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B33D1630-6A33-438D-853A-B0D0DB89BC6A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3'!$A$1:$H$24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ОБ'!$A$1:$J$44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O22" i="15"/>
  <c r="N22" i="15"/>
  <c r="H22" i="15"/>
  <c r="G22" i="15"/>
  <c r="P22" i="15" s="1"/>
  <c r="F22" i="15"/>
  <c r="N21" i="15"/>
  <c r="M21" i="15"/>
  <c r="P21" i="15" s="1"/>
  <c r="L21" i="15"/>
  <c r="K21" i="15"/>
  <c r="J21" i="15"/>
  <c r="I21" i="15"/>
  <c r="F21" i="15" s="1"/>
  <c r="H21" i="15"/>
  <c r="G21" i="15"/>
  <c r="O21" i="15" s="1"/>
  <c r="P20" i="15"/>
  <c r="O20" i="15"/>
  <c r="N20" i="15"/>
  <c r="P19" i="15"/>
  <c r="R19" i="15" s="1"/>
  <c r="O19" i="15"/>
  <c r="N19" i="15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O13" i="15"/>
  <c r="N13" i="15"/>
  <c r="M13" i="15"/>
  <c r="P13" i="15" s="1"/>
  <c r="L13" i="15"/>
  <c r="K13" i="15"/>
  <c r="I13" i="15"/>
  <c r="F13" i="15" s="1"/>
  <c r="H13" i="15"/>
  <c r="G13" i="15"/>
  <c r="P12" i="15"/>
  <c r="O12" i="15"/>
  <c r="N12" i="15"/>
  <c r="F12" i="15"/>
  <c r="M11" i="15"/>
  <c r="P11" i="15" s="1"/>
  <c r="L11" i="15"/>
  <c r="O11" i="15" s="1"/>
  <c r="K11" i="15"/>
  <c r="I11" i="15"/>
  <c r="H11" i="15"/>
  <c r="F11" i="15" s="1"/>
  <c r="G11" i="15"/>
  <c r="P10" i="15"/>
  <c r="O10" i="15"/>
  <c r="M10" i="15"/>
  <c r="K10" i="15"/>
  <c r="N10" i="15" s="1"/>
  <c r="I10" i="15"/>
  <c r="I9" i="15" s="1"/>
  <c r="H10" i="15"/>
  <c r="G10" i="15"/>
  <c r="M9" i="15"/>
  <c r="P9" i="15" s="1"/>
  <c r="H9" i="15"/>
  <c r="G9" i="15"/>
  <c r="F9" i="15" s="1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E12" i="9"/>
  <c r="D12" i="9"/>
  <c r="C12" i="9"/>
  <c r="B12" i="9"/>
  <c r="J32" i="8"/>
  <c r="G32" i="8"/>
  <c r="J23" i="8"/>
  <c r="J24" i="8" s="1"/>
  <c r="J26" i="8" s="1"/>
  <c r="C25" i="7" s="1"/>
  <c r="F23" i="8"/>
  <c r="H15" i="6" s="1"/>
  <c r="H14" i="6" s="1"/>
  <c r="J20" i="8"/>
  <c r="G20" i="8"/>
  <c r="E15" i="8"/>
  <c r="I14" i="8"/>
  <c r="J14" i="8" s="1"/>
  <c r="J15" i="8" s="1"/>
  <c r="C17" i="7"/>
  <c r="C16" i="7"/>
  <c r="C13" i="7"/>
  <c r="C12" i="7"/>
  <c r="H17" i="6"/>
  <c r="H16" i="6"/>
  <c r="H11" i="6"/>
  <c r="H10" i="6" s="1"/>
  <c r="G14" i="8" s="1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3" i="8" l="1"/>
  <c r="G24" i="8" s="1"/>
  <c r="G26" i="8" s="1"/>
  <c r="F12" i="9"/>
  <c r="G12" i="9" s="1"/>
  <c r="G13" i="9" s="1"/>
  <c r="C14" i="7"/>
  <c r="G15" i="8"/>
  <c r="H14" i="8" s="1"/>
  <c r="C18" i="7"/>
  <c r="C11" i="7"/>
  <c r="J33" i="8"/>
  <c r="R13" i="15"/>
  <c r="R21" i="15"/>
  <c r="N11" i="15"/>
  <c r="R11" i="15" s="1"/>
  <c r="F10" i="15"/>
  <c r="O9" i="15"/>
  <c r="O23" i="15" s="1"/>
  <c r="P17" i="15"/>
  <c r="R17" i="15" s="1"/>
  <c r="K9" i="15"/>
  <c r="N9" i="15" s="1"/>
  <c r="G14" i="9" l="1"/>
  <c r="G27" i="8"/>
  <c r="J27" i="8" s="1"/>
  <c r="C26" i="7" s="1"/>
  <c r="G36" i="8"/>
  <c r="G37" i="8" s="1"/>
  <c r="G38" i="8" s="1"/>
  <c r="D34" i="8"/>
  <c r="J34" i="8" s="1"/>
  <c r="G33" i="8"/>
  <c r="D35" i="8"/>
  <c r="J35" i="8" s="1"/>
  <c r="H25" i="8"/>
  <c r="H24" i="8"/>
  <c r="H23" i="8"/>
  <c r="C22" i="7"/>
  <c r="C20" i="7"/>
  <c r="C19" i="7"/>
  <c r="P23" i="15"/>
  <c r="N23" i="15"/>
  <c r="R23" i="15" s="1"/>
  <c r="R9" i="15"/>
  <c r="C24" i="7" l="1"/>
  <c r="D11" i="7" s="1"/>
  <c r="J36" i="8"/>
  <c r="J37" i="8" s="1"/>
  <c r="J38" i="8" s="1"/>
  <c r="D12" i="7"/>
  <c r="D14" i="7" l="1"/>
  <c r="D13" i="7"/>
  <c r="D16" i="7"/>
  <c r="C29" i="7"/>
  <c r="C30" i="7" s="1"/>
  <c r="D20" i="7"/>
  <c r="C27" i="7"/>
  <c r="D18" i="7"/>
  <c r="D24" i="7"/>
  <c r="D15" i="7"/>
  <c r="D22" i="7"/>
  <c r="D17" i="7"/>
  <c r="C36" i="7"/>
  <c r="C37" i="7"/>
  <c r="C38" i="7" l="1"/>
  <c r="C39" i="7" l="1"/>
  <c r="C40" i="7" l="1"/>
  <c r="E39" i="7"/>
  <c r="E32" i="7" l="1"/>
  <c r="E26" i="7"/>
  <c r="E22" i="7"/>
  <c r="E15" i="7"/>
  <c r="E12" i="7"/>
  <c r="E16" i="7"/>
  <c r="E13" i="7"/>
  <c r="E34" i="7"/>
  <c r="E25" i="7"/>
  <c r="E17" i="7"/>
  <c r="E14" i="7"/>
  <c r="E40" i="7"/>
  <c r="E35" i="7"/>
  <c r="E31" i="7"/>
  <c r="C41" i="7"/>
  <c r="D11" i="10" s="1"/>
  <c r="E33" i="7"/>
  <c r="E18" i="7"/>
  <c r="E11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<sst xmlns="http://schemas.openxmlformats.org/spreadsheetml/2006/main" count="503" uniqueCount="365">
  <si>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</si>
  <si>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</si>
  <si>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</si>
  <si>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</si>
  <si>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</si>
  <si>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</si>
  <si>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</si>
  <si>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</si>
  <si>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</si>
  <si>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</si>
  <si>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</si>
  <si>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</si>
  <si>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</si>
  <si>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</si>
  <si>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</si>
  <si>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</si>
  <si>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</si>
  <si>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</si>
  <si>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</si>
  <si>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</si>
  <si>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</si>
  <si>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</si>
  <si>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</si>
  <si>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</si>
  <si>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</si>
  <si>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</si>
  <si>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</si>
  <si>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</si>
  <si>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</si>
  <si>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</si>
  <si>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</si>
  <si>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</si>
  <si>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</si>
  <si>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</si>
  <si>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</si>
  <si>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</si>
  <si>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</si>
  <si>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</si>
  <si>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</si>
  <si>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</si>
  <si>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</si>
  <si>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</si>
  <si>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</si>
  <si>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</si>
  <si>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</si>
  <si>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</si>
  <si>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</si>
  <si>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</si>
  <si>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</si>
  <si>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</si>
  <si>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</si>
  <si>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</si>
  <si>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</si>
  <si>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</si>
  <si>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</si>
  <si>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</si>
  <si>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</si>
  <si>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</si>
  <si>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</si>
  <si>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</si>
  <si>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</si>
  <si>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</si>
  <si>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</si>
  <si>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</si>
  <si>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</si>
  <si>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</si>
  <si>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</si>
  <si>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</si>
  <si>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</si>
  <si>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</si>
  <si>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</si>
  <si>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</si>
  <si>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</si>
  <si>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</si>
  <si>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</si>
  <si>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</si>
  <si>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</si>
  <si>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</si>
  <si>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</si>
  <si>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</si>
  <si>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</si>
  <si>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</si>
  <si>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</si>
  <si>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</si>
  <si>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</si>
  <si>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</si>
  <si>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</si>
  <si>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</si>
  <si>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</si>
  <si>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</si>
  <si>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</si>
  <si>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</si>
  <si>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</si>
  <si>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</si>
  <si>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</si>
  <si>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</si>
  <si>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</si>
  <si>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</si>
  <si>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</si>
  <si>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</si>
  <si>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</si>
  <si>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</si>
  <si>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</si>
  <si>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</si>
  <si>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</si>
  <si>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</si>
  <si>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</si>
  <si>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</si>
  <si>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</si>
  <si>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</si>
  <si>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</si>
  <si>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</si>
  <si>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</si>
  <si>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</si>
  <si>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</si>
  <si>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</si>
  <si>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</si>
  <si>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</si>
  <si>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</si>
  <si>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</si>
  <si>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</si>
  <si>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</si>
  <si>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</si>
  <si>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</si>
  <si>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</si>
  <si>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</si>
  <si>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</si>
  <si>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</si>
  <si>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</si>
  <si>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</si>
  <si>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</si>
  <si>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</si>
  <si>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</si>
  <si>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</si>
  <si>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</si>
  <si>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</si>
  <si>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</si>
  <si>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</si>
  <si>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</si>
  <si>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</si>
  <si>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</si>
  <si>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</si>
  <si>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</si>
  <si>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</si>
  <si>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</si>
  <si>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</si>
  <si>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</si>
  <si>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</si>
  <si>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</si>
  <si>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</si>
  <si>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</si>
  <si>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</si>
  <si>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</si>
  <si>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</si>
  <si>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</si>
  <si>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</si>
  <si>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</si>
  <si>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</si>
  <si>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</si>
  <si>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</si>
  <si>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</si>
  <si>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</si>
  <si>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</si>
  <si>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Подвесная купольная IP поворотная видеокамера с термокожухом и кронштейном IP66 от -40 до +50 градусов В85-20
Коммутационный шкаф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</si>
  <si>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</si>
  <si>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</si>
  <si>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</si>
  <si>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</si>
  <si>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</si>
  <si>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</si>
  <si>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</si>
  <si>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</si>
  <si>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</si>
  <si>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</si>
  <si>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</si>
  <si>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</si>
  <si>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</si>
  <si>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</si>
  <si>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</si>
  <si>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</si>
  <si>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</si>
  <si>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</si>
  <si>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</si>
  <si>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</si>
  <si>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</si>
  <si>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</si>
  <si>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</si>
  <si>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</si>
  <si>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</si>
  <si>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</si>
  <si>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</si>
  <si>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</si>
  <si>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</si>
  <si>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</si>
  <si>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</si>
  <si>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</si>
  <si>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</si>
  <si>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</si>
  <si>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</si>
  <si>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</si>
  <si>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</si>
  <si>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</si>
  <si>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</si>
  <si>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</si>
  <si>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</si>
  <si>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</si>
  <si>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</si>
  <si>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</si>
  <si>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</si>
  <si>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</si>
  <si>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</si>
  <si>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</si>
  <si>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</si>
  <si>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</si>
  <si>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</si>
  <si>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</si>
  <si>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</si>
  <si>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</si>
  <si>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</si>
  <si>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</si>
  <si>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</si>
  <si>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</si>
  <si>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</si>
  <si>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</si>
  <si>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</si>
  <si>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</si>
  <si>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</si>
  <si>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</si>
  <si>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</si>
  <si>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</si>
  <si>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</si>
  <si>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</si>
  <si>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</si>
  <si>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</si>
  <si>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</si>
  <si>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</si>
  <si>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</si>
  <si>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</si>
  <si>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</si>
  <si>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</si>
  <si>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</si>
  <si>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</si>
  <si>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</si>
  <si>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</si>
  <si>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</si>
  <si>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</si>
  <si>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</si>
  <si>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</si>
  <si>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</si>
  <si>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</si>
  <si>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</si>
  <si>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</si>
  <si>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</si>
  <si>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</si>
  <si>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</si>
  <si>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</si>
  <si>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</si>
  <si>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</si>
  <si>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</si>
  <si>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</si>
  <si>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</si>
  <si>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</si>
  <si>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</si>
  <si>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</si>
  <si>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</si>
  <si>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</si>
  <si>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</si>
  <si>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</si>
  <si>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</si>
  <si>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</si>
  <si>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</si>
  <si>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</si>
  <si>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</si>
  <si>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</si>
  <si>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</si>
  <si>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</si>
  <si>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</si>
  <si>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</si>
  <si>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</si>
  <si>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</si>
  <si>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</si>
  <si>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</si>
  <si>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</si>
  <si>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</si>
  <si>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</si>
  <si>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</si>
  <si>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</si>
  <si>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</si>
  <si>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</si>
  <si>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</si>
  <si>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</si>
  <si>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</si>
  <si>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</si>
  <si>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</si>
  <si>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</si>
  <si>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</si>
  <si>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</si>
  <si>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</si>
  <si>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</si>
  <si>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</si>
  <si>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</si>
  <si>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</si>
  <si>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</si>
  <si>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</si>
  <si>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</si>
  <si>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</si>
  <si>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</si>
  <si>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</si>
  <si>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</si>
  <si>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</si>
  <si>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</si>
  <si>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</si>
  <si>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</si>
  <si>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</si>
  <si>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</si>
  <si>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</si>
  <si>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</si>
  <si>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</si>
  <si>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</si>
  <si>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</si>
  <si>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</si>
  <si>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</si>
  <si>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</si>
  <si>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</si>
  <si>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</si>
  <si>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</si>
  <si>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</si>
  <si>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</si>
  <si>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</si>
  <si>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</si>
  <si>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</si>
  <si>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</si>
  <si>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</si>
  <si>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</si>
  <si>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</si>
  <si>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</si>
  <si>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</si>
  <si>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</si>
  <si>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</si>
  <si>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</si>
  <si>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</si>
  <si>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</si>
  <si>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</si>
  <si>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</si>
  <si>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</si>
  <si>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</si>
  <si>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</si>
  <si>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Подвесная купольная IP поворотная видеокамера с термокожухом и кронштейном IP66 - 14 шт</t>
  </si>
  <si>
    <t>IIВ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</si>
  <si>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ЗПС 500 кВ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</si>
  <si>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ЗПС 500 кВ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</si>
  <si>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ЗПС 500 кВ</t>
  </si>
  <si>
    <t>Постоянная часть ПС, комплекс поворотных камер охранного (технологического) видеонаблюдения ЗПС 500 кВ</t>
  </si>
  <si>
    <t>З2-05</t>
  </si>
  <si>
    <t>УНЦ постоянной части ЗПС 500 кВ</t>
  </si>
  <si>
    <t>З2_ЗПС_пов.кам._500_кВ</t>
  </si>
  <si>
    <t>ПС 500 кВ Очаково</t>
  </si>
  <si>
    <t>Москва</t>
  </si>
  <si>
    <t>Прайс из СД ОП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</si>
  <si>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</si>
  <si>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</si>
  <si>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</si>
  <si>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Комплекс поворотных камер охранного (технологического) видеонаблюдения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</si>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</sst>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011">
    <xf numFmtId="0" fontId="0" fillId="0" borderId="0"/>
    <xf numFmtId="0" fontId="3" fillId="0" borderId="0"/>
    <xf numFmtId="0" fontId="34" fillId="0" borderId="0"/>
    <xf numFmtId="0" fontId="37" fillId="0" borderId="0"/>
    <xf numFmtId="0" fontId="35" fillId="0" borderId="0">
      <alignment vertical="top"/>
      <protection locked="0"/>
    </xf>
    <xf numFmtId="164" fontId="35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0" fontId="39" fillId="0" borderId="0"/>
    <xf numFmtId="0" fontId="41" fillId="0" borderId="0">
      <alignment vertical="top"/>
    </xf>
    <xf numFmtId="0" fontId="40" fillId="0" borderId="0"/>
    <xf numFmtId="0" fontId="42" fillId="6" borderId="13" applyNumberFormat="0">
      <alignment readingOrder="1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3" fillId="7" borderId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5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6" borderId="0" applyNumberFormat="0" applyBorder="0" applyAlignment="0" applyProtection="0"/>
    <xf numFmtId="0" fontId="45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4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7" fillId="26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5" fillId="19" borderId="0" applyNumberFormat="0" applyBorder="0" applyAlignment="0" applyProtection="0"/>
    <xf numFmtId="0" fontId="46" fillId="34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26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7" fillId="26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43" borderId="0" applyNumberFormat="0" applyBorder="0" applyAlignment="0" applyProtection="0"/>
    <xf numFmtId="0" fontId="45" fillId="20" borderId="0" applyNumberFormat="0" applyBorder="0" applyAlignment="0" applyProtection="0"/>
    <xf numFmtId="0" fontId="46" fillId="23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33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34" fillId="0" borderId="0"/>
    <xf numFmtId="49" fontId="43" fillId="10" borderId="14">
      <alignment horizontal="left" vertical="top"/>
      <protection locked="0"/>
    </xf>
    <xf numFmtId="49" fontId="43" fillId="10" borderId="14">
      <alignment horizontal="left" vertical="top"/>
      <protection locked="0"/>
    </xf>
    <xf numFmtId="49" fontId="43" fillId="0" borderId="14">
      <alignment horizontal="left" vertical="top"/>
      <protection locked="0"/>
    </xf>
    <xf numFmtId="49" fontId="43" fillId="0" borderId="14">
      <alignment horizontal="left" vertical="top"/>
      <protection locked="0"/>
    </xf>
    <xf numFmtId="49" fontId="43" fillId="49" borderId="14">
      <alignment horizontal="left" vertical="top"/>
      <protection locked="0"/>
    </xf>
    <xf numFmtId="49" fontId="43" fillId="49" borderId="14">
      <alignment horizontal="left" vertical="top"/>
      <protection locked="0"/>
    </xf>
    <xf numFmtId="0" fontId="43" fillId="0" borderId="0">
      <alignment horizontal="left" vertical="top" wrapText="1"/>
    </xf>
    <xf numFmtId="0" fontId="48" fillId="0" borderId="15">
      <alignment horizontal="left" vertical="top" wrapText="1"/>
    </xf>
    <xf numFmtId="49" fontId="34" fillId="0" borderId="0">
      <alignment horizontal="left" vertical="top" wrapText="1"/>
      <protection locked="0"/>
    </xf>
    <xf numFmtId="0" fontId="49" fillId="0" borderId="0">
      <alignment horizontal="left" vertical="top" wrapText="1"/>
    </xf>
    <xf numFmtId="49" fontId="34" fillId="0" borderId="10">
      <alignment horizontal="center" vertical="top" wrapText="1"/>
      <protection locked="0"/>
    </xf>
    <xf numFmtId="49" fontId="34" fillId="0" borderId="10">
      <alignment horizontal="center" vertical="top" wrapText="1"/>
      <protection locked="0"/>
    </xf>
    <xf numFmtId="49" fontId="43" fillId="0" borderId="0">
      <alignment horizontal="right" vertical="top"/>
      <protection locked="0"/>
    </xf>
    <xf numFmtId="49" fontId="43" fillId="10" borderId="10">
      <alignment horizontal="right" vertical="top"/>
      <protection locked="0"/>
    </xf>
    <xf numFmtId="49" fontId="43" fillId="10" borderId="10">
      <alignment horizontal="right" vertical="top"/>
      <protection locked="0"/>
    </xf>
    <xf numFmtId="0" fontId="43" fillId="10" borderId="10">
      <alignment horizontal="right" vertical="top"/>
      <protection locked="0"/>
    </xf>
    <xf numFmtId="0" fontId="43" fillId="10" borderId="10">
      <alignment horizontal="right" vertical="top"/>
      <protection locked="0"/>
    </xf>
    <xf numFmtId="49" fontId="43" fillId="0" borderId="10">
      <alignment horizontal="right" vertical="top"/>
      <protection locked="0"/>
    </xf>
    <xf numFmtId="49" fontId="43" fillId="0" borderId="10">
      <alignment horizontal="right" vertical="top"/>
      <protection locked="0"/>
    </xf>
    <xf numFmtId="0" fontId="43" fillId="0" borderId="10">
      <alignment horizontal="right" vertical="top"/>
      <protection locked="0"/>
    </xf>
    <xf numFmtId="0" fontId="43" fillId="0" borderId="10">
      <alignment horizontal="right" vertical="top"/>
      <protection locked="0"/>
    </xf>
    <xf numFmtId="49" fontId="43" fillId="49" borderId="10">
      <alignment horizontal="right" vertical="top"/>
      <protection locked="0"/>
    </xf>
    <xf numFmtId="49" fontId="43" fillId="49" borderId="10">
      <alignment horizontal="right" vertical="top"/>
      <protection locked="0"/>
    </xf>
    <xf numFmtId="0" fontId="43" fillId="49" borderId="10">
      <alignment horizontal="right" vertical="top"/>
      <protection locked="0"/>
    </xf>
    <xf numFmtId="0" fontId="43" fillId="49" borderId="10">
      <alignment horizontal="right" vertical="top"/>
      <protection locked="0"/>
    </xf>
    <xf numFmtId="49" fontId="34" fillId="0" borderId="0">
      <alignment horizontal="right" vertical="top" wrapText="1"/>
      <protection locked="0"/>
    </xf>
    <xf numFmtId="0" fontId="49" fillId="0" borderId="0">
      <alignment horizontal="right" vertical="top" wrapText="1"/>
    </xf>
    <xf numFmtId="49" fontId="34" fillId="0" borderId="0">
      <alignment horizontal="center" vertical="top" wrapText="1"/>
      <protection locked="0"/>
    </xf>
    <xf numFmtId="0" fontId="48" fillId="0" borderId="15">
      <alignment horizontal="center" vertical="top" wrapText="1"/>
    </xf>
    <xf numFmtId="49" fontId="43" fillId="0" borderId="14">
      <alignment horizontal="center" vertical="top" wrapText="1"/>
      <protection locked="0"/>
    </xf>
    <xf numFmtId="49" fontId="43" fillId="0" borderId="14">
      <alignment horizontal="center" vertical="top" wrapText="1"/>
      <protection locked="0"/>
    </xf>
    <xf numFmtId="0" fontId="43" fillId="0" borderId="14">
      <alignment horizontal="center" vertical="top" wrapText="1"/>
      <protection locked="0"/>
    </xf>
    <xf numFmtId="0" fontId="43" fillId="0" borderId="14">
      <alignment horizontal="center" vertical="top" wrapText="1"/>
      <protection locked="0"/>
    </xf>
    <xf numFmtId="0" fontId="50" fillId="9" borderId="0" applyNumberFormat="0" applyBorder="0" applyAlignment="0" applyProtection="0"/>
    <xf numFmtId="173" fontId="51" fillId="0" borderId="0" applyFill="0" applyBorder="0" applyAlignment="0"/>
    <xf numFmtId="174" fontId="51" fillId="0" borderId="0" applyFill="0" applyBorder="0" applyAlignment="0"/>
    <xf numFmtId="175" fontId="51" fillId="0" borderId="0" applyFill="0" applyBorder="0" applyAlignment="0"/>
    <xf numFmtId="176" fontId="51" fillId="0" borderId="0" applyFill="0" applyBorder="0" applyAlignment="0"/>
    <xf numFmtId="177" fontId="51" fillId="0" borderId="0" applyFill="0" applyBorder="0" applyAlignment="0"/>
    <xf numFmtId="173" fontId="51" fillId="0" borderId="0" applyFill="0" applyBorder="0" applyAlignment="0"/>
    <xf numFmtId="178" fontId="51" fillId="0" borderId="0" applyFill="0" applyBorder="0" applyAlignment="0"/>
    <xf numFmtId="174" fontId="51" fillId="0" borderId="0" applyFill="0" applyBorder="0" applyAlignment="0"/>
    <xf numFmtId="0" fontId="52" fillId="50" borderId="13" applyNumberFormat="0" applyAlignment="0" applyProtection="0"/>
    <xf numFmtId="0" fontId="53" fillId="51" borderId="16" applyNumberFormat="0" applyAlignment="0" applyProtection="0"/>
    <xf numFmtId="173" fontId="5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34" fillId="0" borderId="0" applyFont="0" applyFill="0" applyBorder="0" applyAlignment="0" applyProtection="0"/>
    <xf numFmtId="174" fontId="54" fillId="0" borderId="0" applyFont="0" applyFill="0" applyBorder="0" applyAlignment="0" applyProtection="0"/>
    <xf numFmtId="0" fontId="34" fillId="0" borderId="0"/>
    <xf numFmtId="0" fontId="34" fillId="0" borderId="0"/>
    <xf numFmtId="14" fontId="51" fillId="0" borderId="0" applyFill="0" applyBorder="0" applyAlignment="0"/>
    <xf numFmtId="0" fontId="55" fillId="0" borderId="0" applyNumberForma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173" fontId="57" fillId="0" borderId="0" applyFill="0" applyBorder="0" applyAlignment="0"/>
    <xf numFmtId="174" fontId="57" fillId="0" borderId="0" applyFill="0" applyBorder="0" applyAlignment="0"/>
    <xf numFmtId="173" fontId="57" fillId="0" borderId="0" applyFill="0" applyBorder="0" applyAlignment="0"/>
    <xf numFmtId="178" fontId="57" fillId="0" borderId="0" applyFill="0" applyBorder="0" applyAlignment="0"/>
    <xf numFmtId="174" fontId="57" fillId="0" borderId="0" applyFill="0" applyBorder="0" applyAlignment="0"/>
    <xf numFmtId="0" fontId="5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1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61" fillId="0" borderId="12" applyNumberFormat="0" applyAlignment="0" applyProtection="0">
      <alignment horizontal="left" vertical="center"/>
    </xf>
    <xf numFmtId="0" fontId="61" fillId="0" borderId="17">
      <alignment horizontal="left" vertical="center"/>
    </xf>
    <xf numFmtId="0" fontId="62" fillId="0" borderId="18" applyNumberFormat="0" applyFill="0" applyAlignment="0" applyProtection="0"/>
    <xf numFmtId="0" fontId="63" fillId="0" borderId="19" applyNumberFormat="0" applyFill="0" applyAlignment="0" applyProtection="0"/>
    <xf numFmtId="0" fontId="64" fillId="0" borderId="20" applyNumberFormat="0" applyFill="0" applyAlignment="0" applyProtection="0"/>
    <xf numFmtId="0" fontId="64" fillId="0" borderId="0" applyNumberFormat="0" applyFill="0" applyBorder="0" applyAlignment="0" applyProtection="0"/>
    <xf numFmtId="0" fontId="65" fillId="13" borderId="13" applyNumberFormat="0" applyAlignment="0" applyProtection="0"/>
    <xf numFmtId="173" fontId="66" fillId="0" borderId="0" applyFill="0" applyBorder="0" applyAlignment="0"/>
    <xf numFmtId="174" fontId="66" fillId="0" borderId="0" applyFill="0" applyBorder="0" applyAlignment="0"/>
    <xf numFmtId="173" fontId="66" fillId="0" borderId="0" applyFill="0" applyBorder="0" applyAlignment="0"/>
    <xf numFmtId="178" fontId="66" fillId="0" borderId="0" applyFill="0" applyBorder="0" applyAlignment="0"/>
    <xf numFmtId="174" fontId="66" fillId="0" borderId="0" applyFill="0" applyBorder="0" applyAlignment="0"/>
    <xf numFmtId="0" fontId="67" fillId="0" borderId="21" applyNumberFormat="0" applyFill="0" applyAlignment="0" applyProtection="0"/>
    <xf numFmtId="0" fontId="34" fillId="0" borderId="0"/>
    <xf numFmtId="0" fontId="68" fillId="57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69" fillId="46" borderId="0" applyNumberFormat="0" applyBorder="0" applyAlignment="0" applyProtection="0"/>
    <xf numFmtId="0" fontId="43" fillId="0" borderId="22"/>
    <xf numFmtId="0" fontId="44" fillId="0" borderId="0"/>
    <xf numFmtId="0" fontId="36" fillId="58" borderId="0"/>
    <xf numFmtId="0" fontId="36" fillId="58" borderId="0"/>
    <xf numFmtId="0" fontId="34" fillId="0" borderId="0"/>
    <xf numFmtId="0" fontId="40" fillId="0" borderId="0"/>
    <xf numFmtId="0" fontId="34" fillId="59" borderId="23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36" fillId="45" borderId="24" applyNumberFormat="0" applyFont="0" applyAlignment="0" applyProtection="0"/>
    <xf numFmtId="0" fontId="70" fillId="50" borderId="25" applyNumberFormat="0" applyAlignment="0" applyProtection="0"/>
    <xf numFmtId="177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173" fontId="71" fillId="0" borderId="0" applyFill="0" applyBorder="0" applyAlignment="0"/>
    <xf numFmtId="174" fontId="71" fillId="0" borderId="0" applyFill="0" applyBorder="0" applyAlignment="0"/>
    <xf numFmtId="173" fontId="71" fillId="0" borderId="0" applyFill="0" applyBorder="0" applyAlignment="0"/>
    <xf numFmtId="178" fontId="71" fillId="0" borderId="0" applyFill="0" applyBorder="0" applyAlignment="0"/>
    <xf numFmtId="174" fontId="71" fillId="0" borderId="0" applyFill="0" applyBorder="0" applyAlignment="0"/>
    <xf numFmtId="4" fontId="51" fillId="60" borderId="25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2" fillId="57" borderId="24" applyNumberFormat="0" applyProtection="0">
      <alignment vertical="center"/>
    </xf>
    <xf numFmtId="4" fontId="73" fillId="60" borderId="25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43" fillId="60" borderId="24" applyNumberFormat="0" applyProtection="0">
      <alignment vertical="center"/>
    </xf>
    <xf numFmtId="4" fontId="51" fillId="60" borderId="25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72" fillId="60" borderId="24" applyNumberFormat="0" applyProtection="0">
      <alignment horizontal="left" vertical="center" indent="1"/>
    </xf>
    <xf numFmtId="4" fontId="51" fillId="60" borderId="25" applyNumberFormat="0" applyProtection="0">
      <alignment horizontal="left" vertical="center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43" fillId="57" borderId="26" applyNumberFormat="0" applyProtection="0">
      <alignment horizontal="left" vertical="top" indent="1"/>
    </xf>
    <xf numFmtId="0" fontId="74" fillId="6" borderId="27" applyNumberFormat="0" applyProtection="0">
      <alignment horizontal="center" vertical="center" wrapTex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51" fillId="61" borderId="25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72" fillId="9" borderId="24" applyNumberFormat="0" applyProtection="0">
      <alignment horizontal="right" vertical="center"/>
    </xf>
    <xf numFmtId="4" fontId="51" fillId="62" borderId="25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72" fillId="63" borderId="24" applyNumberFormat="0" applyProtection="0">
      <alignment horizontal="right" vertical="center"/>
    </xf>
    <xf numFmtId="4" fontId="51" fillId="64" borderId="2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72" fillId="30" borderId="15" applyNumberFormat="0" applyProtection="0">
      <alignment horizontal="right" vertical="center"/>
    </xf>
    <xf numFmtId="4" fontId="51" fillId="65" borderId="25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72" fillId="17" borderId="24" applyNumberFormat="0" applyProtection="0">
      <alignment horizontal="right" vertical="center"/>
    </xf>
    <xf numFmtId="4" fontId="51" fillId="66" borderId="25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72" fillId="21" borderId="24" applyNumberFormat="0" applyProtection="0">
      <alignment horizontal="right" vertical="center"/>
    </xf>
    <xf numFmtId="4" fontId="51" fillId="67" borderId="25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72" fillId="44" borderId="24" applyNumberFormat="0" applyProtection="0">
      <alignment horizontal="right" vertical="center"/>
    </xf>
    <xf numFmtId="4" fontId="51" fillId="68" borderId="25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72" fillId="37" borderId="24" applyNumberFormat="0" applyProtection="0">
      <alignment horizontal="right" vertical="center"/>
    </xf>
    <xf numFmtId="4" fontId="51" fillId="69" borderId="25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72" fillId="70" borderId="24" applyNumberFormat="0" applyProtection="0">
      <alignment horizontal="right" vertical="center"/>
    </xf>
    <xf numFmtId="4" fontId="51" fillId="71" borderId="25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2" fillId="16" borderId="24" applyNumberFormat="0" applyProtection="0">
      <alignment horizontal="right" vertical="center"/>
    </xf>
    <xf numFmtId="4" fontId="75" fillId="72" borderId="2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72" fillId="73" borderId="15" applyNumberFormat="0" applyProtection="0">
      <alignment horizontal="left" vertical="center" indent="1"/>
    </xf>
    <xf numFmtId="4" fontId="51" fillId="74" borderId="28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76" fillId="76" borderId="0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4" fontId="54" fillId="75" borderId="15" applyNumberFormat="0" applyProtection="0">
      <alignment horizontal="left" vertical="center" indent="1"/>
    </xf>
    <xf numFmtId="0" fontId="35" fillId="6" borderId="27" applyNumberFormat="0" applyProtection="0">
      <alignment horizontal="left" vertical="center" indent="1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2" fillId="77" borderId="24" applyNumberFormat="0" applyProtection="0">
      <alignment horizontal="right" vertical="center"/>
    </xf>
    <xf numFmtId="4" fontId="77" fillId="74" borderId="27" applyNumberFormat="0" applyProtection="0">
      <alignment horizontal="left" vertical="center" wrapText="1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2" fillId="78" borderId="15" applyNumberFormat="0" applyProtection="0">
      <alignment horizontal="left" vertical="center" indent="1"/>
    </xf>
    <xf numFmtId="4" fontId="77" fillId="79" borderId="27" applyNumberFormat="0" applyProtection="0">
      <alignment horizontal="left" vertical="center" wrapText="1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4" fontId="72" fillId="77" borderId="15" applyNumberFormat="0" applyProtection="0">
      <alignment horizontal="left" vertical="center" indent="1"/>
    </xf>
    <xf numFmtId="0" fontId="35" fillId="80" borderId="27" applyNumberFormat="0" applyProtection="0">
      <alignment horizontal="left" vertical="center" wrapText="1" indent="2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72" fillId="50" borderId="24" applyNumberFormat="0" applyProtection="0">
      <alignment horizontal="left" vertical="center" indent="1"/>
    </xf>
    <xf numFmtId="0" fontId="35" fillId="75" borderId="26" applyNumberFormat="0" applyProtection="0">
      <alignment horizontal="left" vertical="center" indent="1"/>
    </xf>
    <xf numFmtId="0" fontId="78" fillId="79" borderId="27" applyNumberFormat="0" applyProtection="0">
      <alignment horizontal="center" vertical="center" wrapTex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81" borderId="27" applyNumberFormat="0" applyProtection="0">
      <alignment horizontal="left" vertical="center" wrapText="1" indent="4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72" fillId="82" borderId="24" applyNumberFormat="0" applyProtection="0">
      <alignment horizontal="left" vertical="center" indent="1"/>
    </xf>
    <xf numFmtId="0" fontId="35" fillId="77" borderId="26" applyNumberFormat="0" applyProtection="0">
      <alignment horizontal="left" vertical="center" indent="1"/>
    </xf>
    <xf numFmtId="0" fontId="78" fillId="83" borderId="27" applyNumberFormat="0" applyProtection="0">
      <alignment horizontal="center" vertical="center" wrapTex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84" borderId="27" applyNumberFormat="0" applyProtection="0">
      <alignment horizontal="left" vertical="center" wrapText="1" indent="6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72" fillId="14" borderId="24" applyNumberFormat="0" applyProtection="0">
      <alignment horizontal="left" vertical="center" indent="1"/>
    </xf>
    <xf numFmtId="0" fontId="35" fillId="85" borderId="25" applyNumberFormat="0" applyProtection="0">
      <alignment horizontal="left" vertical="center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0" borderId="27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72" fillId="78" borderId="24" applyNumberFormat="0" applyProtection="0">
      <alignment horizontal="left" vertical="center" indent="1"/>
    </xf>
    <xf numFmtId="0" fontId="35" fillId="6" borderId="25" applyNumberFormat="0" applyProtection="0">
      <alignment horizontal="left" vertical="center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86" borderId="14" applyNumberFormat="0">
      <protection locked="0"/>
    </xf>
    <xf numFmtId="0" fontId="35" fillId="86" borderId="14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6" fillId="86" borderId="29" applyNumberFormat="0">
      <protection locked="0"/>
    </xf>
    <xf numFmtId="0" fontId="35" fillId="86" borderId="14" applyNumberFormat="0">
      <protection locked="0"/>
    </xf>
    <xf numFmtId="0" fontId="79" fillId="75" borderId="30" applyBorder="0"/>
    <xf numFmtId="4" fontId="51" fillId="87" borderId="25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80" fillId="59" borderId="26" applyNumberFormat="0" applyProtection="0">
      <alignment vertical="center"/>
    </xf>
    <xf numFmtId="4" fontId="73" fillId="87" borderId="25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43" fillId="87" borderId="14" applyNumberFormat="0" applyProtection="0">
      <alignment vertical="center"/>
    </xf>
    <xf numFmtId="4" fontId="51" fillId="87" borderId="25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80" fillId="50" borderId="26" applyNumberFormat="0" applyProtection="0">
      <alignment horizontal="left" vertical="center" indent="1"/>
    </xf>
    <xf numFmtId="4" fontId="51" fillId="87" borderId="25" applyNumberFormat="0" applyProtection="0">
      <alignment horizontal="left" vertical="center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0" fontId="80" fillId="59" borderId="26" applyNumberFormat="0" applyProtection="0">
      <alignment horizontal="left" vertical="top" indent="1"/>
    </xf>
    <xf numFmtId="4" fontId="51" fillId="74" borderId="25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2" fillId="0" borderId="24" applyNumberFormat="0" applyProtection="0">
      <alignment horizontal="right" vertical="center"/>
    </xf>
    <xf numFmtId="4" fontId="73" fillId="74" borderId="25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4" fontId="43" fillId="88" borderId="24" applyNumberFormat="0" applyProtection="0">
      <alignment horizontal="right" vertical="center"/>
    </xf>
    <xf numFmtId="0" fontId="35" fillId="6" borderId="31" applyNumberFormat="0" applyProtection="0">
      <alignment horizontal="left" vertical="center" wrapTex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4" fontId="72" fillId="20" borderId="24" applyNumberFormat="0" applyProtection="0">
      <alignment horizontal="left" vertical="center" indent="1"/>
    </xf>
    <xf numFmtId="0" fontId="78" fillId="13" borderId="27" applyNumberFormat="0" applyProtection="0">
      <alignment horizontal="center" vertical="center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0" fillId="77" borderId="26" applyNumberFormat="0" applyProtection="0">
      <alignment horizontal="left" vertical="top" indent="1"/>
    </xf>
    <xf numFmtId="0" fontId="81" fillId="0" borderId="0" applyNumberFormat="0" applyProtection="0"/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4" fontId="43" fillId="89" borderId="15" applyNumberFormat="0" applyProtection="0">
      <alignment horizontal="left" vertical="center" indent="1"/>
    </xf>
    <xf numFmtId="0" fontId="72" fillId="90" borderId="14"/>
    <xf numFmtId="0" fontId="72" fillId="90" borderId="14"/>
    <xf numFmtId="4" fontId="71" fillId="74" borderId="25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4" fontId="43" fillId="86" borderId="24" applyNumberFormat="0" applyProtection="0">
      <alignment horizontal="right" vertical="center"/>
    </xf>
    <xf numFmtId="0" fontId="43" fillId="0" borderId="0" applyNumberFormat="0" applyFill="0" applyBorder="0" applyAlignment="0" applyProtection="0"/>
    <xf numFmtId="2" fontId="82" fillId="91" borderId="32" applyProtection="0"/>
    <xf numFmtId="2" fontId="82" fillId="91" borderId="32" applyProtection="0"/>
    <xf numFmtId="2" fontId="83" fillId="0" borderId="0" applyFill="0" applyBorder="0" applyProtection="0"/>
    <xf numFmtId="2" fontId="42" fillId="0" borderId="0" applyFill="0" applyBorder="0" applyProtection="0"/>
    <xf numFmtId="2" fontId="42" fillId="92" borderId="32" applyProtection="0"/>
    <xf numFmtId="2" fontId="42" fillId="93" borderId="32" applyProtection="0"/>
    <xf numFmtId="2" fontId="42" fillId="94" borderId="32" applyProtection="0"/>
    <xf numFmtId="2" fontId="42" fillId="94" borderId="32" applyProtection="0">
      <alignment horizontal="center"/>
    </xf>
    <xf numFmtId="2" fontId="42" fillId="93" borderId="32" applyProtection="0">
      <alignment horizontal="center"/>
    </xf>
    <xf numFmtId="49" fontId="51" fillId="0" borderId="0" applyFill="0" applyBorder="0" applyAlignment="0"/>
    <xf numFmtId="182" fontId="51" fillId="0" borderId="0" applyFill="0" applyBorder="0" applyAlignment="0"/>
    <xf numFmtId="183" fontId="51" fillId="0" borderId="0" applyFill="0" applyBorder="0" applyAlignment="0"/>
    <xf numFmtId="0" fontId="43" fillId="0" borderId="15">
      <alignment horizontal="left" vertical="top" wrapText="1"/>
    </xf>
    <xf numFmtId="0" fontId="84" fillId="0" borderId="0" applyNumberFormat="0" applyFill="0" applyBorder="0" applyAlignment="0" applyProtection="0"/>
    <xf numFmtId="0" fontId="85" fillId="0" borderId="33" applyNumberFormat="0" applyFill="0" applyAlignment="0" applyProtection="0"/>
    <xf numFmtId="0" fontId="86" fillId="0" borderId="0" applyNumberFormat="0" applyFill="0" applyBorder="0" applyAlignment="0" applyProtection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7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4" fillId="0" borderId="0"/>
    <xf numFmtId="0" fontId="44" fillId="0" borderId="0"/>
    <xf numFmtId="184" fontId="88" fillId="0" borderId="0"/>
    <xf numFmtId="0" fontId="54" fillId="0" borderId="0"/>
    <xf numFmtId="0" fontId="34" fillId="0" borderId="0"/>
    <xf numFmtId="0" fontId="35" fillId="0" borderId="0"/>
    <xf numFmtId="0" fontId="34" fillId="0" borderId="0">
      <alignment vertical="top"/>
    </xf>
    <xf numFmtId="0" fontId="3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37" fillId="0" borderId="0"/>
    <xf numFmtId="184" fontId="8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34" fillId="0" borderId="0"/>
    <xf numFmtId="0" fontId="34" fillId="0" borderId="0"/>
    <xf numFmtId="0" fontId="34" fillId="0" borderId="0"/>
    <xf numFmtId="0" fontId="4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91" fillId="0" borderId="34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9" fillId="0" borderId="11" applyBorder="0" applyAlignment="0">
      <alignment horizontal="left" wrapText="1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7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44" fillId="0" borderId="0" applyFont="0" applyFill="0" applyBorder="0" applyAlignment="0" applyProtection="0"/>
    <xf numFmtId="185" fontId="35" fillId="0" borderId="0" applyFont="0" applyFill="0" applyBorder="0" applyAlignment="0" applyProtection="0"/>
    <xf numFmtId="172" fontId="92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93" fillId="0" borderId="0"/>
    <xf numFmtId="0" fontId="35" fillId="0" borderId="0">
      <alignment vertical="top"/>
      <protection locked="0"/>
    </xf>
    <xf numFmtId="0" fontId="94" fillId="0" borderId="0">
      <alignment horizontal="left" vertical="top" wrapText="1"/>
    </xf>
    <xf numFmtId="0" fontId="42" fillId="6" borderId="37" applyNumberFormat="0">
      <alignment readingOrder="1"/>
      <protection locked="0"/>
    </xf>
    <xf numFmtId="0" fontId="48" fillId="0" borderId="38">
      <alignment horizontal="left" vertical="top" wrapText="1"/>
    </xf>
    <xf numFmtId="49" fontId="34" fillId="0" borderId="35">
      <alignment horizontal="center" vertical="top" wrapText="1"/>
      <protection locked="0"/>
    </xf>
    <xf numFmtId="49" fontId="34" fillId="0" borderId="35">
      <alignment horizontal="center" vertical="top" wrapText="1"/>
      <protection locked="0"/>
    </xf>
    <xf numFmtId="49" fontId="43" fillId="10" borderId="35">
      <alignment horizontal="right" vertical="top"/>
      <protection locked="0"/>
    </xf>
    <xf numFmtId="49" fontId="43" fillId="10" borderId="35">
      <alignment horizontal="right" vertical="top"/>
      <protection locked="0"/>
    </xf>
    <xf numFmtId="0" fontId="43" fillId="10" borderId="35">
      <alignment horizontal="right" vertical="top"/>
      <protection locked="0"/>
    </xf>
    <xf numFmtId="0" fontId="43" fillId="10" borderId="35">
      <alignment horizontal="right" vertical="top"/>
      <protection locked="0"/>
    </xf>
    <xf numFmtId="49" fontId="43" fillId="0" borderId="35">
      <alignment horizontal="right" vertical="top"/>
      <protection locked="0"/>
    </xf>
    <xf numFmtId="49" fontId="43" fillId="0" borderId="35">
      <alignment horizontal="right" vertical="top"/>
      <protection locked="0"/>
    </xf>
    <xf numFmtId="0" fontId="43" fillId="0" borderId="35">
      <alignment horizontal="right" vertical="top"/>
      <protection locked="0"/>
    </xf>
    <xf numFmtId="0" fontId="43" fillId="0" borderId="35">
      <alignment horizontal="right" vertical="top"/>
      <protection locked="0"/>
    </xf>
    <xf numFmtId="49" fontId="43" fillId="49" borderId="35">
      <alignment horizontal="right" vertical="top"/>
      <protection locked="0"/>
    </xf>
    <xf numFmtId="49" fontId="43" fillId="49" borderId="35">
      <alignment horizontal="right" vertical="top"/>
      <protection locked="0"/>
    </xf>
    <xf numFmtId="0" fontId="43" fillId="49" borderId="35">
      <alignment horizontal="right" vertical="top"/>
      <protection locked="0"/>
    </xf>
    <xf numFmtId="0" fontId="43" fillId="49" borderId="35">
      <alignment horizontal="right" vertical="top"/>
      <protection locked="0"/>
    </xf>
    <xf numFmtId="0" fontId="48" fillId="0" borderId="38">
      <alignment horizontal="center" vertical="top" wrapText="1"/>
    </xf>
    <xf numFmtId="0" fontId="52" fillId="50" borderId="37" applyNumberFormat="0" applyAlignment="0" applyProtection="0"/>
    <xf numFmtId="0" fontId="65" fillId="13" borderId="37" applyNumberFormat="0" applyAlignment="0" applyProtection="0"/>
    <xf numFmtId="0" fontId="34" fillId="59" borderId="39" applyNumberFormat="0" applyFont="0" applyAlignment="0" applyProtection="0"/>
    <xf numFmtId="0" fontId="36" fillId="45" borderId="40" applyNumberFormat="0" applyFont="0" applyAlignment="0" applyProtection="0"/>
    <xf numFmtId="0" fontId="36" fillId="45" borderId="40" applyNumberFormat="0" applyFont="0" applyAlignment="0" applyProtection="0"/>
    <xf numFmtId="0" fontId="36" fillId="45" borderId="40" applyNumberFormat="0" applyFont="0" applyAlignment="0" applyProtection="0"/>
    <xf numFmtId="0" fontId="70" fillId="50" borderId="41" applyNumberFormat="0" applyAlignment="0" applyProtection="0"/>
    <xf numFmtId="4" fontId="51" fillId="60" borderId="41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2" fillId="57" borderId="40" applyNumberFormat="0" applyProtection="0">
      <alignment vertical="center"/>
    </xf>
    <xf numFmtId="4" fontId="73" fillId="60" borderId="41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43" fillId="60" borderId="40" applyNumberFormat="0" applyProtection="0">
      <alignment vertical="center"/>
    </xf>
    <xf numFmtId="4" fontId="51" fillId="60" borderId="41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72" fillId="60" borderId="40" applyNumberFormat="0" applyProtection="0">
      <alignment horizontal="left" vertical="center" indent="1"/>
    </xf>
    <xf numFmtId="4" fontId="51" fillId="60" borderId="41" applyNumberFormat="0" applyProtection="0">
      <alignment horizontal="left" vertical="center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0" fontId="43" fillId="57" borderId="42" applyNumberFormat="0" applyProtection="0">
      <alignment horizontal="left" vertical="top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51" fillId="61" borderId="41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72" fillId="9" borderId="40" applyNumberFormat="0" applyProtection="0">
      <alignment horizontal="right" vertical="center"/>
    </xf>
    <xf numFmtId="4" fontId="51" fillId="62" borderId="41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72" fillId="63" borderId="40" applyNumberFormat="0" applyProtection="0">
      <alignment horizontal="right" vertical="center"/>
    </xf>
    <xf numFmtId="4" fontId="51" fillId="64" borderId="41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72" fillId="30" borderId="38" applyNumberFormat="0" applyProtection="0">
      <alignment horizontal="right" vertical="center"/>
    </xf>
    <xf numFmtId="4" fontId="51" fillId="65" borderId="41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72" fillId="17" borderId="40" applyNumberFormat="0" applyProtection="0">
      <alignment horizontal="right" vertical="center"/>
    </xf>
    <xf numFmtId="4" fontId="51" fillId="66" borderId="41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72" fillId="21" borderId="40" applyNumberFormat="0" applyProtection="0">
      <alignment horizontal="right" vertical="center"/>
    </xf>
    <xf numFmtId="4" fontId="51" fillId="67" borderId="41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72" fillId="44" borderId="40" applyNumberFormat="0" applyProtection="0">
      <alignment horizontal="right" vertical="center"/>
    </xf>
    <xf numFmtId="4" fontId="51" fillId="68" borderId="41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72" fillId="37" borderId="40" applyNumberFormat="0" applyProtection="0">
      <alignment horizontal="right" vertical="center"/>
    </xf>
    <xf numFmtId="4" fontId="51" fillId="69" borderId="41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72" fillId="70" borderId="40" applyNumberFormat="0" applyProtection="0">
      <alignment horizontal="right" vertical="center"/>
    </xf>
    <xf numFmtId="4" fontId="51" fillId="71" borderId="41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2" fillId="16" borderId="40" applyNumberFormat="0" applyProtection="0">
      <alignment horizontal="right" vertical="center"/>
    </xf>
    <xf numFmtId="4" fontId="75" fillId="72" borderId="41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72" fillId="73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54" fillId="75" borderId="38" applyNumberFormat="0" applyProtection="0">
      <alignment horizontal="left" vertical="center" indent="1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7" borderId="40" applyNumberFormat="0" applyProtection="0">
      <alignment horizontal="right" vertical="center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8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4" fontId="72" fillId="77" borderId="38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72" fillId="50" borderId="40" applyNumberFormat="0" applyProtection="0">
      <alignment horizontal="left" vertical="center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36" fillId="75" borderId="42" applyNumberFormat="0" applyProtection="0">
      <alignment horizontal="left" vertical="top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72" fillId="82" borderId="40" applyNumberFormat="0" applyProtection="0">
      <alignment horizontal="left" vertical="center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36" fillId="77" borderId="42" applyNumberFormat="0" applyProtection="0">
      <alignment horizontal="left" vertical="top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72" fillId="14" borderId="40" applyNumberFormat="0" applyProtection="0">
      <alignment horizontal="left" vertical="center" indent="1"/>
    </xf>
    <xf numFmtId="0" fontId="35" fillId="85" borderId="41" applyNumberFormat="0" applyProtection="0">
      <alignment horizontal="left" vertical="center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36" fillId="14" borderId="42" applyNumberFormat="0" applyProtection="0">
      <alignment horizontal="left" vertical="top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72" fillId="78" borderId="40" applyNumberFormat="0" applyProtection="0">
      <alignment horizontal="left" vertical="center" indent="1"/>
    </xf>
    <xf numFmtId="0" fontId="35" fillId="6" borderId="41" applyNumberFormat="0" applyProtection="0">
      <alignment horizontal="left" vertical="center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36" fillId="78" borderId="42" applyNumberFormat="0" applyProtection="0">
      <alignment horizontal="left" vertical="top" indent="1"/>
    </xf>
    <xf numFmtId="0" fontId="79" fillId="75" borderId="43" applyBorder="0"/>
    <xf numFmtId="4" fontId="51" fillId="87" borderId="41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80" fillId="59" borderId="42" applyNumberFormat="0" applyProtection="0">
      <alignment vertical="center"/>
    </xf>
    <xf numFmtId="4" fontId="73" fillId="87" borderId="41" applyNumberFormat="0" applyProtection="0">
      <alignment vertical="center"/>
    </xf>
    <xf numFmtId="4" fontId="51" fillId="87" borderId="41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80" fillId="50" borderId="42" applyNumberFormat="0" applyProtection="0">
      <alignment horizontal="left" vertical="center" indent="1"/>
    </xf>
    <xf numFmtId="4" fontId="51" fillId="87" borderId="41" applyNumberFormat="0" applyProtection="0">
      <alignment horizontal="left" vertical="center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0" fontId="80" fillId="59" borderId="42" applyNumberFormat="0" applyProtection="0">
      <alignment horizontal="left" vertical="top" indent="1"/>
    </xf>
    <xf numFmtId="4" fontId="51" fillId="74" borderId="41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2" fillId="0" borderId="40" applyNumberFormat="0" applyProtection="0">
      <alignment horizontal="right" vertical="center"/>
    </xf>
    <xf numFmtId="4" fontId="73" fillId="74" borderId="41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43" fillId="88" borderId="40" applyNumberFormat="0" applyProtection="0">
      <alignment horizontal="right" vertical="center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4" fontId="72" fillId="20" borderId="40" applyNumberFormat="0" applyProtection="0">
      <alignment horizontal="left" vertical="center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0" fontId="80" fillId="77" borderId="42" applyNumberFormat="0" applyProtection="0">
      <alignment horizontal="left" vertical="top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43" fillId="89" borderId="38" applyNumberFormat="0" applyProtection="0">
      <alignment horizontal="left" vertical="center" indent="1"/>
    </xf>
    <xf numFmtId="4" fontId="71" fillId="74" borderId="41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4" fontId="43" fillId="86" borderId="40" applyNumberFormat="0" applyProtection="0">
      <alignment horizontal="right" vertical="center"/>
    </xf>
    <xf numFmtId="2" fontId="82" fillId="91" borderId="36" applyProtection="0"/>
    <xf numFmtId="2" fontId="82" fillId="91" borderId="36" applyProtection="0"/>
    <xf numFmtId="2" fontId="42" fillId="92" borderId="36" applyProtection="0"/>
    <xf numFmtId="2" fontId="42" fillId="93" borderId="36" applyProtection="0"/>
    <xf numFmtId="2" fontId="42" fillId="94" borderId="36" applyProtection="0"/>
    <xf numFmtId="2" fontId="42" fillId="94" borderId="36" applyProtection="0">
      <alignment horizontal="center"/>
    </xf>
    <xf numFmtId="2" fontId="42" fillId="93" borderId="36" applyProtection="0">
      <alignment horizontal="center"/>
    </xf>
    <xf numFmtId="0" fontId="43" fillId="0" borderId="38">
      <alignment horizontal="left" vertical="top" wrapText="1"/>
    </xf>
    <xf numFmtId="0" fontId="85" fillId="0" borderId="44" applyNumberFormat="0" applyFill="0" applyAlignment="0" applyProtection="0"/>
    <xf numFmtId="0" fontId="91" fillId="0" borderId="45"/>
    <xf numFmtId="49" fontId="34" fillId="0" borderId="14">
      <alignment horizontal="center" vertical="top" wrapText="1"/>
      <protection locked="0"/>
    </xf>
    <xf numFmtId="49" fontId="34" fillId="0" borderId="14">
      <alignment horizontal="center" vertical="top" wrapText="1"/>
      <protection locked="0"/>
    </xf>
    <xf numFmtId="49" fontId="43" fillId="10" borderId="14">
      <alignment horizontal="right" vertical="top"/>
      <protection locked="0"/>
    </xf>
    <xf numFmtId="49" fontId="43" fillId="10" borderId="14">
      <alignment horizontal="right" vertical="top"/>
      <protection locked="0"/>
    </xf>
    <xf numFmtId="0" fontId="43" fillId="10" borderId="14">
      <alignment horizontal="right" vertical="top"/>
      <protection locked="0"/>
    </xf>
    <xf numFmtId="0" fontId="43" fillId="10" borderId="14">
      <alignment horizontal="right" vertical="top"/>
      <protection locked="0"/>
    </xf>
    <xf numFmtId="49" fontId="43" fillId="0" borderId="14">
      <alignment horizontal="right" vertical="top"/>
      <protection locked="0"/>
    </xf>
    <xf numFmtId="49" fontId="43" fillId="0" borderId="14">
      <alignment horizontal="right" vertical="top"/>
      <protection locked="0"/>
    </xf>
    <xf numFmtId="0" fontId="43" fillId="0" borderId="14">
      <alignment horizontal="right" vertical="top"/>
      <protection locked="0"/>
    </xf>
    <xf numFmtId="0" fontId="43" fillId="0" borderId="14">
      <alignment horizontal="right" vertical="top"/>
      <protection locked="0"/>
    </xf>
    <xf numFmtId="49" fontId="43" fillId="49" borderId="14">
      <alignment horizontal="right" vertical="top"/>
      <protection locked="0"/>
    </xf>
    <xf numFmtId="49" fontId="43" fillId="49" borderId="14">
      <alignment horizontal="right" vertical="top"/>
      <protection locked="0"/>
    </xf>
    <xf numFmtId="0" fontId="43" fillId="49" borderId="14">
      <alignment horizontal="right" vertical="top"/>
      <protection locked="0"/>
    </xf>
    <xf numFmtId="0" fontId="43" fillId="49" borderId="14">
      <alignment horizontal="right" vertical="top"/>
      <protection locked="0"/>
    </xf>
    <xf numFmtId="0" fontId="42" fillId="6" borderId="48" applyNumberFormat="0">
      <alignment readingOrder="1"/>
      <protection locked="0"/>
    </xf>
    <xf numFmtId="0" fontId="48" fillId="0" borderId="49">
      <alignment horizontal="left" vertical="top" wrapText="1"/>
    </xf>
    <xf numFmtId="49" fontId="34" fillId="0" borderId="46">
      <alignment horizontal="center" vertical="top" wrapText="1"/>
      <protection locked="0"/>
    </xf>
    <xf numFmtId="49" fontId="34" fillId="0" borderId="46">
      <alignment horizontal="center" vertical="top" wrapText="1"/>
      <protection locked="0"/>
    </xf>
    <xf numFmtId="49" fontId="43" fillId="10" borderId="46">
      <alignment horizontal="right" vertical="top"/>
      <protection locked="0"/>
    </xf>
    <xf numFmtId="49" fontId="43" fillId="10" borderId="46">
      <alignment horizontal="right" vertical="top"/>
      <protection locked="0"/>
    </xf>
    <xf numFmtId="0" fontId="43" fillId="10" borderId="46">
      <alignment horizontal="right" vertical="top"/>
      <protection locked="0"/>
    </xf>
    <xf numFmtId="0" fontId="43" fillId="10" borderId="46">
      <alignment horizontal="right" vertical="top"/>
      <protection locked="0"/>
    </xf>
    <xf numFmtId="49" fontId="43" fillId="0" borderId="46">
      <alignment horizontal="right" vertical="top"/>
      <protection locked="0"/>
    </xf>
    <xf numFmtId="49" fontId="43" fillId="0" borderId="46">
      <alignment horizontal="right" vertical="top"/>
      <protection locked="0"/>
    </xf>
    <xf numFmtId="0" fontId="43" fillId="0" borderId="46">
      <alignment horizontal="right" vertical="top"/>
      <protection locked="0"/>
    </xf>
    <xf numFmtId="0" fontId="43" fillId="0" borderId="46">
      <alignment horizontal="right" vertical="top"/>
      <protection locked="0"/>
    </xf>
    <xf numFmtId="49" fontId="43" fillId="49" borderId="46">
      <alignment horizontal="right" vertical="top"/>
      <protection locked="0"/>
    </xf>
    <xf numFmtId="49" fontId="43" fillId="49" borderId="46">
      <alignment horizontal="right" vertical="top"/>
      <protection locked="0"/>
    </xf>
    <xf numFmtId="0" fontId="43" fillId="49" borderId="46">
      <alignment horizontal="right" vertical="top"/>
      <protection locked="0"/>
    </xf>
    <xf numFmtId="0" fontId="43" fillId="49" borderId="46">
      <alignment horizontal="right" vertical="top"/>
      <protection locked="0"/>
    </xf>
    <xf numFmtId="0" fontId="48" fillId="0" borderId="49">
      <alignment horizontal="center" vertical="top" wrapText="1"/>
    </xf>
    <xf numFmtId="0" fontId="52" fillId="50" borderId="48" applyNumberFormat="0" applyAlignment="0" applyProtection="0"/>
    <xf numFmtId="0" fontId="65" fillId="13" borderId="48" applyNumberFormat="0" applyAlignment="0" applyProtection="0"/>
    <xf numFmtId="0" fontId="34" fillId="59" borderId="50" applyNumberFormat="0" applyFont="0" applyAlignment="0" applyProtection="0"/>
    <xf numFmtId="0" fontId="36" fillId="45" borderId="51" applyNumberFormat="0" applyFont="0" applyAlignment="0" applyProtection="0"/>
    <xf numFmtId="0" fontId="36" fillId="45" borderId="51" applyNumberFormat="0" applyFont="0" applyAlignment="0" applyProtection="0"/>
    <xf numFmtId="0" fontId="36" fillId="45" borderId="51" applyNumberFormat="0" applyFont="0" applyAlignment="0" applyProtection="0"/>
    <xf numFmtId="0" fontId="70" fillId="50" borderId="52" applyNumberFormat="0" applyAlignment="0" applyProtection="0"/>
    <xf numFmtId="4" fontId="51" fillId="60" borderId="52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2" fillId="57" borderId="51" applyNumberFormat="0" applyProtection="0">
      <alignment vertical="center"/>
    </xf>
    <xf numFmtId="4" fontId="73" fillId="60" borderId="52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43" fillId="60" borderId="51" applyNumberFormat="0" applyProtection="0">
      <alignment vertical="center"/>
    </xf>
    <xf numFmtId="4" fontId="51" fillId="60" borderId="52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72" fillId="60" borderId="51" applyNumberFormat="0" applyProtection="0">
      <alignment horizontal="left" vertical="center" indent="1"/>
    </xf>
    <xf numFmtId="4" fontId="51" fillId="60" borderId="52" applyNumberFormat="0" applyProtection="0">
      <alignment horizontal="left" vertical="center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0" fontId="43" fillId="57" borderId="53" applyNumberFormat="0" applyProtection="0">
      <alignment horizontal="left" vertical="top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51" fillId="61" borderId="52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72" fillId="9" borderId="51" applyNumberFormat="0" applyProtection="0">
      <alignment horizontal="right" vertical="center"/>
    </xf>
    <xf numFmtId="4" fontId="51" fillId="62" borderId="52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72" fillId="63" borderId="51" applyNumberFormat="0" applyProtection="0">
      <alignment horizontal="right" vertical="center"/>
    </xf>
    <xf numFmtId="4" fontId="51" fillId="64" borderId="52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72" fillId="30" borderId="49" applyNumberFormat="0" applyProtection="0">
      <alignment horizontal="right" vertical="center"/>
    </xf>
    <xf numFmtId="4" fontId="51" fillId="65" borderId="52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72" fillId="17" borderId="51" applyNumberFormat="0" applyProtection="0">
      <alignment horizontal="right" vertical="center"/>
    </xf>
    <xf numFmtId="4" fontId="51" fillId="66" borderId="52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72" fillId="21" borderId="51" applyNumberFormat="0" applyProtection="0">
      <alignment horizontal="right" vertical="center"/>
    </xf>
    <xf numFmtId="4" fontId="51" fillId="67" borderId="52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72" fillId="44" borderId="51" applyNumberFormat="0" applyProtection="0">
      <alignment horizontal="right" vertical="center"/>
    </xf>
    <xf numFmtId="4" fontId="51" fillId="68" borderId="52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72" fillId="37" borderId="51" applyNumberFormat="0" applyProtection="0">
      <alignment horizontal="right" vertical="center"/>
    </xf>
    <xf numFmtId="4" fontId="51" fillId="69" borderId="52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72" fillId="70" borderId="51" applyNumberFormat="0" applyProtection="0">
      <alignment horizontal="right" vertical="center"/>
    </xf>
    <xf numFmtId="4" fontId="51" fillId="71" borderId="52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2" fillId="16" borderId="51" applyNumberFormat="0" applyProtection="0">
      <alignment horizontal="right" vertical="center"/>
    </xf>
    <xf numFmtId="4" fontId="75" fillId="72" borderId="52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72" fillId="73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54" fillId="75" borderId="49" applyNumberFormat="0" applyProtection="0">
      <alignment horizontal="left" vertical="center" indent="1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7" borderId="51" applyNumberFormat="0" applyProtection="0">
      <alignment horizontal="right" vertical="center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8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4" fontId="72" fillId="77" borderId="49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72" fillId="50" borderId="51" applyNumberFormat="0" applyProtection="0">
      <alignment horizontal="left" vertical="center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36" fillId="75" borderId="53" applyNumberFormat="0" applyProtection="0">
      <alignment horizontal="left" vertical="top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72" fillId="82" borderId="51" applyNumberFormat="0" applyProtection="0">
      <alignment horizontal="left" vertical="center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36" fillId="77" borderId="53" applyNumberFormat="0" applyProtection="0">
      <alignment horizontal="left" vertical="top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72" fillId="14" borderId="51" applyNumberFormat="0" applyProtection="0">
      <alignment horizontal="left" vertical="center" indent="1"/>
    </xf>
    <xf numFmtId="0" fontId="35" fillId="85" borderId="52" applyNumberFormat="0" applyProtection="0">
      <alignment horizontal="left" vertical="center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36" fillId="14" borderId="53" applyNumberFormat="0" applyProtection="0">
      <alignment horizontal="left" vertical="top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72" fillId="78" borderId="51" applyNumberFormat="0" applyProtection="0">
      <alignment horizontal="left" vertical="center" indent="1"/>
    </xf>
    <xf numFmtId="0" fontId="35" fillId="6" borderId="52" applyNumberFormat="0" applyProtection="0">
      <alignment horizontal="left" vertical="center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36" fillId="78" borderId="53" applyNumberFormat="0" applyProtection="0">
      <alignment horizontal="left" vertical="top" indent="1"/>
    </xf>
    <xf numFmtId="0" fontId="79" fillId="75" borderId="54" applyBorder="0"/>
    <xf numFmtId="4" fontId="51" fillId="87" borderId="52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80" fillId="59" borderId="53" applyNumberFormat="0" applyProtection="0">
      <alignment vertical="center"/>
    </xf>
    <xf numFmtId="4" fontId="73" fillId="87" borderId="52" applyNumberFormat="0" applyProtection="0">
      <alignment vertical="center"/>
    </xf>
    <xf numFmtId="4" fontId="51" fillId="87" borderId="52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80" fillId="50" borderId="53" applyNumberFormat="0" applyProtection="0">
      <alignment horizontal="left" vertical="center" indent="1"/>
    </xf>
    <xf numFmtId="4" fontId="51" fillId="87" borderId="52" applyNumberFormat="0" applyProtection="0">
      <alignment horizontal="left" vertical="center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0" fontId="80" fillId="59" borderId="53" applyNumberFormat="0" applyProtection="0">
      <alignment horizontal="left" vertical="top" indent="1"/>
    </xf>
    <xf numFmtId="4" fontId="51" fillId="74" borderId="52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2" fillId="0" borderId="51" applyNumberFormat="0" applyProtection="0">
      <alignment horizontal="right" vertical="center"/>
    </xf>
    <xf numFmtId="4" fontId="73" fillId="74" borderId="52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43" fillId="88" borderId="51" applyNumberFormat="0" applyProtection="0">
      <alignment horizontal="right" vertical="center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4" fontId="72" fillId="20" borderId="51" applyNumberFormat="0" applyProtection="0">
      <alignment horizontal="left" vertical="center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0" fontId="80" fillId="77" borderId="53" applyNumberFormat="0" applyProtection="0">
      <alignment horizontal="left" vertical="top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43" fillId="89" borderId="49" applyNumberFormat="0" applyProtection="0">
      <alignment horizontal="left" vertical="center" indent="1"/>
    </xf>
    <xf numFmtId="4" fontId="71" fillId="74" borderId="52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4" fontId="43" fillId="86" borderId="51" applyNumberFormat="0" applyProtection="0">
      <alignment horizontal="right" vertical="center"/>
    </xf>
    <xf numFmtId="2" fontId="82" fillId="91" borderId="47" applyProtection="0"/>
    <xf numFmtId="2" fontId="82" fillId="91" borderId="47" applyProtection="0"/>
    <xf numFmtId="2" fontId="42" fillId="92" borderId="47" applyProtection="0"/>
    <xf numFmtId="2" fontId="42" fillId="93" borderId="47" applyProtection="0"/>
    <xf numFmtId="2" fontId="42" fillId="94" borderId="47" applyProtection="0"/>
    <xf numFmtId="2" fontId="42" fillId="94" borderId="47" applyProtection="0">
      <alignment horizontal="center"/>
    </xf>
    <xf numFmtId="2" fontId="42" fillId="93" borderId="47" applyProtection="0">
      <alignment horizontal="center"/>
    </xf>
    <xf numFmtId="0" fontId="43" fillId="0" borderId="49">
      <alignment horizontal="left" vertical="top" wrapText="1"/>
    </xf>
    <xf numFmtId="0" fontId="85" fillId="0" borderId="55" applyNumberFormat="0" applyFill="0" applyAlignment="0" applyProtection="0"/>
    <xf numFmtId="0" fontId="91" fillId="0" borderId="56"/>
    <xf numFmtId="0" fontId="95" fillId="0" borderId="0"/>
    <xf numFmtId="0" fontId="37" fillId="0" borderId="0"/>
    <xf numFmtId="0" fontId="96" fillId="0" borderId="0"/>
    <xf numFmtId="0" fontId="37" fillId="0" borderId="0"/>
    <xf numFmtId="0" fontId="95" fillId="0" borderId="0"/>
    <xf numFmtId="0" fontId="95" fillId="0" borderId="0"/>
    <xf numFmtId="0" fontId="2" fillId="0" borderId="0"/>
    <xf numFmtId="0" fontId="34" fillId="0" borderId="0"/>
    <xf numFmtId="164" fontId="35" fillId="0" borderId="0" applyFont="0" applyFill="0" applyBorder="0" applyAlignment="0" applyProtection="0"/>
    <xf numFmtId="0" fontId="35" fillId="0" borderId="0"/>
    <xf numFmtId="0" fontId="35" fillId="0" borderId="0"/>
    <xf numFmtId="0" fontId="34" fillId="0" borderId="0"/>
    <xf numFmtId="0" fontId="2" fillId="0" borderId="0"/>
    <xf numFmtId="0" fontId="42" fillId="6" borderId="59" applyNumberFormat="0">
      <alignment readingOrder="1"/>
      <protection locked="0"/>
    </xf>
    <xf numFmtId="0" fontId="48" fillId="0" borderId="60">
      <alignment horizontal="left" vertical="top" wrapText="1"/>
    </xf>
    <xf numFmtId="49" fontId="34" fillId="0" borderId="57">
      <alignment horizontal="center" vertical="top" wrapText="1"/>
      <protection locked="0"/>
    </xf>
    <xf numFmtId="49" fontId="34" fillId="0" borderId="57">
      <alignment horizontal="center" vertical="top" wrapText="1"/>
      <protection locked="0"/>
    </xf>
    <xf numFmtId="49" fontId="43" fillId="10" borderId="57">
      <alignment horizontal="right" vertical="top"/>
      <protection locked="0"/>
    </xf>
    <xf numFmtId="49" fontId="43" fillId="10" borderId="57">
      <alignment horizontal="right" vertical="top"/>
      <protection locked="0"/>
    </xf>
    <xf numFmtId="0" fontId="43" fillId="10" borderId="57">
      <alignment horizontal="right" vertical="top"/>
      <protection locked="0"/>
    </xf>
    <xf numFmtId="0" fontId="43" fillId="10" borderId="57">
      <alignment horizontal="right" vertical="top"/>
      <protection locked="0"/>
    </xf>
    <xf numFmtId="49" fontId="43" fillId="0" borderId="57">
      <alignment horizontal="right" vertical="top"/>
      <protection locked="0"/>
    </xf>
    <xf numFmtId="49" fontId="43" fillId="0" borderId="57">
      <alignment horizontal="right" vertical="top"/>
      <protection locked="0"/>
    </xf>
    <xf numFmtId="0" fontId="43" fillId="0" borderId="57">
      <alignment horizontal="right" vertical="top"/>
      <protection locked="0"/>
    </xf>
    <xf numFmtId="0" fontId="43" fillId="0" borderId="57">
      <alignment horizontal="right" vertical="top"/>
      <protection locked="0"/>
    </xf>
    <xf numFmtId="49" fontId="43" fillId="49" borderId="57">
      <alignment horizontal="right" vertical="top"/>
      <protection locked="0"/>
    </xf>
    <xf numFmtId="49" fontId="43" fillId="49" borderId="57">
      <alignment horizontal="right" vertical="top"/>
      <protection locked="0"/>
    </xf>
    <xf numFmtId="0" fontId="43" fillId="49" borderId="57">
      <alignment horizontal="right" vertical="top"/>
      <protection locked="0"/>
    </xf>
    <xf numFmtId="0" fontId="43" fillId="49" borderId="57">
      <alignment horizontal="right" vertical="top"/>
      <protection locked="0"/>
    </xf>
    <xf numFmtId="0" fontId="48" fillId="0" borderId="60">
      <alignment horizontal="center" vertical="top" wrapText="1"/>
    </xf>
    <xf numFmtId="0" fontId="52" fillId="50" borderId="59" applyNumberFormat="0" applyAlignment="0" applyProtection="0"/>
    <xf numFmtId="0" fontId="65" fillId="13" borderId="59" applyNumberFormat="0" applyAlignment="0" applyProtection="0"/>
    <xf numFmtId="0" fontId="34" fillId="59" borderId="61" applyNumberFormat="0" applyFont="0" applyAlignment="0" applyProtection="0"/>
    <xf numFmtId="0" fontId="36" fillId="45" borderId="62" applyNumberFormat="0" applyFont="0" applyAlignment="0" applyProtection="0"/>
    <xf numFmtId="0" fontId="36" fillId="45" borderId="62" applyNumberFormat="0" applyFont="0" applyAlignment="0" applyProtection="0"/>
    <xf numFmtId="0" fontId="36" fillId="45" borderId="62" applyNumberFormat="0" applyFont="0" applyAlignment="0" applyProtection="0"/>
    <xf numFmtId="0" fontId="70" fillId="50" borderId="63" applyNumberFormat="0" applyAlignment="0" applyProtection="0"/>
    <xf numFmtId="4" fontId="51" fillId="60" borderId="63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2" fillId="57" borderId="62" applyNumberFormat="0" applyProtection="0">
      <alignment vertical="center"/>
    </xf>
    <xf numFmtId="4" fontId="73" fillId="60" borderId="63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43" fillId="60" borderId="62" applyNumberFormat="0" applyProtection="0">
      <alignment vertical="center"/>
    </xf>
    <xf numFmtId="4" fontId="51" fillId="60" borderId="63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72" fillId="60" borderId="62" applyNumberFormat="0" applyProtection="0">
      <alignment horizontal="left" vertical="center" indent="1"/>
    </xf>
    <xf numFmtId="4" fontId="51" fillId="60" borderId="63" applyNumberFormat="0" applyProtection="0">
      <alignment horizontal="left" vertical="center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0" fontId="43" fillId="57" borderId="64" applyNumberFormat="0" applyProtection="0">
      <alignment horizontal="left" vertical="top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51" fillId="61" borderId="63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72" fillId="9" borderId="62" applyNumberFormat="0" applyProtection="0">
      <alignment horizontal="right" vertical="center"/>
    </xf>
    <xf numFmtId="4" fontId="51" fillId="62" borderId="63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72" fillId="63" borderId="62" applyNumberFormat="0" applyProtection="0">
      <alignment horizontal="right" vertical="center"/>
    </xf>
    <xf numFmtId="4" fontId="51" fillId="64" borderId="63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72" fillId="30" borderId="60" applyNumberFormat="0" applyProtection="0">
      <alignment horizontal="right" vertical="center"/>
    </xf>
    <xf numFmtId="4" fontId="51" fillId="65" borderId="63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72" fillId="17" borderId="62" applyNumberFormat="0" applyProtection="0">
      <alignment horizontal="right" vertical="center"/>
    </xf>
    <xf numFmtId="4" fontId="51" fillId="66" borderId="63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72" fillId="21" borderId="62" applyNumberFormat="0" applyProtection="0">
      <alignment horizontal="right" vertical="center"/>
    </xf>
    <xf numFmtId="4" fontId="51" fillId="67" borderId="63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72" fillId="44" borderId="62" applyNumberFormat="0" applyProtection="0">
      <alignment horizontal="right" vertical="center"/>
    </xf>
    <xf numFmtId="4" fontId="51" fillId="68" borderId="63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72" fillId="37" borderId="62" applyNumberFormat="0" applyProtection="0">
      <alignment horizontal="right" vertical="center"/>
    </xf>
    <xf numFmtId="4" fontId="51" fillId="69" borderId="63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72" fillId="70" borderId="62" applyNumberFormat="0" applyProtection="0">
      <alignment horizontal="right" vertical="center"/>
    </xf>
    <xf numFmtId="4" fontId="51" fillId="71" borderId="63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2" fillId="16" borderId="62" applyNumberFormat="0" applyProtection="0">
      <alignment horizontal="right" vertical="center"/>
    </xf>
    <xf numFmtId="4" fontId="75" fillId="72" borderId="63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72" fillId="73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54" fillId="75" borderId="60" applyNumberFormat="0" applyProtection="0">
      <alignment horizontal="left" vertical="center" indent="1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7" borderId="62" applyNumberFormat="0" applyProtection="0">
      <alignment horizontal="right" vertical="center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8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4" fontId="72" fillId="77" borderId="60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72" fillId="50" borderId="62" applyNumberFormat="0" applyProtection="0">
      <alignment horizontal="left" vertical="center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36" fillId="75" borderId="64" applyNumberFormat="0" applyProtection="0">
      <alignment horizontal="left" vertical="top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72" fillId="82" borderId="62" applyNumberFormat="0" applyProtection="0">
      <alignment horizontal="left" vertical="center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36" fillId="77" borderId="64" applyNumberFormat="0" applyProtection="0">
      <alignment horizontal="left" vertical="top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72" fillId="14" borderId="62" applyNumberFormat="0" applyProtection="0">
      <alignment horizontal="left" vertical="center" indent="1"/>
    </xf>
    <xf numFmtId="0" fontId="35" fillId="85" borderId="63" applyNumberFormat="0" applyProtection="0">
      <alignment horizontal="left" vertical="center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36" fillId="14" borderId="64" applyNumberFormat="0" applyProtection="0">
      <alignment horizontal="left" vertical="top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72" fillId="78" borderId="62" applyNumberFormat="0" applyProtection="0">
      <alignment horizontal="left" vertical="center" indent="1"/>
    </xf>
    <xf numFmtId="0" fontId="35" fillId="6" borderId="63" applyNumberFormat="0" applyProtection="0">
      <alignment horizontal="left" vertical="center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36" fillId="78" borderId="64" applyNumberFormat="0" applyProtection="0">
      <alignment horizontal="left" vertical="top" indent="1"/>
    </xf>
    <xf numFmtId="0" fontId="79" fillId="75" borderId="65" applyBorder="0"/>
    <xf numFmtId="4" fontId="51" fillId="87" borderId="63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80" fillId="59" borderId="64" applyNumberFormat="0" applyProtection="0">
      <alignment vertical="center"/>
    </xf>
    <xf numFmtId="4" fontId="73" fillId="87" borderId="63" applyNumberFormat="0" applyProtection="0">
      <alignment vertical="center"/>
    </xf>
    <xf numFmtId="4" fontId="51" fillId="87" borderId="63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80" fillId="50" borderId="64" applyNumberFormat="0" applyProtection="0">
      <alignment horizontal="left" vertical="center" indent="1"/>
    </xf>
    <xf numFmtId="4" fontId="51" fillId="87" borderId="63" applyNumberFormat="0" applyProtection="0">
      <alignment horizontal="left" vertical="center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0" fontId="80" fillId="59" borderId="64" applyNumberFormat="0" applyProtection="0">
      <alignment horizontal="left" vertical="top" indent="1"/>
    </xf>
    <xf numFmtId="4" fontId="51" fillId="74" borderId="63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2" fillId="0" borderId="62" applyNumberFormat="0" applyProtection="0">
      <alignment horizontal="right" vertical="center"/>
    </xf>
    <xf numFmtId="4" fontId="73" fillId="74" borderId="63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43" fillId="88" borderId="62" applyNumberFormat="0" applyProtection="0">
      <alignment horizontal="right" vertical="center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4" fontId="72" fillId="20" borderId="62" applyNumberFormat="0" applyProtection="0">
      <alignment horizontal="left" vertical="center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0" fontId="80" fillId="77" borderId="64" applyNumberFormat="0" applyProtection="0">
      <alignment horizontal="left" vertical="top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43" fillId="89" borderId="60" applyNumberFormat="0" applyProtection="0">
      <alignment horizontal="left" vertical="center" indent="1"/>
    </xf>
    <xf numFmtId="4" fontId="71" fillId="74" borderId="63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4" fontId="43" fillId="86" borderId="62" applyNumberFormat="0" applyProtection="0">
      <alignment horizontal="right" vertical="center"/>
    </xf>
    <xf numFmtId="2" fontId="82" fillId="91" borderId="58" applyProtection="0"/>
    <xf numFmtId="2" fontId="82" fillId="91" borderId="58" applyProtection="0"/>
    <xf numFmtId="2" fontId="42" fillId="92" borderId="58" applyProtection="0"/>
    <xf numFmtId="2" fontId="42" fillId="93" borderId="58" applyProtection="0"/>
    <xf numFmtId="2" fontId="42" fillId="94" borderId="58" applyProtection="0"/>
    <xf numFmtId="2" fontId="42" fillId="94" borderId="58" applyProtection="0">
      <alignment horizontal="center"/>
    </xf>
    <xf numFmtId="2" fontId="42" fillId="93" borderId="58" applyProtection="0">
      <alignment horizontal="center"/>
    </xf>
    <xf numFmtId="0" fontId="43" fillId="0" borderId="60">
      <alignment horizontal="left" vertical="top" wrapText="1"/>
    </xf>
    <xf numFmtId="0" fontId="85" fillId="0" borderId="66" applyNumberFormat="0" applyFill="0" applyAlignment="0" applyProtection="0"/>
    <xf numFmtId="0" fontId="91" fillId="0" borderId="67"/>
    <xf numFmtId="0" fontId="37" fillId="0" borderId="0"/>
    <xf numFmtId="0" fontId="95" fillId="0" borderId="0"/>
    <xf numFmtId="0" fontId="95" fillId="0" borderId="0"/>
    <xf numFmtId="0" fontId="95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0" fontId="42" fillId="6" borderId="70" applyNumberFormat="0">
      <alignment readingOrder="1"/>
      <protection locked="0"/>
    </xf>
    <xf numFmtId="0" fontId="48" fillId="0" borderId="71">
      <alignment horizontal="left" vertical="top" wrapText="1"/>
    </xf>
    <xf numFmtId="49" fontId="34" fillId="0" borderId="68">
      <alignment horizontal="center" vertical="top" wrapText="1"/>
      <protection locked="0"/>
    </xf>
    <xf numFmtId="49" fontId="34" fillId="0" borderId="68">
      <alignment horizontal="center" vertical="top" wrapText="1"/>
      <protection locked="0"/>
    </xf>
    <xf numFmtId="49" fontId="43" fillId="10" borderId="68">
      <alignment horizontal="right" vertical="top"/>
      <protection locked="0"/>
    </xf>
    <xf numFmtId="49" fontId="43" fillId="10" borderId="68">
      <alignment horizontal="right" vertical="top"/>
      <protection locked="0"/>
    </xf>
    <xf numFmtId="0" fontId="43" fillId="10" borderId="68">
      <alignment horizontal="right" vertical="top"/>
      <protection locked="0"/>
    </xf>
    <xf numFmtId="0" fontId="43" fillId="10" borderId="68">
      <alignment horizontal="right" vertical="top"/>
      <protection locked="0"/>
    </xf>
    <xf numFmtId="49" fontId="43" fillId="0" borderId="68">
      <alignment horizontal="right" vertical="top"/>
      <protection locked="0"/>
    </xf>
    <xf numFmtId="49" fontId="43" fillId="0" borderId="68">
      <alignment horizontal="right" vertical="top"/>
      <protection locked="0"/>
    </xf>
    <xf numFmtId="0" fontId="43" fillId="0" borderId="68">
      <alignment horizontal="right" vertical="top"/>
      <protection locked="0"/>
    </xf>
    <xf numFmtId="0" fontId="43" fillId="0" borderId="68">
      <alignment horizontal="right" vertical="top"/>
      <protection locked="0"/>
    </xf>
    <xf numFmtId="49" fontId="43" fillId="49" borderId="68">
      <alignment horizontal="right" vertical="top"/>
      <protection locked="0"/>
    </xf>
    <xf numFmtId="49" fontId="43" fillId="49" borderId="68">
      <alignment horizontal="right" vertical="top"/>
      <protection locked="0"/>
    </xf>
    <xf numFmtId="0" fontId="43" fillId="49" borderId="68">
      <alignment horizontal="right" vertical="top"/>
      <protection locked="0"/>
    </xf>
    <xf numFmtId="0" fontId="43" fillId="49" borderId="68">
      <alignment horizontal="right" vertical="top"/>
      <protection locked="0"/>
    </xf>
    <xf numFmtId="0" fontId="48" fillId="0" borderId="71">
      <alignment horizontal="center" vertical="top" wrapText="1"/>
    </xf>
    <xf numFmtId="0" fontId="52" fillId="50" borderId="70" applyNumberFormat="0" applyAlignment="0" applyProtection="0"/>
    <xf numFmtId="0" fontId="65" fillId="13" borderId="70" applyNumberFormat="0" applyAlignment="0" applyProtection="0"/>
    <xf numFmtId="0" fontId="34" fillId="59" borderId="72" applyNumberFormat="0" applyFont="0" applyAlignment="0" applyProtection="0"/>
    <xf numFmtId="0" fontId="36" fillId="45" borderId="73" applyNumberFormat="0" applyFont="0" applyAlignment="0" applyProtection="0"/>
    <xf numFmtId="0" fontId="36" fillId="45" borderId="73" applyNumberFormat="0" applyFont="0" applyAlignment="0" applyProtection="0"/>
    <xf numFmtId="0" fontId="36" fillId="45" borderId="73" applyNumberFormat="0" applyFont="0" applyAlignment="0" applyProtection="0"/>
    <xf numFmtId="0" fontId="70" fillId="50" borderId="74" applyNumberFormat="0" applyAlignment="0" applyProtection="0"/>
    <xf numFmtId="4" fontId="51" fillId="60" borderId="74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2" fillId="57" borderId="73" applyNumberFormat="0" applyProtection="0">
      <alignment vertical="center"/>
    </xf>
    <xf numFmtId="4" fontId="73" fillId="60" borderId="74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43" fillId="60" borderId="73" applyNumberFormat="0" applyProtection="0">
      <alignment vertical="center"/>
    </xf>
    <xf numFmtId="4" fontId="51" fillId="60" borderId="74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72" fillId="60" borderId="73" applyNumberFormat="0" applyProtection="0">
      <alignment horizontal="left" vertical="center" indent="1"/>
    </xf>
    <xf numFmtId="4" fontId="51" fillId="60" borderId="74" applyNumberFormat="0" applyProtection="0">
      <alignment horizontal="left" vertical="center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0" fontId="43" fillId="57" borderId="75" applyNumberFormat="0" applyProtection="0">
      <alignment horizontal="left" vertical="top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51" fillId="61" borderId="74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72" fillId="9" borderId="73" applyNumberFormat="0" applyProtection="0">
      <alignment horizontal="right" vertical="center"/>
    </xf>
    <xf numFmtId="4" fontId="51" fillId="62" borderId="74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72" fillId="63" borderId="73" applyNumberFormat="0" applyProtection="0">
      <alignment horizontal="right" vertical="center"/>
    </xf>
    <xf numFmtId="4" fontId="51" fillId="64" borderId="74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72" fillId="30" borderId="71" applyNumberFormat="0" applyProtection="0">
      <alignment horizontal="right" vertical="center"/>
    </xf>
    <xf numFmtId="4" fontId="51" fillId="65" borderId="74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72" fillId="17" borderId="73" applyNumberFormat="0" applyProtection="0">
      <alignment horizontal="right" vertical="center"/>
    </xf>
    <xf numFmtId="4" fontId="51" fillId="66" borderId="74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72" fillId="21" borderId="73" applyNumberFormat="0" applyProtection="0">
      <alignment horizontal="right" vertical="center"/>
    </xf>
    <xf numFmtId="4" fontId="51" fillId="67" borderId="74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72" fillId="44" borderId="73" applyNumberFormat="0" applyProtection="0">
      <alignment horizontal="right" vertical="center"/>
    </xf>
    <xf numFmtId="4" fontId="51" fillId="68" borderId="74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72" fillId="37" borderId="73" applyNumberFormat="0" applyProtection="0">
      <alignment horizontal="right" vertical="center"/>
    </xf>
    <xf numFmtId="4" fontId="51" fillId="69" borderId="74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72" fillId="70" borderId="73" applyNumberFormat="0" applyProtection="0">
      <alignment horizontal="right" vertical="center"/>
    </xf>
    <xf numFmtId="4" fontId="51" fillId="71" borderId="74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2" fillId="16" borderId="73" applyNumberFormat="0" applyProtection="0">
      <alignment horizontal="right" vertical="center"/>
    </xf>
    <xf numFmtId="4" fontId="75" fillId="72" borderId="74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72" fillId="73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54" fillId="75" borderId="71" applyNumberFormat="0" applyProtection="0">
      <alignment horizontal="left" vertical="center" indent="1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7" borderId="73" applyNumberFormat="0" applyProtection="0">
      <alignment horizontal="right" vertical="center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8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4" fontId="72" fillId="77" borderId="71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72" fillId="50" borderId="73" applyNumberFormat="0" applyProtection="0">
      <alignment horizontal="left" vertical="center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36" fillId="75" borderId="75" applyNumberFormat="0" applyProtection="0">
      <alignment horizontal="left" vertical="top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72" fillId="82" borderId="73" applyNumberFormat="0" applyProtection="0">
      <alignment horizontal="left" vertical="center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36" fillId="77" borderId="75" applyNumberFormat="0" applyProtection="0">
      <alignment horizontal="left" vertical="top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72" fillId="14" borderId="73" applyNumberFormat="0" applyProtection="0">
      <alignment horizontal="left" vertical="center" indent="1"/>
    </xf>
    <xf numFmtId="0" fontId="35" fillId="85" borderId="74" applyNumberFormat="0" applyProtection="0">
      <alignment horizontal="left" vertical="center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36" fillId="14" borderId="75" applyNumberFormat="0" applyProtection="0">
      <alignment horizontal="left" vertical="top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72" fillId="78" borderId="73" applyNumberFormat="0" applyProtection="0">
      <alignment horizontal="left" vertical="center" indent="1"/>
    </xf>
    <xf numFmtId="0" fontId="35" fillId="6" borderId="74" applyNumberFormat="0" applyProtection="0">
      <alignment horizontal="left" vertical="center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36" fillId="78" borderId="75" applyNumberFormat="0" applyProtection="0">
      <alignment horizontal="left" vertical="top" indent="1"/>
    </xf>
    <xf numFmtId="0" fontId="79" fillId="75" borderId="76" applyBorder="0"/>
    <xf numFmtId="4" fontId="51" fillId="87" borderId="74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80" fillId="59" borderId="75" applyNumberFormat="0" applyProtection="0">
      <alignment vertical="center"/>
    </xf>
    <xf numFmtId="4" fontId="73" fillId="87" borderId="74" applyNumberFormat="0" applyProtection="0">
      <alignment vertical="center"/>
    </xf>
    <xf numFmtId="4" fontId="51" fillId="87" borderId="74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80" fillId="50" borderId="75" applyNumberFormat="0" applyProtection="0">
      <alignment horizontal="left" vertical="center" indent="1"/>
    </xf>
    <xf numFmtId="4" fontId="51" fillId="87" borderId="74" applyNumberFormat="0" applyProtection="0">
      <alignment horizontal="left" vertical="center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0" fontId="80" fillId="59" borderId="75" applyNumberFormat="0" applyProtection="0">
      <alignment horizontal="left" vertical="top" indent="1"/>
    </xf>
    <xf numFmtId="4" fontId="51" fillId="74" borderId="74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2" fillId="0" borderId="73" applyNumberFormat="0" applyProtection="0">
      <alignment horizontal="right" vertical="center"/>
    </xf>
    <xf numFmtId="4" fontId="73" fillId="74" borderId="74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43" fillId="88" borderId="73" applyNumberFormat="0" applyProtection="0">
      <alignment horizontal="right" vertical="center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4" fontId="72" fillId="20" borderId="73" applyNumberFormat="0" applyProtection="0">
      <alignment horizontal="left" vertical="center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0" fontId="80" fillId="77" borderId="75" applyNumberFormat="0" applyProtection="0">
      <alignment horizontal="left" vertical="top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43" fillId="89" borderId="71" applyNumberFormat="0" applyProtection="0">
      <alignment horizontal="left" vertical="center" indent="1"/>
    </xf>
    <xf numFmtId="4" fontId="71" fillId="74" borderId="74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4" fontId="43" fillId="86" borderId="73" applyNumberFormat="0" applyProtection="0">
      <alignment horizontal="right" vertical="center"/>
    </xf>
    <xf numFmtId="2" fontId="82" fillId="91" borderId="69" applyProtection="0"/>
    <xf numFmtId="2" fontId="82" fillId="91" borderId="69" applyProtection="0"/>
    <xf numFmtId="2" fontId="42" fillId="92" borderId="69" applyProtection="0"/>
    <xf numFmtId="2" fontId="42" fillId="93" borderId="69" applyProtection="0"/>
    <xf numFmtId="2" fontId="42" fillId="94" borderId="69" applyProtection="0"/>
    <xf numFmtId="2" fontId="42" fillId="94" borderId="69" applyProtection="0">
      <alignment horizontal="center"/>
    </xf>
    <xf numFmtId="2" fontId="42" fillId="93" borderId="69" applyProtection="0">
      <alignment horizontal="center"/>
    </xf>
    <xf numFmtId="0" fontId="43" fillId="0" borderId="71">
      <alignment horizontal="left" vertical="top" wrapText="1"/>
    </xf>
    <xf numFmtId="0" fontId="85" fillId="0" borderId="77" applyNumberFormat="0" applyFill="0" applyAlignment="0" applyProtection="0"/>
    <xf numFmtId="0" fontId="91" fillId="0" borderId="78"/>
    <xf numFmtId="0" fontId="42" fillId="6" borderId="81" applyNumberFormat="0">
      <alignment readingOrder="1"/>
      <protection locked="0"/>
    </xf>
    <xf numFmtId="0" fontId="48" fillId="0" borderId="82">
      <alignment horizontal="left" vertical="top" wrapText="1"/>
    </xf>
    <xf numFmtId="49" fontId="34" fillId="0" borderId="79">
      <alignment horizontal="center" vertical="top" wrapText="1"/>
      <protection locked="0"/>
    </xf>
    <xf numFmtId="49" fontId="34" fillId="0" borderId="79">
      <alignment horizontal="center" vertical="top" wrapText="1"/>
      <protection locked="0"/>
    </xf>
    <xf numFmtId="49" fontId="43" fillId="10" borderId="79">
      <alignment horizontal="right" vertical="top"/>
      <protection locked="0"/>
    </xf>
    <xf numFmtId="49" fontId="43" fillId="10" borderId="79">
      <alignment horizontal="right" vertical="top"/>
      <protection locked="0"/>
    </xf>
    <xf numFmtId="0" fontId="43" fillId="10" borderId="79">
      <alignment horizontal="right" vertical="top"/>
      <protection locked="0"/>
    </xf>
    <xf numFmtId="0" fontId="43" fillId="10" borderId="79">
      <alignment horizontal="right" vertical="top"/>
      <protection locked="0"/>
    </xf>
    <xf numFmtId="49" fontId="43" fillId="0" borderId="79">
      <alignment horizontal="right" vertical="top"/>
      <protection locked="0"/>
    </xf>
    <xf numFmtId="49" fontId="43" fillId="0" borderId="79">
      <alignment horizontal="right" vertical="top"/>
      <protection locked="0"/>
    </xf>
    <xf numFmtId="0" fontId="43" fillId="0" borderId="79">
      <alignment horizontal="right" vertical="top"/>
      <protection locked="0"/>
    </xf>
    <xf numFmtId="0" fontId="43" fillId="0" borderId="79">
      <alignment horizontal="right" vertical="top"/>
      <protection locked="0"/>
    </xf>
    <xf numFmtId="49" fontId="43" fillId="49" borderId="79">
      <alignment horizontal="right" vertical="top"/>
      <protection locked="0"/>
    </xf>
    <xf numFmtId="49" fontId="43" fillId="49" borderId="79">
      <alignment horizontal="right" vertical="top"/>
      <protection locked="0"/>
    </xf>
    <xf numFmtId="0" fontId="43" fillId="49" borderId="79">
      <alignment horizontal="right" vertical="top"/>
      <protection locked="0"/>
    </xf>
    <xf numFmtId="0" fontId="43" fillId="49" borderId="79">
      <alignment horizontal="right" vertical="top"/>
      <protection locked="0"/>
    </xf>
    <xf numFmtId="0" fontId="48" fillId="0" borderId="82">
      <alignment horizontal="center" vertical="top" wrapText="1"/>
    </xf>
    <xf numFmtId="0" fontId="52" fillId="50" borderId="81" applyNumberFormat="0" applyAlignment="0" applyProtection="0"/>
    <xf numFmtId="0" fontId="65" fillId="13" borderId="81" applyNumberFormat="0" applyAlignment="0" applyProtection="0"/>
    <xf numFmtId="0" fontId="34" fillId="59" borderId="83" applyNumberFormat="0" applyFont="0" applyAlignment="0" applyProtection="0"/>
    <xf numFmtId="0" fontId="36" fillId="45" borderId="84" applyNumberFormat="0" applyFont="0" applyAlignment="0" applyProtection="0"/>
    <xf numFmtId="0" fontId="36" fillId="45" borderId="84" applyNumberFormat="0" applyFont="0" applyAlignment="0" applyProtection="0"/>
    <xf numFmtId="0" fontId="36" fillId="45" borderId="84" applyNumberFormat="0" applyFont="0" applyAlignment="0" applyProtection="0"/>
    <xf numFmtId="0" fontId="70" fillId="50" borderId="85" applyNumberFormat="0" applyAlignment="0" applyProtection="0"/>
    <xf numFmtId="4" fontId="51" fillId="60" borderId="85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2" fillId="57" borderId="84" applyNumberFormat="0" applyProtection="0">
      <alignment vertical="center"/>
    </xf>
    <xf numFmtId="4" fontId="73" fillId="60" borderId="85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43" fillId="60" borderId="84" applyNumberFormat="0" applyProtection="0">
      <alignment vertical="center"/>
    </xf>
    <xf numFmtId="4" fontId="51" fillId="60" borderId="85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72" fillId="60" borderId="84" applyNumberFormat="0" applyProtection="0">
      <alignment horizontal="left" vertical="center" indent="1"/>
    </xf>
    <xf numFmtId="4" fontId="51" fillId="60" borderId="85" applyNumberFormat="0" applyProtection="0">
      <alignment horizontal="left" vertical="center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0" fontId="43" fillId="57" borderId="86" applyNumberFormat="0" applyProtection="0">
      <alignment horizontal="left" vertical="top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51" fillId="61" borderId="85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72" fillId="9" borderId="84" applyNumberFormat="0" applyProtection="0">
      <alignment horizontal="right" vertical="center"/>
    </xf>
    <xf numFmtId="4" fontId="51" fillId="62" borderId="85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72" fillId="63" borderId="84" applyNumberFormat="0" applyProtection="0">
      <alignment horizontal="right" vertical="center"/>
    </xf>
    <xf numFmtId="4" fontId="51" fillId="64" borderId="85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72" fillId="30" borderId="82" applyNumberFormat="0" applyProtection="0">
      <alignment horizontal="right" vertical="center"/>
    </xf>
    <xf numFmtId="4" fontId="51" fillId="65" borderId="85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72" fillId="17" borderId="84" applyNumberFormat="0" applyProtection="0">
      <alignment horizontal="right" vertical="center"/>
    </xf>
    <xf numFmtId="4" fontId="51" fillId="66" borderId="85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72" fillId="21" borderId="84" applyNumberFormat="0" applyProtection="0">
      <alignment horizontal="right" vertical="center"/>
    </xf>
    <xf numFmtId="4" fontId="51" fillId="67" borderId="85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72" fillId="44" borderId="84" applyNumberFormat="0" applyProtection="0">
      <alignment horizontal="right" vertical="center"/>
    </xf>
    <xf numFmtId="4" fontId="51" fillId="68" borderId="85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72" fillId="37" borderId="84" applyNumberFormat="0" applyProtection="0">
      <alignment horizontal="right" vertical="center"/>
    </xf>
    <xf numFmtId="4" fontId="51" fillId="69" borderId="85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72" fillId="70" borderId="84" applyNumberFormat="0" applyProtection="0">
      <alignment horizontal="right" vertical="center"/>
    </xf>
    <xf numFmtId="4" fontId="51" fillId="71" borderId="85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2" fillId="16" borderId="84" applyNumberFormat="0" applyProtection="0">
      <alignment horizontal="right" vertical="center"/>
    </xf>
    <xf numFmtId="4" fontId="75" fillId="72" borderId="85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72" fillId="73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54" fillId="75" borderId="82" applyNumberFormat="0" applyProtection="0">
      <alignment horizontal="left" vertical="center" indent="1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7" borderId="84" applyNumberFormat="0" applyProtection="0">
      <alignment horizontal="right" vertical="center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8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4" fontId="72" fillId="77" borderId="82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72" fillId="50" borderId="84" applyNumberFormat="0" applyProtection="0">
      <alignment horizontal="left" vertical="center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36" fillId="75" borderId="86" applyNumberFormat="0" applyProtection="0">
      <alignment horizontal="left" vertical="top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72" fillId="82" borderId="84" applyNumberFormat="0" applyProtection="0">
      <alignment horizontal="left" vertical="center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36" fillId="77" borderId="86" applyNumberFormat="0" applyProtection="0">
      <alignment horizontal="left" vertical="top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72" fillId="14" borderId="84" applyNumberFormat="0" applyProtection="0">
      <alignment horizontal="left" vertical="center" indent="1"/>
    </xf>
    <xf numFmtId="0" fontId="35" fillId="85" borderId="85" applyNumberFormat="0" applyProtection="0">
      <alignment horizontal="left" vertical="center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36" fillId="14" borderId="86" applyNumberFormat="0" applyProtection="0">
      <alignment horizontal="left" vertical="top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72" fillId="78" borderId="84" applyNumberFormat="0" applyProtection="0">
      <alignment horizontal="left" vertical="center" indent="1"/>
    </xf>
    <xf numFmtId="0" fontId="35" fillId="6" borderId="85" applyNumberFormat="0" applyProtection="0">
      <alignment horizontal="left" vertical="center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36" fillId="78" borderId="86" applyNumberFormat="0" applyProtection="0">
      <alignment horizontal="left" vertical="top" indent="1"/>
    </xf>
    <xf numFmtId="0" fontId="79" fillId="75" borderId="87" applyBorder="0"/>
    <xf numFmtId="4" fontId="51" fillId="87" borderId="85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80" fillId="59" borderId="86" applyNumberFormat="0" applyProtection="0">
      <alignment vertical="center"/>
    </xf>
    <xf numFmtId="4" fontId="73" fillId="87" borderId="85" applyNumberFormat="0" applyProtection="0">
      <alignment vertical="center"/>
    </xf>
    <xf numFmtId="4" fontId="51" fillId="87" borderId="85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80" fillId="50" borderId="86" applyNumberFormat="0" applyProtection="0">
      <alignment horizontal="left" vertical="center" indent="1"/>
    </xf>
    <xf numFmtId="4" fontId="51" fillId="87" borderId="85" applyNumberFormat="0" applyProtection="0">
      <alignment horizontal="left" vertical="center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0" fontId="80" fillId="59" borderId="86" applyNumberFormat="0" applyProtection="0">
      <alignment horizontal="left" vertical="top" indent="1"/>
    </xf>
    <xf numFmtId="4" fontId="51" fillId="74" borderId="85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2" fillId="0" borderId="84" applyNumberFormat="0" applyProtection="0">
      <alignment horizontal="right" vertical="center"/>
    </xf>
    <xf numFmtId="4" fontId="73" fillId="74" borderId="85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43" fillId="88" borderId="84" applyNumberFormat="0" applyProtection="0">
      <alignment horizontal="right" vertical="center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4" fontId="72" fillId="20" borderId="84" applyNumberFormat="0" applyProtection="0">
      <alignment horizontal="left" vertical="center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0" fontId="80" fillId="77" borderId="86" applyNumberFormat="0" applyProtection="0">
      <alignment horizontal="left" vertical="top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43" fillId="89" borderId="82" applyNumberFormat="0" applyProtection="0">
      <alignment horizontal="left" vertical="center" indent="1"/>
    </xf>
    <xf numFmtId="4" fontId="71" fillId="74" borderId="85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4" fontId="43" fillId="86" borderId="84" applyNumberFormat="0" applyProtection="0">
      <alignment horizontal="right" vertical="center"/>
    </xf>
    <xf numFmtId="2" fontId="82" fillId="91" borderId="80" applyProtection="0"/>
    <xf numFmtId="2" fontId="82" fillId="91" borderId="80" applyProtection="0"/>
    <xf numFmtId="2" fontId="42" fillId="92" borderId="80" applyProtection="0"/>
    <xf numFmtId="2" fontId="42" fillId="93" borderId="80" applyProtection="0"/>
    <xf numFmtId="2" fontId="42" fillId="94" borderId="80" applyProtection="0"/>
    <xf numFmtId="2" fontId="42" fillId="94" borderId="80" applyProtection="0">
      <alignment horizontal="center"/>
    </xf>
    <xf numFmtId="2" fontId="42" fillId="93" borderId="80" applyProtection="0">
      <alignment horizontal="center"/>
    </xf>
    <xf numFmtId="0" fontId="43" fillId="0" borderId="82">
      <alignment horizontal="left" vertical="top" wrapText="1"/>
    </xf>
    <xf numFmtId="0" fontId="85" fillId="0" borderId="88" applyNumberFormat="0" applyFill="0" applyAlignment="0" applyProtection="0"/>
    <xf numFmtId="0" fontId="91" fillId="0" borderId="89"/>
    <xf numFmtId="0" fontId="37" fillId="0" borderId="0"/>
  </cellStyleXfs>
  <cellXfs count="30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4" fontId="8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4" fillId="0" borderId="1" xfId="0" applyNumberFormat="1" applyFont="1" applyBorder="1" applyAlignment="1">
      <alignment horizontal="center" vertical="center" wrapText="1"/>
    </xf>
    <xf numFmtId="10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0" fontId="10" fillId="0" borderId="0" xfId="0" applyFont="1"/>
    <xf numFmtId="0" fontId="9" fillId="0" borderId="0" xfId="0" applyFont="1"/>
    <xf numFmtId="10" fontId="9" fillId="0" borderId="0" xfId="0" applyNumberFormat="1" applyFont="1"/>
    <xf numFmtId="4" fontId="9" fillId="0" borderId="0" xfId="0" applyNumberFormat="1" applyFont="1"/>
    <xf numFmtId="4" fontId="6" fillId="0" borderId="0" xfId="0" applyNumberFormat="1" applyFont="1"/>
    <xf numFmtId="0" fontId="11" fillId="0" borderId="0" xfId="0" applyFont="1"/>
    <xf numFmtId="0" fontId="6" fillId="0" borderId="0" xfId="0" applyFont="1" applyAlignment="1">
      <alignment vertical="top"/>
    </xf>
    <xf numFmtId="4" fontId="4" fillId="0" borderId="1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165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4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right" vertical="center" wrapText="1"/>
    </xf>
    <xf numFmtId="0" fontId="15" fillId="0" borderId="0" xfId="0" applyFont="1"/>
    <xf numFmtId="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4" fontId="17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9" fillId="0" borderId="0" xfId="0" applyNumberFormat="1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" fontId="4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>
      <alignment horizontal="left" vertical="center" wrapText="1"/>
    </xf>
    <xf numFmtId="10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/>
    </xf>
    <xf numFmtId="4" fontId="0" fillId="0" borderId="0" xfId="0" applyNumberFormat="1"/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justify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9" fillId="0" borderId="2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1" fillId="0" borderId="0" xfId="0" applyFont="1"/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vertical="top"/>
    </xf>
    <xf numFmtId="0" fontId="22" fillId="0" borderId="0" xfId="0" applyFont="1"/>
    <xf numFmtId="0" fontId="19" fillId="0" borderId="1" xfId="0" applyFont="1" applyBorder="1" applyAlignment="1">
      <alignment vertical="top"/>
    </xf>
    <xf numFmtId="14" fontId="19" fillId="0" borderId="1" xfId="0" applyNumberFormat="1" applyFont="1" applyBorder="1" applyAlignment="1">
      <alignment vertical="top"/>
    </xf>
    <xf numFmtId="49" fontId="19" fillId="0" borderId="1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/>
    </xf>
    <xf numFmtId="4" fontId="19" fillId="0" borderId="1" xfId="0" applyNumberFormat="1" applyFont="1" applyBorder="1" applyAlignment="1">
      <alignment vertical="top"/>
    </xf>
    <xf numFmtId="0" fontId="4" fillId="0" borderId="0" xfId="0" applyFont="1" applyAlignment="1">
      <alignment horizontal="justify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 wrapText="1"/>
    </xf>
    <xf numFmtId="0" fontId="7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right" vertical="center" wrapText="1"/>
    </xf>
    <xf numFmtId="10" fontId="4" fillId="0" borderId="3" xfId="0" applyNumberFormat="1" applyFont="1" applyBorder="1" applyAlignment="1">
      <alignment horizontal="right" vertical="center" wrapText="1"/>
    </xf>
    <xf numFmtId="4" fontId="4" fillId="0" borderId="3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5" xfId="0" applyFont="1" applyBorder="1"/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167" fontId="4" fillId="0" borderId="4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10" fontId="19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justify" vertical="center"/>
    </xf>
    <xf numFmtId="49" fontId="19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168" fontId="19" fillId="0" borderId="1" xfId="0" applyNumberFormat="1" applyFont="1" applyBorder="1" applyAlignment="1">
      <alignment horizontal="center" vertical="center"/>
    </xf>
    <xf numFmtId="169" fontId="19" fillId="0" borderId="1" xfId="0" applyNumberFormat="1" applyFont="1" applyBorder="1" applyAlignment="1">
      <alignment horizontal="center" vertical="center"/>
    </xf>
    <xf numFmtId="167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wrapText="1"/>
    </xf>
    <xf numFmtId="4" fontId="22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22" fillId="0" borderId="1" xfId="0" applyFont="1" applyBorder="1" applyAlignment="1">
      <alignment vertical="top"/>
    </xf>
    <xf numFmtId="0" fontId="4" fillId="0" borderId="5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167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4" fontId="4" fillId="4" borderId="1" xfId="0" applyNumberFormat="1" applyFont="1" applyFill="1" applyBorder="1" applyAlignment="1">
      <alignment horizontal="right" vertical="center" wrapText="1"/>
    </xf>
    <xf numFmtId="10" fontId="4" fillId="4" borderId="1" xfId="0" applyNumberFormat="1" applyFont="1" applyFill="1" applyBorder="1" applyAlignment="1">
      <alignment horizontal="right" vertical="center" wrapText="1"/>
    </xf>
    <xf numFmtId="166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right" vertical="center" wrapText="1"/>
    </xf>
    <xf numFmtId="4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 wrapText="1"/>
    </xf>
    <xf numFmtId="4" fontId="19" fillId="0" borderId="0" xfId="0" applyNumberFormat="1" applyFont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4" fontId="33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left" vertical="center" wrapText="1"/>
      <protection locked="0"/>
    </xf>
    <xf numFmtId="4" fontId="4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1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right" vertical="center" wrapText="1"/>
    </xf>
    <xf numFmtId="10" fontId="4" fillId="0" borderId="8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right" vertical="center" wrapText="1"/>
    </xf>
    <xf numFmtId="10" fontId="5" fillId="4" borderId="2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top" wrapText="1"/>
    </xf>
    <xf numFmtId="4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3" fillId="0" borderId="0" xfId="0" applyFont="1"/>
    <xf numFmtId="0" fontId="33" fillId="0" borderId="1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4" fontId="33" fillId="0" borderId="7" xfId="0" applyNumberFormat="1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right" vertical="center"/>
    </xf>
    <xf numFmtId="4" fontId="33" fillId="0" borderId="1" xfId="0" applyNumberFormat="1" applyFont="1" applyBorder="1" applyAlignment="1">
      <alignment horizontal="right" vertical="center" wrapText="1"/>
    </xf>
    <xf numFmtId="0" fontId="97" fillId="0" borderId="1" xfId="0" applyFont="1" applyBorder="1" applyAlignment="1">
      <alignment horizontal="right" vertical="center" wrapText="1"/>
    </xf>
    <xf numFmtId="4" fontId="97" fillId="0" borderId="2" xfId="0" applyNumberFormat="1" applyFont="1" applyBorder="1" applyAlignment="1">
      <alignment horizontal="center" vertical="center" wrapText="1"/>
    </xf>
    <xf numFmtId="4" fontId="97" fillId="0" borderId="7" xfId="0" applyNumberFormat="1" applyFont="1" applyBorder="1" applyAlignment="1">
      <alignment horizontal="center" vertical="center" wrapText="1"/>
    </xf>
    <xf numFmtId="4" fontId="97" fillId="0" borderId="1" xfId="0" applyNumberFormat="1" applyFont="1" applyBorder="1" applyAlignment="1">
      <alignment vertical="center" wrapText="1"/>
    </xf>
    <xf numFmtId="0" fontId="33" fillId="0" borderId="0" xfId="1216" applyFont="1" applyAlignment="1">
      <alignment horizontal="justify" vertical="center"/>
    </xf>
    <xf numFmtId="4" fontId="33" fillId="0" borderId="1" xfId="0" applyNumberFormat="1" applyFont="1" applyBorder="1" applyAlignment="1">
      <alignment horizontal="center" vertical="center" wrapText="1"/>
    </xf>
  </cellXfs>
  <cellStyles count="2011">
    <cellStyle name=" 1" xfId="6" xr:uid="{C51954E2-7117-4C54-92AA-492A8CE65EB3}"/>
    <cellStyle name="_2008г. и 4кв" xfId="7" xr:uid="{4967AED7-EC54-41F3-A67A-D3DECF3DA657}"/>
    <cellStyle name="_4_macro 2009" xfId="8" xr:uid="{E1A0F13F-FBDA-4C93-8FD4-77A016F2D9DB}"/>
    <cellStyle name="_Condition-long(2012-2030)нах" xfId="9" xr:uid="{D7B8B4D9-557B-49F5-A87F-AD98C659BF18}"/>
    <cellStyle name="_CPI foodimp" xfId="10" xr:uid="{0E9E4653-19DA-4129-99CC-713078C7DA63}"/>
    <cellStyle name="_macro 2012 var 1" xfId="11" xr:uid="{03CA19AD-93D7-4734-B8EC-9F259B4039EF}"/>
    <cellStyle name="_SeriesAttributes" xfId="12" xr:uid="{97E00B55-E66E-42F3-B4F6-03B62BE4C4ED}"/>
    <cellStyle name="_SeriesAttributes 2" xfId="686" xr:uid="{B603EAF1-9039-45F0-A931-75CD8B799D94}"/>
    <cellStyle name="_SeriesAttributes 2 2" xfId="958" xr:uid="{F24CA33D-6AA3-4584-8FBC-26A1AF18F8FD}"/>
    <cellStyle name="_SeriesAttributes 2 2 2" xfId="1752" xr:uid="{C5F2F523-48F0-4499-AE72-E85FC9708708}"/>
    <cellStyle name="_SeriesAttributes 2 3" xfId="1229" xr:uid="{2BE9A7F3-39B2-45CF-9EDA-67C957E8C415}"/>
    <cellStyle name="_SeriesAttributes 2 4" xfId="1494" xr:uid="{C7233637-D443-408A-9B91-B8183A78A021}"/>
    <cellStyle name="_v2008-2012-15.12.09вар(2)-11.2030" xfId="13" xr:uid="{B67FE41B-AE64-4E6F-9759-4847EC2F4C0C}"/>
    <cellStyle name="_v-2013-2030- 2b17.01.11Нах-cpiнов. курс inn 1-2-Е1xls" xfId="14" xr:uid="{C873D32B-3BDF-4B3F-AE23-7741A9372278}"/>
    <cellStyle name="_Газ-расчет-16 0508Клдо 2023" xfId="15" xr:uid="{1D5BCC2D-A92A-43AF-90C1-E340FF5B9A4B}"/>
    <cellStyle name="_Газ-расчет-net-back 21,12.09 до 2030 в2" xfId="16" xr:uid="{0BB6BC9D-82A7-462F-9DE0-45CB790A4085}"/>
    <cellStyle name="_ИПЦЖКХ2105 08-до 2023вар1" xfId="17" xr:uid="{1D31D8CE-F5DC-4BD8-8CF2-C818DD4A78C7}"/>
    <cellStyle name="_Книга1" xfId="18" xr:uid="{675C9A8A-49F3-4F92-8E03-822086BCDDDC}"/>
    <cellStyle name="_Книга3" xfId="19" xr:uid="{303E922A-9684-46A1-81EE-CB43F0843368}"/>
    <cellStyle name="_Копия Condition-все вар13.12.08" xfId="20" xr:uid="{2E28BDEB-AB2A-430D-82AE-2380234D59C4}"/>
    <cellStyle name="_курсовые разницы 01,06,08" xfId="21" xr:uid="{BA9B3DF9-AA4A-4DFA-9998-B1853A079927}"/>
    <cellStyle name="_Макро_2030 год" xfId="22" xr:uid="{79E02193-FA57-46DC-B3A4-3F601DF67A09}"/>
    <cellStyle name="_Модель - 2(23)" xfId="23" xr:uid="{58CA04E9-A5E8-4FA8-B96C-945A72E693F5}"/>
    <cellStyle name="_Правила заполнения" xfId="24" xr:uid="{D2D90AED-007B-4C73-B247-A56FDCE7CC21}"/>
    <cellStyle name="_Сб-macro 2020" xfId="25" xr:uid="{9FDAD215-E3DA-4172-A29B-AFE9D31C6250}"/>
    <cellStyle name="_Сб-macro 2020_v2008-2012-15.12.09вар(2)-11.2030" xfId="26" xr:uid="{12CDFCDE-FB47-43EA-BB26-686C8613219D}"/>
    <cellStyle name="_Сб-macro 2020_v2008-2012-23.09.09вар2а-11" xfId="27" xr:uid="{F49173ED-CF76-4248-9F75-E14B53DDC016}"/>
    <cellStyle name="_ЦФ  реализация акций 2008-2010" xfId="28" xr:uid="{EEAAFC05-DBC4-4D0C-9ED1-A9DB58034A26}"/>
    <cellStyle name="_ЦФ  реализация акций 2008-2010_акции по годам 2009-2012" xfId="29" xr:uid="{5FFC6369-E125-41E5-8907-354A546A527D}"/>
    <cellStyle name="_ЦФ  реализация акций 2008-2010_Копия Прогноз ПТРдо 2030г  (3)" xfId="30" xr:uid="{793DF9F5-0290-4BEC-A466-EED176F3F390}"/>
    <cellStyle name="_ЦФ  реализация акций 2008-2010_Прогноз ПТРдо 2030г." xfId="31" xr:uid="{7B48E474-86C6-4CBD-BEE5-202EA937506A}"/>
    <cellStyle name="1Normal" xfId="32" xr:uid="{31A7A4FB-2531-466B-8CDE-7FE82D41E7C4}"/>
    <cellStyle name="20% - Accent1" xfId="33" xr:uid="{516C380E-3C53-4876-9F08-845BD8A85ECE}"/>
    <cellStyle name="20% - Accent2" xfId="34" xr:uid="{53403A16-5D5B-4862-94E1-C0F735FF183B}"/>
    <cellStyle name="20% - Accent3" xfId="35" xr:uid="{6931315B-61B1-433B-887D-2C3531AE808D}"/>
    <cellStyle name="20% - Accent4" xfId="36" xr:uid="{2B0D9E4D-F8CA-495A-8114-60F621BF82F2}"/>
    <cellStyle name="20% - Accent5" xfId="37" xr:uid="{0E7F3E5A-CE9E-4A7E-8275-B1EF7DC842D2}"/>
    <cellStyle name="20% - Accent6" xfId="38" xr:uid="{CC6DCDC1-0C6E-4CE8-AAD4-E28E900FA25B}"/>
    <cellStyle name="20% - Акцент6 2" xfId="39" xr:uid="{1691B1BA-1A24-4A9D-9194-6EB699BE9316}"/>
    <cellStyle name="40% - Accent1" xfId="40" xr:uid="{E2A420E6-CA9A-422C-A296-4AF0D65B83DA}"/>
    <cellStyle name="40% - Accent2" xfId="41" xr:uid="{08049C14-21BD-4BFB-BBE7-1BB5CF4C8302}"/>
    <cellStyle name="40% - Accent3" xfId="42" xr:uid="{127C101E-1F6F-4AB0-A236-D484E07C86AF}"/>
    <cellStyle name="40% - Accent4" xfId="43" xr:uid="{CE62DE27-C5A3-42A8-8D23-F436B771A1FC}"/>
    <cellStyle name="40% - Accent5" xfId="44" xr:uid="{E67CE974-D566-4D1A-B46A-E38B5AB28F15}"/>
    <cellStyle name="40% - Accent6" xfId="45" xr:uid="{BF2B9FE2-ECA2-437A-8812-5B0E8C93268A}"/>
    <cellStyle name="60% - Accent1" xfId="46" xr:uid="{8FA4827B-D629-41F1-BFF0-B6EC35DC88B2}"/>
    <cellStyle name="60% - Accent2" xfId="47" xr:uid="{164B53D6-68CE-4BF4-AAD0-2A56D439C35B}"/>
    <cellStyle name="60% - Accent3" xfId="48" xr:uid="{83A36B28-B78B-4F88-889C-F8AC19A82D0E}"/>
    <cellStyle name="60% - Accent4" xfId="49" xr:uid="{9143C8DB-8D75-4EFB-8D5B-FDD854AE10F2}"/>
    <cellStyle name="60% - Accent5" xfId="50" xr:uid="{D5E69D9F-69B2-4838-945F-555DFD3E1181}"/>
    <cellStyle name="60% - Accent6" xfId="51" xr:uid="{238AE287-7A6D-4CB7-A43C-447FB3263D1B}"/>
    <cellStyle name="Accent1" xfId="52" xr:uid="{37F45002-8B75-4627-84E8-DC6D6A01170E}"/>
    <cellStyle name="Accent1 - 20%" xfId="53" xr:uid="{25A1DAAC-54C1-4B7B-B148-DC8140A6C20D}"/>
    <cellStyle name="Accent1 - 20% 2" xfId="54" xr:uid="{3CBD6832-9217-41E3-AEE2-627FB4BBD198}"/>
    <cellStyle name="Accent1 - 20% 3" xfId="55" xr:uid="{8CF79127-0457-4420-B646-37F610FBD236}"/>
    <cellStyle name="Accent1 - 20% 4" xfId="56" xr:uid="{841AB910-151B-4D0C-B8D4-5C003AC73BE3}"/>
    <cellStyle name="Accent1 - 20% 5" xfId="57" xr:uid="{AD7C86D9-49D1-4FF2-8C9F-821BD3887E67}"/>
    <cellStyle name="Accent1 - 20% 6" xfId="58" xr:uid="{9F50FE95-766E-4897-81C6-744209556419}"/>
    <cellStyle name="Accent1 - 40%" xfId="59" xr:uid="{9BEA0823-FF87-4B5A-944F-57522E3A4FAE}"/>
    <cellStyle name="Accent1 - 40% 2" xfId="60" xr:uid="{5F1E7B74-C12B-4801-8254-756331220098}"/>
    <cellStyle name="Accent1 - 40% 3" xfId="61" xr:uid="{FB20AFE0-B542-41AD-BCF6-D2EA07687ACE}"/>
    <cellStyle name="Accent1 - 40% 4" xfId="62" xr:uid="{2B6F522F-8991-4BA3-A8F6-2C34C9CC581D}"/>
    <cellStyle name="Accent1 - 40% 5" xfId="63" xr:uid="{F348F7C1-B4D5-46F9-B0D3-9444CCA0A5D7}"/>
    <cellStyle name="Accent1 - 40% 6" xfId="64" xr:uid="{DC263888-B91F-42F9-99F3-F7CCBBDB512A}"/>
    <cellStyle name="Accent1 - 60%" xfId="65" xr:uid="{7608281C-87E9-48C6-B6A1-4EDE88E8D93C}"/>
    <cellStyle name="Accent1 - 60% 2" xfId="66" xr:uid="{95A1937F-B533-4009-A542-9E324DC5F8B7}"/>
    <cellStyle name="Accent1 - 60% 3" xfId="67" xr:uid="{306DB5E2-A7CF-4F3C-AB81-37FCE5FCB60B}"/>
    <cellStyle name="Accent1 - 60% 4" xfId="68" xr:uid="{0939A233-2003-4E17-9292-DD16A3FDE458}"/>
    <cellStyle name="Accent1 - 60% 5" xfId="69" xr:uid="{473EA75B-047C-4CB0-8777-D994D03854EC}"/>
    <cellStyle name="Accent1 - 60% 6" xfId="70" xr:uid="{5F212201-38A5-4163-9730-42C7DAD78A98}"/>
    <cellStyle name="Accent1_акции по годам 2009-2012" xfId="71" xr:uid="{31B79C8E-138E-4D82-A188-0144D9DE70A6}"/>
    <cellStyle name="Accent2" xfId="72" xr:uid="{D4D7E799-C768-471F-BE77-EB17005FF7CE}"/>
    <cellStyle name="Accent2 - 20%" xfId="73" xr:uid="{F0563E5C-0996-40DE-B19C-1EE15DAC1406}"/>
    <cellStyle name="Accent2 - 20% 2" xfId="74" xr:uid="{7236EFA1-9DE6-4909-8021-FD1CAA88002F}"/>
    <cellStyle name="Accent2 - 20% 3" xfId="75" xr:uid="{BF23F9D7-3E61-4734-B0F5-D4D2DD68A66B}"/>
    <cellStyle name="Accent2 - 20% 4" xfId="76" xr:uid="{349D8AAA-DF22-4B1A-BF25-ABC75D4B7340}"/>
    <cellStyle name="Accent2 - 20% 5" xfId="77" xr:uid="{B7CAC97C-BF4F-4883-A0AC-575ADF827F59}"/>
    <cellStyle name="Accent2 - 20% 6" xfId="78" xr:uid="{C8355A1D-4200-4915-AD88-C52583C94828}"/>
    <cellStyle name="Accent2 - 40%" xfId="79" xr:uid="{A41B1CF3-E150-41E2-8BD7-3089CEEB3F93}"/>
    <cellStyle name="Accent2 - 40% 2" xfId="80" xr:uid="{0D38AFB6-F641-4DEA-B0B6-A529F9037D8B}"/>
    <cellStyle name="Accent2 - 40% 3" xfId="81" xr:uid="{5F88FA7E-F099-44A6-81EE-7DDCF968DB44}"/>
    <cellStyle name="Accent2 - 40% 4" xfId="82" xr:uid="{88BADD26-7CE1-456B-8646-1492EE06647E}"/>
    <cellStyle name="Accent2 - 40% 5" xfId="83" xr:uid="{9E2D32D9-90ED-4BE6-BFBD-D749A7A5DC6A}"/>
    <cellStyle name="Accent2 - 40% 6" xfId="84" xr:uid="{84B90883-B8D4-4B85-8651-49B2D53E96D2}"/>
    <cellStyle name="Accent2 - 60%" xfId="85" xr:uid="{617C35F8-257F-4E91-B696-18FC31FFE55D}"/>
    <cellStyle name="Accent2 - 60% 2" xfId="86" xr:uid="{684F0AF3-D4D9-4AA5-98FF-3CA6C83414CB}"/>
    <cellStyle name="Accent2 - 60% 3" xfId="87" xr:uid="{5BE73360-7A23-49DE-B0A2-ADAA6D28BD47}"/>
    <cellStyle name="Accent2 - 60% 4" xfId="88" xr:uid="{B8E321D9-07AA-404E-B4AB-606F508CAB38}"/>
    <cellStyle name="Accent2 - 60% 5" xfId="89" xr:uid="{403F7C7E-19F9-4ADC-93F2-F88FE107E4D5}"/>
    <cellStyle name="Accent2 - 60% 6" xfId="90" xr:uid="{92D4C220-88FB-4ED1-8E88-0944B1799F5C}"/>
    <cellStyle name="Accent2_акции по годам 2009-2012" xfId="91" xr:uid="{27DE2410-E1CC-40E0-8EB4-141E91D3C8D4}"/>
    <cellStyle name="Accent3" xfId="92" xr:uid="{1A32D069-6452-4A89-9946-95E0B9E8771E}"/>
    <cellStyle name="Accent3 - 20%" xfId="93" xr:uid="{0AB7BA68-6F21-424E-9A5B-4803E397D881}"/>
    <cellStyle name="Accent3 - 20% 2" xfId="94" xr:uid="{829C49F4-BEF1-4C73-AE19-67E2B2169DF3}"/>
    <cellStyle name="Accent3 - 20% 3" xfId="95" xr:uid="{96369D97-EE64-41F0-81C7-3B2B8C2C9E49}"/>
    <cellStyle name="Accent3 - 20% 4" xfId="96" xr:uid="{8FC859C6-ACD4-4FFE-B067-0564B2A43824}"/>
    <cellStyle name="Accent3 - 20% 5" xfId="97" xr:uid="{CD339FC4-D01A-4D88-937E-6B55E36F0357}"/>
    <cellStyle name="Accent3 - 20% 6" xfId="98" xr:uid="{AB4D60E5-607B-47D2-8C5F-B0256439764B}"/>
    <cellStyle name="Accent3 - 40%" xfId="99" xr:uid="{A762ACDB-F487-4EFE-A06B-FF3DCF828668}"/>
    <cellStyle name="Accent3 - 40% 2" xfId="100" xr:uid="{49CB16B7-DFEB-44AA-8D78-33D4C8DFDE17}"/>
    <cellStyle name="Accent3 - 40% 3" xfId="101" xr:uid="{0DEAC2C6-D07C-4CB0-8AB6-CEA0903A9F56}"/>
    <cellStyle name="Accent3 - 40% 4" xfId="102" xr:uid="{6F0F1774-793D-4FD7-8438-1A1E396EE988}"/>
    <cellStyle name="Accent3 - 40% 5" xfId="103" xr:uid="{8204881F-46A4-4248-BFC6-AE0AF93E4B2B}"/>
    <cellStyle name="Accent3 - 40% 6" xfId="104" xr:uid="{5C69823A-E808-4712-A255-67B9C2771269}"/>
    <cellStyle name="Accent3 - 60%" xfId="105" xr:uid="{0F31828E-B98B-4C35-9020-57E76A5FA14B}"/>
    <cellStyle name="Accent3 - 60% 2" xfId="106" xr:uid="{E40B35AF-B3A3-4E7E-ABBD-C31DB5EC516D}"/>
    <cellStyle name="Accent3 - 60% 3" xfId="107" xr:uid="{61895037-5289-480A-8CD8-3613EC2F09B2}"/>
    <cellStyle name="Accent3 - 60% 4" xfId="108" xr:uid="{44DAE300-D5E7-420F-A041-4D90AB2FA531}"/>
    <cellStyle name="Accent3 - 60% 5" xfId="109" xr:uid="{A8895246-47E2-4373-81C2-69858AA31ACE}"/>
    <cellStyle name="Accent3 - 60% 6" xfId="110" xr:uid="{10D98CFC-9167-416E-BD54-039B2F5E3AA3}"/>
    <cellStyle name="Accent3_7-р" xfId="111" xr:uid="{FAE8E99A-E61F-41CE-9B33-97FD4D78BCC4}"/>
    <cellStyle name="Accent4" xfId="112" xr:uid="{D84ADF96-D57B-4436-B6CB-2EB8AFB8FE06}"/>
    <cellStyle name="Accent4 - 20%" xfId="113" xr:uid="{620814C4-5B9E-42D7-8750-CF2432992186}"/>
    <cellStyle name="Accent4 - 20% 2" xfId="114" xr:uid="{AF8138EC-7B9F-4373-B5F2-AA0E396D5054}"/>
    <cellStyle name="Accent4 - 20% 3" xfId="115" xr:uid="{A3C1AA79-D31B-4F0D-B5E8-045DE0CB02AC}"/>
    <cellStyle name="Accent4 - 20% 4" xfId="116" xr:uid="{3D2ED57F-7BC2-45F8-8210-69E5CAEC45DA}"/>
    <cellStyle name="Accent4 - 20% 5" xfId="117" xr:uid="{337C78CA-D7CD-4C11-A930-84EFFFC8FB1D}"/>
    <cellStyle name="Accent4 - 20% 6" xfId="118" xr:uid="{A29F87AE-7AAE-48E1-B35A-3F8CD56C1075}"/>
    <cellStyle name="Accent4 - 40%" xfId="119" xr:uid="{3F2DF68B-E74B-43DD-B30A-F49FFDFD8FD2}"/>
    <cellStyle name="Accent4 - 40% 2" xfId="120" xr:uid="{3B9E1EE2-44C3-40DD-B48B-7D2E09F0DBAA}"/>
    <cellStyle name="Accent4 - 40% 3" xfId="121" xr:uid="{AA4019A6-E0A7-44F4-8426-D0AF83C758B9}"/>
    <cellStyle name="Accent4 - 40% 4" xfId="122" xr:uid="{4269A71D-87D0-4A64-ABBD-AC88DC0A0C00}"/>
    <cellStyle name="Accent4 - 40% 5" xfId="123" xr:uid="{0BD1124D-664F-42D1-A8B0-10CE47F547E6}"/>
    <cellStyle name="Accent4 - 40% 6" xfId="124" xr:uid="{02E27FDE-6B1A-40A3-B701-3BBE071462A1}"/>
    <cellStyle name="Accent4 - 60%" xfId="125" xr:uid="{F6422773-D528-425F-8F71-9EE0798A1772}"/>
    <cellStyle name="Accent4 - 60% 2" xfId="126" xr:uid="{2D50BA07-71EF-4C8D-B046-B20353ABFC64}"/>
    <cellStyle name="Accent4 - 60% 3" xfId="127" xr:uid="{A66BD62C-BC29-44B5-BA28-8D1C8C778467}"/>
    <cellStyle name="Accent4 - 60% 4" xfId="128" xr:uid="{353193DF-2AAC-4E46-8331-EE99E159C9C3}"/>
    <cellStyle name="Accent4 - 60% 5" xfId="129" xr:uid="{F9144F2A-8BA3-4BF7-942E-56D99778AB17}"/>
    <cellStyle name="Accent4 - 60% 6" xfId="130" xr:uid="{8EE85533-559C-43AF-B129-6339BDA7650F}"/>
    <cellStyle name="Accent4_7-р" xfId="131" xr:uid="{BF6018EA-7D0C-4DCE-93BB-BDB8477D6DBC}"/>
    <cellStyle name="Accent5" xfId="132" xr:uid="{C127EBFD-A6EE-416F-A4B2-7F4FA131C0F4}"/>
    <cellStyle name="Accent5 - 20%" xfId="133" xr:uid="{8A73675B-0004-4282-8324-76DE9165827C}"/>
    <cellStyle name="Accent5 - 20% 2" xfId="134" xr:uid="{30A3B036-195F-440E-8CBB-AEB6B01C9120}"/>
    <cellStyle name="Accent5 - 20% 3" xfId="135" xr:uid="{DA74AC42-AEE4-4B48-858D-612B696F6422}"/>
    <cellStyle name="Accent5 - 20% 4" xfId="136" xr:uid="{5A059E1A-B75A-4318-AB5E-12500FE3E282}"/>
    <cellStyle name="Accent5 - 20% 5" xfId="137" xr:uid="{67461F9F-0C45-4C5B-A16E-73313A878092}"/>
    <cellStyle name="Accent5 - 20% 6" xfId="138" xr:uid="{25B33F89-EB8B-4F02-94C9-C2ABA39F7702}"/>
    <cellStyle name="Accent5 - 40%" xfId="139" xr:uid="{8381BA53-681C-41BA-8A1C-F1B97A9C31BA}"/>
    <cellStyle name="Accent5 - 60%" xfId="140" xr:uid="{DA59677E-6A62-4B30-AD9E-FD850F1B351C}"/>
    <cellStyle name="Accent5 - 60% 2" xfId="141" xr:uid="{2623EBC3-5ED4-4E6B-B79A-52D49D40D03E}"/>
    <cellStyle name="Accent5 - 60% 3" xfId="142" xr:uid="{31379648-7169-43E7-9551-2DBEE968C684}"/>
    <cellStyle name="Accent5 - 60% 4" xfId="143" xr:uid="{99AADA30-4C24-4B05-A4FF-63A10EB73691}"/>
    <cellStyle name="Accent5 - 60% 5" xfId="144" xr:uid="{8A828592-C7F2-43C2-9807-4C162BE54466}"/>
    <cellStyle name="Accent5 - 60% 6" xfId="145" xr:uid="{A2A4B382-9750-4B43-A783-507872B46824}"/>
    <cellStyle name="Accent5_7-р" xfId="146" xr:uid="{E9023C48-1F0C-40F0-AFAE-CEE893E7D278}"/>
    <cellStyle name="Accent6" xfId="147" xr:uid="{6F070480-1D89-481C-B46F-F22818B2218B}"/>
    <cellStyle name="Accent6 - 20%" xfId="148" xr:uid="{D98CAA45-2CD4-4054-BCA2-003C52AAEBF4}"/>
    <cellStyle name="Accent6 - 40%" xfId="149" xr:uid="{EE60C852-9B48-463F-8BC0-FEB5139EFAFB}"/>
    <cellStyle name="Accent6 - 40% 2" xfId="150" xr:uid="{DC1071C2-BD31-42AE-9784-390D089FD1FB}"/>
    <cellStyle name="Accent6 - 40% 3" xfId="151" xr:uid="{5EBFD7E4-FB85-48F3-B746-F3868CF7487D}"/>
    <cellStyle name="Accent6 - 40% 4" xfId="152" xr:uid="{B588A085-F697-4C8A-80FD-FC103196A3EC}"/>
    <cellStyle name="Accent6 - 40% 5" xfId="153" xr:uid="{4310BEF5-5524-413B-B705-18387FE427A3}"/>
    <cellStyle name="Accent6 - 40% 6" xfId="154" xr:uid="{B5C83C24-27A4-4B72-A2D7-CFDB8EE5BD45}"/>
    <cellStyle name="Accent6 - 60%" xfId="155" xr:uid="{36A02655-E28B-4CCD-98A3-D347F774CA7C}"/>
    <cellStyle name="Accent6 - 60% 2" xfId="156" xr:uid="{AFF145FE-789E-47D4-9ED0-0B485D5E4E98}"/>
    <cellStyle name="Accent6 - 60% 3" xfId="157" xr:uid="{DBCA2773-049C-4BB8-9BB5-848D460C8DC2}"/>
    <cellStyle name="Accent6 - 60% 4" xfId="158" xr:uid="{1C19075C-9DB5-4CAB-8B99-74A9540671FD}"/>
    <cellStyle name="Accent6 - 60% 5" xfId="159" xr:uid="{468497B9-C39E-4ACD-A0BE-8A961A3A5C17}"/>
    <cellStyle name="Accent6 - 60% 6" xfId="160" xr:uid="{5F65F448-AFE1-43DD-AD7D-44C96407A6EE}"/>
    <cellStyle name="Accent6_7-р" xfId="161" xr:uid="{5B2A5F7F-D321-45D6-9F1C-5D1111E85C8B}"/>
    <cellStyle name="Annotations Cell - PerformancePoint" xfId="162" xr:uid="{F3030D63-4ADB-4100-B7BA-C87F65445D62}"/>
    <cellStyle name="Arial007000001514155735" xfId="163" xr:uid="{ED5603CB-2769-4A8D-B0EE-EAA9E0136EF9}"/>
    <cellStyle name="Arial007000001514155735 2" xfId="164" xr:uid="{1B7FD1AB-8689-488D-93C6-7FFED79DBA3D}"/>
    <cellStyle name="Arial0070000015536870911" xfId="165" xr:uid="{C16333CC-16D2-4697-A338-8E1925F86B34}"/>
    <cellStyle name="Arial0070000015536870911 2" xfId="166" xr:uid="{3FAEA349-CABF-4A10-8FA1-F49BCD0D0602}"/>
    <cellStyle name="Arial007000001565535" xfId="167" xr:uid="{B97B53DC-ECE2-46A9-A764-3A8D774ED589}"/>
    <cellStyle name="Arial007000001565535 2" xfId="168" xr:uid="{761FE953-2607-4377-BAE9-02B9C95BA706}"/>
    <cellStyle name="Arial0110010000536870911" xfId="169" xr:uid="{6DB4D5EB-2E46-43E1-B164-692F2F5EC72C}"/>
    <cellStyle name="Arial01101000015536870911" xfId="170" xr:uid="{FB272D27-FA41-4CC1-89DF-D0E19DEEB2E7}"/>
    <cellStyle name="Arial01101000015536870911 2" xfId="687" xr:uid="{175BCCCF-F52B-46DA-81AE-E6689DAEB1BC}"/>
    <cellStyle name="Arial01101000015536870911 2 2" xfId="959" xr:uid="{1DC2595B-D39B-4BA7-B6B3-D143AB71029F}"/>
    <cellStyle name="Arial01101000015536870911 2 2 2" xfId="1753" xr:uid="{08485C57-8279-475C-952B-36036267AC0A}"/>
    <cellStyle name="Arial01101000015536870911 2 3" xfId="1230" xr:uid="{F5EE1704-60AE-4E62-962F-F5EEEA83758B}"/>
    <cellStyle name="Arial01101000015536870911 2 4" xfId="1495" xr:uid="{B0434DB7-6F4F-4521-A0C9-6E7DFDA181F5}"/>
    <cellStyle name="Arial017010000536870911" xfId="171" xr:uid="{63A763E2-293A-4D7A-9810-33D7FEE3E234}"/>
    <cellStyle name="Arial018000000536870911" xfId="172" xr:uid="{952FDA78-8F65-44E0-934F-14F9187D4D29}"/>
    <cellStyle name="Arial10170100015536870911" xfId="173" xr:uid="{A81CD890-13A3-4ED7-BB0E-AAAC9803E28E}"/>
    <cellStyle name="Arial10170100015536870911 2" xfId="174" xr:uid="{8A5F4E70-93E0-4CFA-9667-3F79E52DA015}"/>
    <cellStyle name="Arial10170100015536870911 2 2" xfId="689" xr:uid="{C3563E60-217A-4F75-A361-95CCDC945030}"/>
    <cellStyle name="Arial10170100015536870911 2 2 2" xfId="961" xr:uid="{F9A4DE78-BA3E-4E6A-81D5-A0FBA319A924}"/>
    <cellStyle name="Arial10170100015536870911 2 2 2 2" xfId="1755" xr:uid="{41DAA1B7-3DCA-4D15-A95A-2603320D57B7}"/>
    <cellStyle name="Arial10170100015536870911 2 2 3" xfId="1232" xr:uid="{C471C251-2832-40BA-B4E8-AE5398581FF8}"/>
    <cellStyle name="Arial10170100015536870911 2 2 4" xfId="1497" xr:uid="{B03A7CED-FA4B-4BAC-B623-FB3ED328223D}"/>
    <cellStyle name="Arial10170100015536870911 2 3" xfId="945" xr:uid="{65CB23C6-A825-4D63-8D6A-A52CC586871F}"/>
    <cellStyle name="Arial10170100015536870911 3" xfId="688" xr:uid="{878CBCA3-C36C-4273-80EA-C813CBD4052F}"/>
    <cellStyle name="Arial10170100015536870911 3 2" xfId="960" xr:uid="{ABAC6333-9BDC-4DC7-A1D6-56606970676B}"/>
    <cellStyle name="Arial10170100015536870911 3 2 2" xfId="1754" xr:uid="{7C3F8CA0-7296-414F-BBC2-4AC10E8DDD14}"/>
    <cellStyle name="Arial10170100015536870911 3 3" xfId="1231" xr:uid="{456026FB-B179-4B74-8C12-0F7F06A69841}"/>
    <cellStyle name="Arial10170100015536870911 3 4" xfId="1496" xr:uid="{4C120116-440E-4F24-95DC-C54869B07CD2}"/>
    <cellStyle name="Arial10170100015536870911 4" xfId="944" xr:uid="{1DBAE09A-A734-4AE9-A669-669896576A22}"/>
    <cellStyle name="Arial107000000536870911" xfId="175" xr:uid="{254730EE-4BED-4F67-8C6D-934B32B98F6C}"/>
    <cellStyle name="Arial107000001514155735" xfId="176" xr:uid="{2B6840F3-D59B-4E9D-B323-5DDAFE3ABBD5}"/>
    <cellStyle name="Arial107000001514155735 2" xfId="177" xr:uid="{F9C3270E-2CE6-43D2-BAEE-A9FADDEAA80B}"/>
    <cellStyle name="Arial107000001514155735 2 2" xfId="691" xr:uid="{FC8DADF9-F115-42BC-ABC8-F015E1F58EDB}"/>
    <cellStyle name="Arial107000001514155735 2 2 2" xfId="963" xr:uid="{2C054022-2C26-47CD-A3B5-C78A1C6E68DF}"/>
    <cellStyle name="Arial107000001514155735 2 2 2 2" xfId="1757" xr:uid="{9CC7E90B-E36F-4074-8CAA-3EECBD960A88}"/>
    <cellStyle name="Arial107000001514155735 2 2 3" xfId="1234" xr:uid="{CD782264-3E2F-48AA-9A10-CAA6EBB66FD4}"/>
    <cellStyle name="Arial107000001514155735 2 2 4" xfId="1499" xr:uid="{631CD73B-24D6-40C1-B962-838C46795F67}"/>
    <cellStyle name="Arial107000001514155735 2 3" xfId="947" xr:uid="{4EE590A1-6B69-46B3-9423-18F721666394}"/>
    <cellStyle name="Arial107000001514155735 3" xfId="690" xr:uid="{CC8129EF-4790-4DAC-BA7B-801115830DC3}"/>
    <cellStyle name="Arial107000001514155735 3 2" xfId="962" xr:uid="{A579111E-A91F-4489-9772-C31811145B8E}"/>
    <cellStyle name="Arial107000001514155735 3 2 2" xfId="1756" xr:uid="{98040EF8-2A24-473F-A815-74161EAEE3FA}"/>
    <cellStyle name="Arial107000001514155735 3 3" xfId="1233" xr:uid="{04A18EA6-A9DA-4AF7-9AC6-6FA8C1BBEBB8}"/>
    <cellStyle name="Arial107000001514155735 3 4" xfId="1498" xr:uid="{3BCD076F-1693-468D-9CC1-11B1C7490D5D}"/>
    <cellStyle name="Arial107000001514155735 4" xfId="946" xr:uid="{C1158040-830B-4357-9344-3B79AA6397D7}"/>
    <cellStyle name="Arial107000001514155735FMT" xfId="178" xr:uid="{B3C88C14-85C3-4212-B51B-F2BAC5F24519}"/>
    <cellStyle name="Arial107000001514155735FMT 2" xfId="179" xr:uid="{BECAF611-7F8C-4517-AC63-8EE2DFF4BBC5}"/>
    <cellStyle name="Arial107000001514155735FMT 2 2" xfId="693" xr:uid="{A12E53CF-DDDA-4D1A-82CD-3F8D2C4315FC}"/>
    <cellStyle name="Arial107000001514155735FMT 2 2 2" xfId="965" xr:uid="{6A5FB8E1-76DF-4120-BDC1-9D5071C0B7A8}"/>
    <cellStyle name="Arial107000001514155735FMT 2 2 2 2" xfId="1759" xr:uid="{0990E7F5-9BFF-41A6-A46D-1B468A6B5D16}"/>
    <cellStyle name="Arial107000001514155735FMT 2 2 3" xfId="1236" xr:uid="{EA1AA596-CC48-4A61-8A6E-FDF251BC4FFD}"/>
    <cellStyle name="Arial107000001514155735FMT 2 2 4" xfId="1501" xr:uid="{7075ADA7-68AE-4A34-97E1-3B6B590328B3}"/>
    <cellStyle name="Arial107000001514155735FMT 2 3" xfId="949" xr:uid="{7DC9B965-A7D6-4578-B633-7FC63A4B4511}"/>
    <cellStyle name="Arial107000001514155735FMT 3" xfId="692" xr:uid="{8CD25C22-4A57-4FE4-A743-A5D0CF47982F}"/>
    <cellStyle name="Arial107000001514155735FMT 3 2" xfId="964" xr:uid="{757DA849-7832-4148-AF00-539C220BBAE6}"/>
    <cellStyle name="Arial107000001514155735FMT 3 2 2" xfId="1758" xr:uid="{D5D68EC3-C708-4CC7-9B23-CB8391FD0740}"/>
    <cellStyle name="Arial107000001514155735FMT 3 3" xfId="1235" xr:uid="{7F886433-9BA6-40A3-A937-870BD46B7AD8}"/>
    <cellStyle name="Arial107000001514155735FMT 3 4" xfId="1500" xr:uid="{E907AA93-3431-4B02-8E38-4F91021FDDBB}"/>
    <cellStyle name="Arial107000001514155735FMT 4" xfId="948" xr:uid="{50AD9DEC-1037-415E-896B-17EE59C037E4}"/>
    <cellStyle name="Arial1070000015536870911" xfId="180" xr:uid="{BE882654-2115-4994-B86F-40C5BB0987B9}"/>
    <cellStyle name="Arial1070000015536870911 2" xfId="181" xr:uid="{38DAFFC0-48D3-40EF-8C58-868AF37B3B0F}"/>
    <cellStyle name="Arial1070000015536870911 2 2" xfId="695" xr:uid="{B0311F87-5D5A-47FD-BD56-E71FCBBC0618}"/>
    <cellStyle name="Arial1070000015536870911 2 2 2" xfId="967" xr:uid="{2F2266BD-69A6-4033-BFA5-0D099E181E9D}"/>
    <cellStyle name="Arial1070000015536870911 2 2 2 2" xfId="1761" xr:uid="{088EAF42-521C-48FB-B5B0-89A1714AE565}"/>
    <cellStyle name="Arial1070000015536870911 2 2 3" xfId="1238" xr:uid="{AB74B7A4-97B5-4F98-89A9-38982EDC6712}"/>
    <cellStyle name="Arial1070000015536870911 2 2 4" xfId="1503" xr:uid="{811E45DC-2494-43AC-B26C-E388C33B14FD}"/>
    <cellStyle name="Arial1070000015536870911 2 3" xfId="951" xr:uid="{D4FC2B9D-8C84-45B6-8775-427F71C6E7E5}"/>
    <cellStyle name="Arial1070000015536870911 3" xfId="694" xr:uid="{7EB631EA-C685-4925-B31C-2BA108555BCB}"/>
    <cellStyle name="Arial1070000015536870911 3 2" xfId="966" xr:uid="{193E4CD2-28FF-40C0-B825-86A165082715}"/>
    <cellStyle name="Arial1070000015536870911 3 2 2" xfId="1760" xr:uid="{92D10364-965D-4DF7-BBC8-4BAE086B2E87}"/>
    <cellStyle name="Arial1070000015536870911 3 3" xfId="1237" xr:uid="{F19B3446-AC30-42D3-AE20-EF495F648AAC}"/>
    <cellStyle name="Arial1070000015536870911 3 4" xfId="1502" xr:uid="{24F168AD-7B16-47CB-90C6-29DDDD526CE6}"/>
    <cellStyle name="Arial1070000015536870911 4" xfId="950" xr:uid="{4BD5CD43-375A-44A3-96FA-AE697BBC4681}"/>
    <cellStyle name="Arial1070000015536870911FMT" xfId="182" xr:uid="{DA0F6943-2538-41A0-9D5B-ABF6F78FB2DA}"/>
    <cellStyle name="Arial1070000015536870911FMT 2" xfId="183" xr:uid="{47C39010-813E-4E4B-BCD6-0151751E534A}"/>
    <cellStyle name="Arial1070000015536870911FMT 2 2" xfId="697" xr:uid="{2F527785-AE5C-44C8-B653-0D7D580CE6DE}"/>
    <cellStyle name="Arial1070000015536870911FMT 2 2 2" xfId="969" xr:uid="{A253F8A3-D1A9-4444-A424-D991130F9BEC}"/>
    <cellStyle name="Arial1070000015536870911FMT 2 2 2 2" xfId="1763" xr:uid="{0BB1F2B8-7FB4-47CA-86D2-497FB7792BE7}"/>
    <cellStyle name="Arial1070000015536870911FMT 2 2 3" xfId="1240" xr:uid="{9633D13D-0E59-4C91-B7BB-01DCD97039F5}"/>
    <cellStyle name="Arial1070000015536870911FMT 2 2 4" xfId="1505" xr:uid="{B1CAEF0B-6226-4F56-9B4F-3227786C7105}"/>
    <cellStyle name="Arial1070000015536870911FMT 2 3" xfId="953" xr:uid="{C36F201C-64EE-4A73-B90E-75CFA841B8A7}"/>
    <cellStyle name="Arial1070000015536870911FMT 3" xfId="696" xr:uid="{2071A319-DE28-45F9-878C-FA70E141B0FA}"/>
    <cellStyle name="Arial1070000015536870911FMT 3 2" xfId="968" xr:uid="{43EB2DC1-42B2-4F58-B4F1-7AF4B397D693}"/>
    <cellStyle name="Arial1070000015536870911FMT 3 2 2" xfId="1762" xr:uid="{E5524844-6D7F-43D7-95EB-F7430ECC075C}"/>
    <cellStyle name="Arial1070000015536870911FMT 3 3" xfId="1239" xr:uid="{9D95FF13-F73E-4F7D-8B37-4BA0C5DD021B}"/>
    <cellStyle name="Arial1070000015536870911FMT 3 4" xfId="1504" xr:uid="{364E6B54-70C3-4D61-B86C-84A6B15D7C52}"/>
    <cellStyle name="Arial1070000015536870911FMT 4" xfId="952" xr:uid="{12A7C74E-63EB-4A0D-B706-712D17E308AC}"/>
    <cellStyle name="Arial107000001565535" xfId="184" xr:uid="{C8D9A995-C721-40A1-BD09-BCA233D3B769}"/>
    <cellStyle name="Arial107000001565535 2" xfId="185" xr:uid="{45DFCEBD-D876-4958-8BA3-0E58C3B1DFA5}"/>
    <cellStyle name="Arial107000001565535 2 2" xfId="699" xr:uid="{7A0FF075-6E28-4D32-A9F5-DF12EC82FE4B}"/>
    <cellStyle name="Arial107000001565535 2 2 2" xfId="971" xr:uid="{E582196D-54EE-4657-93CE-E31F22042333}"/>
    <cellStyle name="Arial107000001565535 2 2 2 2" xfId="1765" xr:uid="{963FA266-6992-4C7C-B128-607ED65E710F}"/>
    <cellStyle name="Arial107000001565535 2 2 3" xfId="1242" xr:uid="{05CECD10-1AF4-4AD5-BB7F-A41BAB190EE5}"/>
    <cellStyle name="Arial107000001565535 2 2 4" xfId="1507" xr:uid="{42D47720-5C5A-43B0-86DA-8C78B8CEE42F}"/>
    <cellStyle name="Arial107000001565535 2 3" xfId="955" xr:uid="{A5C67851-DADD-449A-86EC-8A57629A980D}"/>
    <cellStyle name="Arial107000001565535 3" xfId="698" xr:uid="{5E1E81D0-D48E-4E97-81E2-0E4C2B838F54}"/>
    <cellStyle name="Arial107000001565535 3 2" xfId="970" xr:uid="{8F1CBB35-D6A2-4FA2-A08B-D822C8AAB1C9}"/>
    <cellStyle name="Arial107000001565535 3 2 2" xfId="1764" xr:uid="{4F999B8B-7DE2-4C27-9AFA-C4C13756E3A2}"/>
    <cellStyle name="Arial107000001565535 3 3" xfId="1241" xr:uid="{C1EFD14C-0429-4749-8E81-B003FEDB7192}"/>
    <cellStyle name="Arial107000001565535 3 4" xfId="1506" xr:uid="{A248E7CD-FB15-4983-A99D-77ED9B32F76D}"/>
    <cellStyle name="Arial107000001565535 4" xfId="954" xr:uid="{50E22787-7650-458F-AD9B-51C09D00B22C}"/>
    <cellStyle name="Arial107000001565535FMT" xfId="186" xr:uid="{3AB96098-93D2-46AE-A99A-D675446676A6}"/>
    <cellStyle name="Arial107000001565535FMT 2" xfId="187" xr:uid="{55C05B63-1DD3-4D1B-80C6-DE971ACC97E9}"/>
    <cellStyle name="Arial107000001565535FMT 2 2" xfId="701" xr:uid="{539B3386-96BA-46F2-B892-542939190F99}"/>
    <cellStyle name="Arial107000001565535FMT 2 2 2" xfId="973" xr:uid="{83706373-3B97-40D4-A90B-94A9BCA9A360}"/>
    <cellStyle name="Arial107000001565535FMT 2 2 2 2" xfId="1767" xr:uid="{14910B93-FC94-4D8E-BA1B-BF15C7B4906A}"/>
    <cellStyle name="Arial107000001565535FMT 2 2 3" xfId="1244" xr:uid="{2D22289A-7901-4EEE-9DFD-A69830805F16}"/>
    <cellStyle name="Arial107000001565535FMT 2 2 4" xfId="1509" xr:uid="{61D4854E-A229-49C2-A7CF-CE1770000833}"/>
    <cellStyle name="Arial107000001565535FMT 2 3" xfId="957" xr:uid="{C3EB8E89-37F8-43C7-8819-9420E780B0BA}"/>
    <cellStyle name="Arial107000001565535FMT 3" xfId="700" xr:uid="{70092C2B-8ED1-4222-A835-335449BC46C0}"/>
    <cellStyle name="Arial107000001565535FMT 3 2" xfId="972" xr:uid="{5B301016-F3AE-416D-9D16-50ACF0358552}"/>
    <cellStyle name="Arial107000001565535FMT 3 2 2" xfId="1766" xr:uid="{5351360C-8DDF-499D-8BE7-8F0B19BAE73B}"/>
    <cellStyle name="Arial107000001565535FMT 3 3" xfId="1243" xr:uid="{EFFF0A28-8D30-4BC8-8FC2-55464307DE8B}"/>
    <cellStyle name="Arial107000001565535FMT 3 4" xfId="1508" xr:uid="{79108590-202B-4DF4-BC8E-00C8576641CF}"/>
    <cellStyle name="Arial107000001565535FMT 4" xfId="956" xr:uid="{B872F430-DAEC-4BF2-B0E2-6738556BF92C}"/>
    <cellStyle name="Arial117100000536870911" xfId="188" xr:uid="{D3F64031-C8BB-447A-8EAB-7D4C7F1861BD}"/>
    <cellStyle name="Arial118000000536870911" xfId="189" xr:uid="{278A4B42-1204-453F-8023-DC88ECDF49E1}"/>
    <cellStyle name="Arial2110100000536870911" xfId="190" xr:uid="{D796CD3C-76A9-430B-BB3D-F23ACAFB19C7}"/>
    <cellStyle name="Arial21101000015536870911" xfId="191" xr:uid="{170B384F-9910-4384-925B-96A4F12DB747}"/>
    <cellStyle name="Arial21101000015536870911 2" xfId="702" xr:uid="{D4569075-D6DA-40BF-80EB-5E8B8817A91A}"/>
    <cellStyle name="Arial21101000015536870911 2 2" xfId="974" xr:uid="{1ADC6295-78B0-4413-BD23-7A2DF5A86228}"/>
    <cellStyle name="Arial21101000015536870911 2 2 2" xfId="1768" xr:uid="{D42692C5-C10A-4E4D-9F6F-A404C4ADEEFA}"/>
    <cellStyle name="Arial21101000015536870911 2 3" xfId="1245" xr:uid="{614A2C93-150D-45DF-9ADF-039CAD728E22}"/>
    <cellStyle name="Arial21101000015536870911 2 4" xfId="1510" xr:uid="{1D97D49E-1D2D-4CB8-9F4C-603A8AB9479D}"/>
    <cellStyle name="Arial2170000015536870911" xfId="192" xr:uid="{2E940731-A650-4D2A-B264-94895E7D4108}"/>
    <cellStyle name="Arial2170000015536870911 2" xfId="193" xr:uid="{7D59F899-D8FB-4CCD-818B-C21AA161B043}"/>
    <cellStyle name="Arial2170000015536870911FMT" xfId="194" xr:uid="{ECE9950A-E314-4417-84A7-44ADC879003E}"/>
    <cellStyle name="Arial2170000015536870911FMT 2" xfId="195" xr:uid="{335D1CFF-8830-496C-BE99-3C5C7390CEB8}"/>
    <cellStyle name="Bad" xfId="196" xr:uid="{0350EFE9-6DBE-4324-8668-C8A101A57755}"/>
    <cellStyle name="Calc Currency (0)" xfId="197" xr:uid="{FC4A1231-A2D9-4D92-A7F8-E64FF92338B3}"/>
    <cellStyle name="Calc Currency (2)" xfId="198" xr:uid="{2C79EDE8-73E5-4CC7-9107-1C00E6BFF105}"/>
    <cellStyle name="Calc Percent (0)" xfId="199" xr:uid="{C6DD943B-9EC9-4662-AD5B-F9B583CBCD66}"/>
    <cellStyle name="Calc Percent (1)" xfId="200" xr:uid="{2B691702-0229-4480-B06B-390915B65C3A}"/>
    <cellStyle name="Calc Percent (2)" xfId="201" xr:uid="{8B1D0256-AD50-4A87-A5AE-95B342B9C78D}"/>
    <cellStyle name="Calc Units (0)" xfId="202" xr:uid="{2E93DDF9-10F5-4E18-901D-F0AB4D57B46B}"/>
    <cellStyle name="Calc Units (1)" xfId="203" xr:uid="{6D6E6E7C-627F-4560-8CCC-DA7A0A73CD2F}"/>
    <cellStyle name="Calc Units (2)" xfId="204" xr:uid="{8E902536-2750-41DC-8610-5810967245F2}"/>
    <cellStyle name="Calculation" xfId="205" xr:uid="{8920A887-5C5D-43C4-8D13-DC31D41B9502}"/>
    <cellStyle name="Calculation 2" xfId="703" xr:uid="{ABCB81F0-74D6-42EC-A0A5-C06D9D4E4242}"/>
    <cellStyle name="Calculation 2 2" xfId="975" xr:uid="{A0408D10-5AFA-40BA-A2F1-312902E6B31A}"/>
    <cellStyle name="Calculation 2 2 2" xfId="1769" xr:uid="{F27D56EA-B950-4ADD-B982-F78FC6430D39}"/>
    <cellStyle name="Calculation 2 3" xfId="1246" xr:uid="{9594714C-4F9F-45D1-A41E-440EA1BA60B6}"/>
    <cellStyle name="Calculation 2 4" xfId="1511" xr:uid="{9B27522C-5A2E-4AF0-8D1A-19773812B0B0}"/>
    <cellStyle name="Check Cell" xfId="206" xr:uid="{9C636188-9A92-4834-BB2D-4FD269DF3579}"/>
    <cellStyle name="Comma [00]" xfId="207" xr:uid="{0972BB87-17B2-4EA5-8672-C447E5096DE0}"/>
    <cellStyle name="Comma 2" xfId="208" xr:uid="{3F61136D-B4A8-479D-9008-6F26933B6B50}"/>
    <cellStyle name="Comma 3" xfId="209" xr:uid="{70AEA81F-C734-4432-A56B-BADED02FCD60}"/>
    <cellStyle name="Currency [00]" xfId="210" xr:uid="{C7740254-4E4B-42EF-9E77-BE7BB2EA5892}"/>
    <cellStyle name="Data Cell - PerformancePoint" xfId="211" xr:uid="{855BB0FD-3737-4501-AEDD-1CEB3F6E7007}"/>
    <cellStyle name="Data Entry Cell - PerformancePoint" xfId="212" xr:uid="{827C942E-3932-4763-88A4-73EF88369703}"/>
    <cellStyle name="Date Short" xfId="213" xr:uid="{08DA564B-756B-42FC-99AC-2B2152B71C01}"/>
    <cellStyle name="Default" xfId="214" xr:uid="{0E6CA83B-F7C2-4C60-93CC-6B9C6BB06D7B}"/>
    <cellStyle name="Dezimal [0]_PERSONAL" xfId="215" xr:uid="{121F60B7-531F-412F-9708-E13179E5FD7F}"/>
    <cellStyle name="Dezimal_PERSONAL" xfId="216" xr:uid="{915031DE-4581-4E4E-9DED-D069528000AE}"/>
    <cellStyle name="Emphasis 1" xfId="217" xr:uid="{7B67FDB1-6530-453A-9864-9115F6A59EDF}"/>
    <cellStyle name="Emphasis 1 2" xfId="218" xr:uid="{4D801FD4-93B1-43DC-B0A2-8F989A2E21F9}"/>
    <cellStyle name="Emphasis 1 3" xfId="219" xr:uid="{4CB9733C-BDEE-4DDD-8D37-338D3CF60610}"/>
    <cellStyle name="Emphasis 1 4" xfId="220" xr:uid="{4CF64407-F7EC-4C4F-BF57-931190B5C3BB}"/>
    <cellStyle name="Emphasis 1 5" xfId="221" xr:uid="{45136C5A-2CF3-4DF5-AC40-3FDA40DBB7A2}"/>
    <cellStyle name="Emphasis 1 6" xfId="222" xr:uid="{624B479F-64A7-4FE4-8762-143E1175F526}"/>
    <cellStyle name="Emphasis 2" xfId="223" xr:uid="{98CD321C-5384-487E-8DB6-24E3C59B1530}"/>
    <cellStyle name="Emphasis 2 2" xfId="224" xr:uid="{178F5249-2763-4B71-8B04-623A6F69D33F}"/>
    <cellStyle name="Emphasis 2 3" xfId="225" xr:uid="{F508A37C-FD00-49BC-BA19-495634789387}"/>
    <cellStyle name="Emphasis 2 4" xfId="226" xr:uid="{D50DFB98-5A9C-4BF2-9534-2BCF67BBD408}"/>
    <cellStyle name="Emphasis 2 5" xfId="227" xr:uid="{20ED9512-640B-4803-AD66-E6D58B6C458A}"/>
    <cellStyle name="Emphasis 2 6" xfId="228" xr:uid="{D775BFEB-17B8-41EE-9EB9-02BCA5D34DE6}"/>
    <cellStyle name="Emphasis 3" xfId="229" xr:uid="{FB169AD1-5D4F-4A4E-94B4-C182F97DB664}"/>
    <cellStyle name="Enter Currency (0)" xfId="230" xr:uid="{9539786F-722C-4AAA-AD96-4D40BBC2DD2C}"/>
    <cellStyle name="Enter Currency (2)" xfId="231" xr:uid="{D5C5A610-2D32-4B59-A6E8-96F483052988}"/>
    <cellStyle name="Enter Units (0)" xfId="232" xr:uid="{4DBDFA63-A998-4A08-8C30-579779AC21C3}"/>
    <cellStyle name="Enter Units (1)" xfId="233" xr:uid="{20C60043-BD23-486F-ABFD-AB1F351C6202}"/>
    <cellStyle name="Enter Units (2)" xfId="234" xr:uid="{EA73D2B7-ED47-4AA5-944A-6A7AD95DB881}"/>
    <cellStyle name="Euro" xfId="235" xr:uid="{52A70FD0-5744-4653-BBA8-75FD29B6A478}"/>
    <cellStyle name="Explanatory Text" xfId="236" xr:uid="{8FB05AB4-61F1-491B-B938-54C13846B808}"/>
    <cellStyle name="Good" xfId="237" xr:uid="{5966DB3B-8279-4290-90AC-4297787E7992}"/>
    <cellStyle name="Good 2" xfId="238" xr:uid="{5C8DAD4F-909D-4242-8DC0-4BB5D70893D5}"/>
    <cellStyle name="Good 3" xfId="239" xr:uid="{651366BD-77CD-4E6D-AC17-1605CC9F846F}"/>
    <cellStyle name="Good 4" xfId="240" xr:uid="{EF54435B-A553-4560-8CFE-6BE927979827}"/>
    <cellStyle name="Good_7-р_Из_Системы" xfId="241" xr:uid="{3F0AABE2-A249-440D-854A-D8F6D46359A1}"/>
    <cellStyle name="Header1" xfId="242" xr:uid="{CE87D886-A67A-4814-8F2A-D41EB63039FF}"/>
    <cellStyle name="Header2" xfId="243" xr:uid="{30CF7C7D-4F24-4F35-A70E-9A358A9C5C7C}"/>
    <cellStyle name="Heading 1" xfId="244" xr:uid="{15F745EA-E53A-4FA6-9856-BD1E9DED4D42}"/>
    <cellStyle name="Heading 2" xfId="245" xr:uid="{9AF59CB1-F149-4E08-BE70-D181A0CC1F84}"/>
    <cellStyle name="Heading 3" xfId="246" xr:uid="{1CA1B4FE-9ED8-40F7-81B9-87431DA96ED7}"/>
    <cellStyle name="Heading 4" xfId="247" xr:uid="{4CA7B99D-F46C-4BFC-B532-86E309660B02}"/>
    <cellStyle name="Input" xfId="248" xr:uid="{986D584E-57D4-4DE6-95C0-5D3702FAF443}"/>
    <cellStyle name="Input 2" xfId="704" xr:uid="{4E7DDC63-8982-4962-9E61-27AED8A405DD}"/>
    <cellStyle name="Input 2 2" xfId="976" xr:uid="{55D9C3F1-A773-433C-8CC6-C577AA8C5D93}"/>
    <cellStyle name="Input 2 2 2" xfId="1770" xr:uid="{78B94719-2A1D-4EF4-BF95-A8276DCFD7D1}"/>
    <cellStyle name="Input 2 3" xfId="1247" xr:uid="{6B679BCF-32E1-4184-A4CE-370FE0920D79}"/>
    <cellStyle name="Input 2 4" xfId="1512" xr:uid="{79764B7F-AAD0-4DD2-B929-5295E850BFA7}"/>
    <cellStyle name="Link Currency (0)" xfId="249" xr:uid="{40002766-F7F4-44C5-8D07-76D72B0DA8B7}"/>
    <cellStyle name="Link Currency (2)" xfId="250" xr:uid="{1FE7C598-0A7F-45A8-B25B-440A1566338A}"/>
    <cellStyle name="Link Units (0)" xfId="251" xr:uid="{64B16989-A0E8-4098-988C-538A98B6444C}"/>
    <cellStyle name="Link Units (1)" xfId="252" xr:uid="{38B059EF-83B3-48C0-B13C-A98292DC4FAC}"/>
    <cellStyle name="Link Units (2)" xfId="253" xr:uid="{2E233ACC-04B6-40EB-968D-771FE59ABF50}"/>
    <cellStyle name="Linked Cell" xfId="254" xr:uid="{2885A69F-F52A-48DF-9646-A3170267C3E3}"/>
    <cellStyle name="Locked Cell - PerformancePoint" xfId="255" xr:uid="{AC72A5A4-0972-4E51-A39E-DCD962CBFF8A}"/>
    <cellStyle name="Neutral" xfId="256" xr:uid="{BAA2578C-2F73-4557-8E64-4AE255934314}"/>
    <cellStyle name="Neutral 2" xfId="257" xr:uid="{5A756E31-92FA-446C-AA79-3CA5330F68DA}"/>
    <cellStyle name="Neutral 3" xfId="258" xr:uid="{78BD8BEB-1581-45E5-948C-91C6B48C680C}"/>
    <cellStyle name="Neutral 4" xfId="259" xr:uid="{F9A06A24-F7F5-4273-AE6D-7E5EEB94C043}"/>
    <cellStyle name="Neutral_7-р_Из_Системы" xfId="260" xr:uid="{4DA1876F-64A2-4DAC-8A90-4394909CBBAC}"/>
    <cellStyle name="Norma11l" xfId="261" xr:uid="{49D2CCAA-4C89-435B-B175-85A2B2C4A9D9}"/>
    <cellStyle name="Normal 2" xfId="262" xr:uid="{92CB472C-24F0-4E0D-9FB9-D96CEC9F4419}"/>
    <cellStyle name="Normal 3" xfId="263" xr:uid="{23021DCB-36DF-4CF1-B807-3E497FE42104}"/>
    <cellStyle name="Normal 4" xfId="264" xr:uid="{6DFCE758-DFE6-483E-AEB7-573D9123DAFD}"/>
    <cellStyle name="Normal 5" xfId="265" xr:uid="{458BFF77-E309-4502-9E6E-6AAC4DB66E7F}"/>
    <cellStyle name="Normal_macro 2012 var 1" xfId="266" xr:uid="{444234A5-DF6D-4BE9-9D06-3594AF3BD725}"/>
    <cellStyle name="Note" xfId="267" xr:uid="{46673ECB-3157-446B-921F-7C0D27D63B47}"/>
    <cellStyle name="Note 2" xfId="268" xr:uid="{31DBB26E-FEF7-4BD4-842D-185514475B27}"/>
    <cellStyle name="Note 2 2" xfId="706" xr:uid="{F0E5EB67-C631-4E87-9B8E-A2A1060F345A}"/>
    <cellStyle name="Note 2 2 2" xfId="978" xr:uid="{E51237FC-E8C7-4B13-A735-0EAB563EE2B8}"/>
    <cellStyle name="Note 2 2 2 2" xfId="1772" xr:uid="{2FCA3B66-A75F-4B37-B607-2E9A2AB13D2E}"/>
    <cellStyle name="Note 2 2 3" xfId="1249" xr:uid="{0A282F5B-D6CE-4C92-BCCA-98E6F6D33E98}"/>
    <cellStyle name="Note 2 2 4" xfId="1514" xr:uid="{D8040B24-FBEB-421B-B74B-7698602F2840}"/>
    <cellStyle name="Note 3" xfId="269" xr:uid="{3C8C3381-C394-43A0-A935-5AFFA399B522}"/>
    <cellStyle name="Note 3 2" xfId="707" xr:uid="{5A1B2B64-1100-4EAC-8676-9F9AFE6A1AF7}"/>
    <cellStyle name="Note 3 2 2" xfId="979" xr:uid="{C75FBF72-FBCC-4AAD-BE05-B9533DC783F9}"/>
    <cellStyle name="Note 3 2 2 2" xfId="1773" xr:uid="{660164D7-6312-4549-96C8-18DC8C6BC964}"/>
    <cellStyle name="Note 3 2 3" xfId="1250" xr:uid="{3C1EC2EC-D7E6-4708-A187-520CDB9D2B83}"/>
    <cellStyle name="Note 3 2 4" xfId="1515" xr:uid="{8838207B-9822-4420-B348-1A147E2C9F4A}"/>
    <cellStyle name="Note 4" xfId="270" xr:uid="{4B3B77EF-3AF7-42AE-A947-BD302F36E770}"/>
    <cellStyle name="Note 4 2" xfId="708" xr:uid="{38121280-22BF-4F82-A202-F30346DB5224}"/>
    <cellStyle name="Note 4 2 2" xfId="980" xr:uid="{EB3F4506-D572-431F-A6E2-FF79161AD983}"/>
    <cellStyle name="Note 4 2 2 2" xfId="1774" xr:uid="{27D568DA-E686-4D81-8E5B-1F7D2ACE27ED}"/>
    <cellStyle name="Note 4 2 3" xfId="1251" xr:uid="{C742DB0C-19AC-4A7C-9A57-0F1FE12D0E4D}"/>
    <cellStyle name="Note 4 2 4" xfId="1516" xr:uid="{714C3E71-A709-4BD5-8644-AA3E191E2441}"/>
    <cellStyle name="Note 5" xfId="705" xr:uid="{CF27726D-3492-4C33-84CC-2FD4A3549BE0}"/>
    <cellStyle name="Note 5 2" xfId="977" xr:uid="{D70749F6-28B5-4CBC-B300-221DFB1BD52C}"/>
    <cellStyle name="Note 5 2 2" xfId="1771" xr:uid="{08A978B7-DA91-48BC-8C4A-822556117290}"/>
    <cellStyle name="Note 5 3" xfId="1248" xr:uid="{BFDD0C87-E5C1-4DD6-B7D2-87F2BA9BEF90}"/>
    <cellStyle name="Note 5 4" xfId="1513" xr:uid="{58B69445-3429-41F6-8F8A-013B718229BC}"/>
    <cellStyle name="Note_7-р_Из_Системы" xfId="271" xr:uid="{1B14CC06-C9D4-4634-AF2C-572482ED6997}"/>
    <cellStyle name="Output" xfId="272" xr:uid="{4DE5F602-2299-41AE-834A-937B5B50F8E5}"/>
    <cellStyle name="Output 2" xfId="709" xr:uid="{2D7229E9-2A9C-4483-B9BD-53882D6FD5D8}"/>
    <cellStyle name="Output 2 2" xfId="981" xr:uid="{F4B6B2B1-A9E0-40B8-AE06-4D8122195A2B}"/>
    <cellStyle name="Output 2 2 2" xfId="1775" xr:uid="{913F11F7-965E-4B11-BF28-4722386CE2E9}"/>
    <cellStyle name="Output 2 3" xfId="1252" xr:uid="{59E3C018-64BC-4737-A08D-6E63C40DA88D}"/>
    <cellStyle name="Output 2 4" xfId="1517" xr:uid="{7660339D-90F9-4C38-A826-5C7EC3E0EE18}"/>
    <cellStyle name="Percent [0]" xfId="273" xr:uid="{5DEC8169-8EB4-44B0-8F90-35A4A2DE66FB}"/>
    <cellStyle name="Percent [00]" xfId="274" xr:uid="{E7A989F6-1683-497F-B45D-2CBF12F8ECFF}"/>
    <cellStyle name="Percent 2" xfId="275" xr:uid="{D7CA8676-9FE7-43E2-935B-2CBDFC650C0B}"/>
    <cellStyle name="Percent 3" xfId="276" xr:uid="{FC69277B-17C1-4AE4-BEBF-6EC97235B2B6}"/>
    <cellStyle name="PrePop Currency (0)" xfId="277" xr:uid="{0A2DFFFE-937C-4B7C-8BA2-0D0F3BADB6AB}"/>
    <cellStyle name="PrePop Currency (2)" xfId="278" xr:uid="{0C313750-6431-463F-9306-91BF2DAF3582}"/>
    <cellStyle name="PrePop Units (0)" xfId="279" xr:uid="{F8471829-F1E7-49B7-8224-95066849C908}"/>
    <cellStyle name="PrePop Units (1)" xfId="280" xr:uid="{1F1FB9FD-A103-45C7-8164-D6409A367FE2}"/>
    <cellStyle name="PrePop Units (2)" xfId="281" xr:uid="{B2768785-FAC5-456A-9F29-694212967A8B}"/>
    <cellStyle name="SAPBEXaggData" xfId="282" xr:uid="{E8FCC158-D8C8-44FF-9AB2-3F1453B90819}"/>
    <cellStyle name="SAPBEXaggData 2" xfId="283" xr:uid="{20E7D7FF-4898-4EF9-8120-760D3E79FBC4}"/>
    <cellStyle name="SAPBEXaggData 2 2" xfId="711" xr:uid="{E9D14C88-00D7-4E7C-9ABB-AA605D9D8661}"/>
    <cellStyle name="SAPBEXaggData 2 2 2" xfId="983" xr:uid="{7ED9A909-7CC7-4C8D-802C-6D0CDA627524}"/>
    <cellStyle name="SAPBEXaggData 2 2 2 2" xfId="1777" xr:uid="{992CC9ED-FA77-46AF-A49E-3BD96241D07A}"/>
    <cellStyle name="SAPBEXaggData 2 2 3" xfId="1254" xr:uid="{15B65A4E-3142-4315-8B44-858F113D9F02}"/>
    <cellStyle name="SAPBEXaggData 2 2 4" xfId="1519" xr:uid="{D3249703-EF31-472B-A255-AED027A7C8CE}"/>
    <cellStyle name="SAPBEXaggData 3" xfId="284" xr:uid="{C67DA599-B529-45FD-9F0D-EE59F9292C8C}"/>
    <cellStyle name="SAPBEXaggData 3 2" xfId="712" xr:uid="{98090313-6AD9-4A46-9C7D-84B207F81199}"/>
    <cellStyle name="SAPBEXaggData 3 2 2" xfId="984" xr:uid="{A4A1879D-85AD-415F-B8D8-31072BCC2854}"/>
    <cellStyle name="SAPBEXaggData 3 2 2 2" xfId="1778" xr:uid="{C08A0400-4DFA-44FE-9B22-2551FAEE1755}"/>
    <cellStyle name="SAPBEXaggData 3 2 3" xfId="1255" xr:uid="{7BFAE4D4-6C50-4ACE-9F61-71A18897A082}"/>
    <cellStyle name="SAPBEXaggData 3 2 4" xfId="1520" xr:uid="{074CC7D6-7F97-4296-A729-620E975D21C0}"/>
    <cellStyle name="SAPBEXaggData 4" xfId="285" xr:uid="{22AC7DFB-0B87-4C60-A302-6222DC613C9C}"/>
    <cellStyle name="SAPBEXaggData 4 2" xfId="713" xr:uid="{86F06DBA-1DDC-4123-B908-E282FF6CFBA8}"/>
    <cellStyle name="SAPBEXaggData 4 2 2" xfId="985" xr:uid="{2462A7D5-F5DB-475F-87B4-EA146AE25627}"/>
    <cellStyle name="SAPBEXaggData 4 2 2 2" xfId="1779" xr:uid="{07E7353D-5178-4219-9732-63FE9BEB978E}"/>
    <cellStyle name="SAPBEXaggData 4 2 3" xfId="1256" xr:uid="{D1854E3A-F516-4CE0-8774-16106C10C24F}"/>
    <cellStyle name="SAPBEXaggData 4 2 4" xfId="1521" xr:uid="{F0576D59-F7B9-4B6E-8618-E574018CB38E}"/>
    <cellStyle name="SAPBEXaggData 5" xfId="286" xr:uid="{16BADEC7-11AD-4A6E-870A-C16FC93C873F}"/>
    <cellStyle name="SAPBEXaggData 5 2" xfId="714" xr:uid="{5BCAD5B2-1D3D-4B0F-9304-EDEA1A57C394}"/>
    <cellStyle name="SAPBEXaggData 5 2 2" xfId="986" xr:uid="{57E0BFF1-AF3E-4923-8FA9-4ED8D785C5B4}"/>
    <cellStyle name="SAPBEXaggData 5 2 2 2" xfId="1780" xr:uid="{61DE3A58-C208-4413-B5C4-6A475B6B5F25}"/>
    <cellStyle name="SAPBEXaggData 5 2 3" xfId="1257" xr:uid="{642DDD6E-FEC6-4279-BA7B-D9A1C0FB6344}"/>
    <cellStyle name="SAPBEXaggData 5 2 4" xfId="1522" xr:uid="{AD5E83F3-146F-463B-89D7-6BE3C442C6C9}"/>
    <cellStyle name="SAPBEXaggData 6" xfId="287" xr:uid="{E96B5C0C-360F-4474-B73C-D63787E9664D}"/>
    <cellStyle name="SAPBEXaggData 6 2" xfId="715" xr:uid="{E47027B9-8A79-4B1E-9F65-CBB3538A5150}"/>
    <cellStyle name="SAPBEXaggData 6 2 2" xfId="987" xr:uid="{EEF80783-DC7F-4B82-B501-7935296B0B3B}"/>
    <cellStyle name="SAPBEXaggData 6 2 2 2" xfId="1781" xr:uid="{F728796A-5801-4695-AF9A-BD1198D4EFAE}"/>
    <cellStyle name="SAPBEXaggData 6 2 3" xfId="1258" xr:uid="{F547950C-FA19-49B3-97F6-EEB788033DC1}"/>
    <cellStyle name="SAPBEXaggData 6 2 4" xfId="1523" xr:uid="{4093340C-F532-4839-B56C-DF64D2F8E147}"/>
    <cellStyle name="SAPBEXaggData 7" xfId="710" xr:uid="{E980F876-37F1-47F6-BD47-FF58CCB6D3AD}"/>
    <cellStyle name="SAPBEXaggData 7 2" xfId="982" xr:uid="{BFAD8F0D-1CBF-4518-B306-FEE0F1EC07E0}"/>
    <cellStyle name="SAPBEXaggData 7 2 2" xfId="1776" xr:uid="{D60944D6-A167-415D-AF90-AA2161D5B7B2}"/>
    <cellStyle name="SAPBEXaggData 7 3" xfId="1253" xr:uid="{6B0EA375-BAC9-4647-B978-60EA04D2E01D}"/>
    <cellStyle name="SAPBEXaggData 7 4" xfId="1518" xr:uid="{B67300CB-5D44-464C-BF62-84E74CE8CB3A}"/>
    <cellStyle name="SAPBEXaggDataEmph" xfId="288" xr:uid="{4E2A0589-E334-4CF6-A021-2A4B30E61010}"/>
    <cellStyle name="SAPBEXaggDataEmph 2" xfId="289" xr:uid="{C043CB28-9B0A-4FD5-9A09-5B265428A475}"/>
    <cellStyle name="SAPBEXaggDataEmph 2 2" xfId="717" xr:uid="{8C4540EF-8DE8-4CF9-9C32-F0F2F8CFB24F}"/>
    <cellStyle name="SAPBEXaggDataEmph 2 2 2" xfId="989" xr:uid="{435ABC54-08F9-461D-80A2-8F03C92CD6CE}"/>
    <cellStyle name="SAPBEXaggDataEmph 2 2 2 2" xfId="1783" xr:uid="{38823803-6DB9-4A23-BE3A-47BA0F64A123}"/>
    <cellStyle name="SAPBEXaggDataEmph 2 2 3" xfId="1260" xr:uid="{C983FC18-716D-4D2E-9678-9597CBA1F57C}"/>
    <cellStyle name="SAPBEXaggDataEmph 2 2 4" xfId="1525" xr:uid="{150A7C92-503F-403A-A04A-862F5CCF086F}"/>
    <cellStyle name="SAPBEXaggDataEmph 3" xfId="290" xr:uid="{C8AADFF4-18F6-4353-B7BB-F10A5F3CF0E6}"/>
    <cellStyle name="SAPBEXaggDataEmph 3 2" xfId="718" xr:uid="{13F481F4-1B51-48C4-A18E-4324997335DA}"/>
    <cellStyle name="SAPBEXaggDataEmph 3 2 2" xfId="990" xr:uid="{11F6A1AB-450B-49DA-8E4D-200CADE672F9}"/>
    <cellStyle name="SAPBEXaggDataEmph 3 2 2 2" xfId="1784" xr:uid="{25B9F62E-EE5D-47B8-8DD6-A0A1FA449CDF}"/>
    <cellStyle name="SAPBEXaggDataEmph 3 2 3" xfId="1261" xr:uid="{07D67D73-F647-4D64-8D02-7816D31FFC40}"/>
    <cellStyle name="SAPBEXaggDataEmph 3 2 4" xfId="1526" xr:uid="{DE60D107-3BE9-48F0-9A96-F981E5C5C1B0}"/>
    <cellStyle name="SAPBEXaggDataEmph 4" xfId="291" xr:uid="{F17A1A9C-6047-4289-AD53-1D27C59DDA64}"/>
    <cellStyle name="SAPBEXaggDataEmph 4 2" xfId="719" xr:uid="{1FDFBBFC-D7E9-4DDC-AF12-A6EF22ACEF3F}"/>
    <cellStyle name="SAPBEXaggDataEmph 4 2 2" xfId="991" xr:uid="{907DF63C-EA8C-48EC-9D10-ABE2ABCA08A9}"/>
    <cellStyle name="SAPBEXaggDataEmph 4 2 2 2" xfId="1785" xr:uid="{2F8CE60C-47F5-4F85-8153-909ABCA19DA3}"/>
    <cellStyle name="SAPBEXaggDataEmph 4 2 3" xfId="1262" xr:uid="{37631DC0-6938-432B-AA64-E6609CB5A69E}"/>
    <cellStyle name="SAPBEXaggDataEmph 4 2 4" xfId="1527" xr:uid="{9702BF35-5084-4237-9704-B6840DEC99D0}"/>
    <cellStyle name="SAPBEXaggDataEmph 5" xfId="292" xr:uid="{3FC3CDEF-CA33-4280-819A-AF3C99DAC383}"/>
    <cellStyle name="SAPBEXaggDataEmph 5 2" xfId="720" xr:uid="{02D5A7DF-A48F-463D-A429-D8E70B08FC51}"/>
    <cellStyle name="SAPBEXaggDataEmph 5 2 2" xfId="992" xr:uid="{B33ACA71-ECF0-40D1-9635-74EC306131A6}"/>
    <cellStyle name="SAPBEXaggDataEmph 5 2 2 2" xfId="1786" xr:uid="{C5376720-28C7-43D1-9CC4-D78BDF3E367F}"/>
    <cellStyle name="SAPBEXaggDataEmph 5 2 3" xfId="1263" xr:uid="{68A8C594-3E2F-4CF3-A7FB-579C3858D6A3}"/>
    <cellStyle name="SAPBEXaggDataEmph 5 2 4" xfId="1528" xr:uid="{A640E2A9-CF69-46C7-A1E3-044B30548A54}"/>
    <cellStyle name="SAPBEXaggDataEmph 6" xfId="293" xr:uid="{4DF4F0BA-12F8-48C8-91BF-7E4E4C90D6DE}"/>
    <cellStyle name="SAPBEXaggDataEmph 6 2" xfId="721" xr:uid="{6FB60234-B3C0-490E-B878-A105D9FFF8F8}"/>
    <cellStyle name="SAPBEXaggDataEmph 6 2 2" xfId="993" xr:uid="{2A04790F-3328-4338-8B91-DF337A1265E4}"/>
    <cellStyle name="SAPBEXaggDataEmph 6 2 2 2" xfId="1787" xr:uid="{F619F92F-CA42-4C87-A538-8D655F686621}"/>
    <cellStyle name="SAPBEXaggDataEmph 6 2 3" xfId="1264" xr:uid="{8C858CF6-94E3-4695-8BC2-606D0A376343}"/>
    <cellStyle name="SAPBEXaggDataEmph 6 2 4" xfId="1529" xr:uid="{F5FEAFEA-D66D-4A04-BF5B-765D9A2946C3}"/>
    <cellStyle name="SAPBEXaggDataEmph 7" xfId="716" xr:uid="{53EAB767-0FF6-4BB0-8034-FC228B0FE9A2}"/>
    <cellStyle name="SAPBEXaggDataEmph 7 2" xfId="988" xr:uid="{9EF8D222-00DC-4187-A86F-752B97435A02}"/>
    <cellStyle name="SAPBEXaggDataEmph 7 2 2" xfId="1782" xr:uid="{7830E273-6CE7-4410-8658-07640C0AAC41}"/>
    <cellStyle name="SAPBEXaggDataEmph 7 3" xfId="1259" xr:uid="{53116D65-EA7C-43A8-BF8F-00E57BC2DB4C}"/>
    <cellStyle name="SAPBEXaggDataEmph 7 4" xfId="1524" xr:uid="{787F78E0-9F2A-4E85-A65E-4EE7075BEA49}"/>
    <cellStyle name="SAPBEXaggItem" xfId="294" xr:uid="{34BA6C9C-6F5F-43C7-AA6C-7D2477BCC3FB}"/>
    <cellStyle name="SAPBEXaggItem 2" xfId="295" xr:uid="{25E6AD59-59CE-4BB8-BC12-C3279D74457F}"/>
    <cellStyle name="SAPBEXaggItem 2 2" xfId="723" xr:uid="{A0E858B4-93C3-4664-9A8C-C8ABAE885931}"/>
    <cellStyle name="SAPBEXaggItem 2 2 2" xfId="995" xr:uid="{3D64B493-B464-4D62-8D46-02DD29987062}"/>
    <cellStyle name="SAPBEXaggItem 2 2 2 2" xfId="1789" xr:uid="{4C02928E-68FC-4DA1-81A2-68212815F7EF}"/>
    <cellStyle name="SAPBEXaggItem 2 2 3" xfId="1266" xr:uid="{0B3D7B04-F7F7-461F-BBF7-83B1131AE491}"/>
    <cellStyle name="SAPBEXaggItem 2 2 4" xfId="1531" xr:uid="{E77F49AE-30A8-4DBA-8C40-CEFE47BDF7C9}"/>
    <cellStyle name="SAPBEXaggItem 3" xfId="296" xr:uid="{6BF7B8C6-BF05-4DD8-B6EF-FDB23527F5AE}"/>
    <cellStyle name="SAPBEXaggItem 3 2" xfId="724" xr:uid="{62109C26-92F5-49AE-AF1F-22F0FD08AEF0}"/>
    <cellStyle name="SAPBEXaggItem 3 2 2" xfId="996" xr:uid="{A6D3CF3A-1DC7-4F12-A240-8B77E0B8F2E4}"/>
    <cellStyle name="SAPBEXaggItem 3 2 2 2" xfId="1790" xr:uid="{699A6A6C-93FF-48B0-9FF0-08D6990DC7A7}"/>
    <cellStyle name="SAPBEXaggItem 3 2 3" xfId="1267" xr:uid="{C6A23B73-9F17-40B8-BE29-257D16494390}"/>
    <cellStyle name="SAPBEXaggItem 3 2 4" xfId="1532" xr:uid="{D129B44B-F97E-41E6-B19E-680F446FD7BF}"/>
    <cellStyle name="SAPBEXaggItem 4" xfId="297" xr:uid="{46ABBC4A-A425-48FB-A812-9B1B070EEB3C}"/>
    <cellStyle name="SAPBEXaggItem 4 2" xfId="725" xr:uid="{BCF82BFB-6D2F-4285-9839-8E2406F0EBE5}"/>
    <cellStyle name="SAPBEXaggItem 4 2 2" xfId="997" xr:uid="{B3B262C8-9C49-48F2-ADD8-E3CC023D9E3E}"/>
    <cellStyle name="SAPBEXaggItem 4 2 2 2" xfId="1791" xr:uid="{F842A5D6-AAFD-4CCE-9FC7-493AB0813BC9}"/>
    <cellStyle name="SAPBEXaggItem 4 2 3" xfId="1268" xr:uid="{A62FB5DD-4562-4227-A5DF-E72D7D84054A}"/>
    <cellStyle name="SAPBEXaggItem 4 2 4" xfId="1533" xr:uid="{07198928-A5F4-446A-A040-B09FB3F6659A}"/>
    <cellStyle name="SAPBEXaggItem 5" xfId="298" xr:uid="{C2FA018E-B9FE-43D7-AA90-8871F92ADBBD}"/>
    <cellStyle name="SAPBEXaggItem 5 2" xfId="726" xr:uid="{FCEA70F1-FBF9-4CB2-BEFA-3BECC14751E0}"/>
    <cellStyle name="SAPBEXaggItem 5 2 2" xfId="998" xr:uid="{FBA613DD-5A40-423A-9689-AE9B9C69BEA4}"/>
    <cellStyle name="SAPBEXaggItem 5 2 2 2" xfId="1792" xr:uid="{011312CC-60D6-418F-A392-72E8BCA94A5E}"/>
    <cellStyle name="SAPBEXaggItem 5 2 3" xfId="1269" xr:uid="{CCAB4420-DFB0-4D9D-9F4E-189007F6968D}"/>
    <cellStyle name="SAPBEXaggItem 5 2 4" xfId="1534" xr:uid="{01A3F268-E684-407B-97B4-08C94CBF99CB}"/>
    <cellStyle name="SAPBEXaggItem 6" xfId="299" xr:uid="{8A44F243-0E21-4144-A3CC-59179D8DD69D}"/>
    <cellStyle name="SAPBEXaggItem 6 2" xfId="727" xr:uid="{EE5D9146-E821-417A-8810-46E7C7754F3E}"/>
    <cellStyle name="SAPBEXaggItem 6 2 2" xfId="999" xr:uid="{08F95380-8190-4A47-A8DD-93E94C90DA02}"/>
    <cellStyle name="SAPBEXaggItem 6 2 2 2" xfId="1793" xr:uid="{98CEBCF2-CAC6-4417-9C94-5F955DEAE8AC}"/>
    <cellStyle name="SAPBEXaggItem 6 2 3" xfId="1270" xr:uid="{F25FE9AA-2C65-45C4-979F-7DD522E77023}"/>
    <cellStyle name="SAPBEXaggItem 6 2 4" xfId="1535" xr:uid="{639A611C-1E1A-4B1E-A871-4CDA7CA8CAA0}"/>
    <cellStyle name="SAPBEXaggItem 7" xfId="722" xr:uid="{C820B8EB-933B-40F4-B76C-9F4857656CF0}"/>
    <cellStyle name="SAPBEXaggItem 7 2" xfId="994" xr:uid="{E9CE4F4B-925A-4F6E-A0F5-73FF6AF2ED06}"/>
    <cellStyle name="SAPBEXaggItem 7 2 2" xfId="1788" xr:uid="{F0D200C0-533D-4C8E-BB1F-A8A8EB55A5CA}"/>
    <cellStyle name="SAPBEXaggItem 7 3" xfId="1265" xr:uid="{E6DD239D-AB84-4AC9-89AA-FA02721A7A14}"/>
    <cellStyle name="SAPBEXaggItem 7 4" xfId="1530" xr:uid="{C65FA958-766D-48E8-BC39-E876FE95A971}"/>
    <cellStyle name="SAPBEXaggItemX" xfId="300" xr:uid="{FE107C7D-3E52-435A-A603-E9F2F1192737}"/>
    <cellStyle name="SAPBEXaggItemX 2" xfId="301" xr:uid="{51346189-0778-4177-882E-4BF9E1B14B24}"/>
    <cellStyle name="SAPBEXaggItemX 2 2" xfId="729" xr:uid="{559ED854-79AE-4EAD-9FBA-B92B90CD8329}"/>
    <cellStyle name="SAPBEXaggItemX 2 2 2" xfId="1001" xr:uid="{4C9B6F8C-DCE4-4C5D-8B01-B5D279ED5219}"/>
    <cellStyle name="SAPBEXaggItemX 2 2 2 2" xfId="1795" xr:uid="{A81F7344-1832-4F9F-9C86-E7C3404956F3}"/>
    <cellStyle name="SAPBEXaggItemX 2 2 3" xfId="1272" xr:uid="{BA7C4C1C-FFD3-490C-8B67-86955B8B1BE3}"/>
    <cellStyle name="SAPBEXaggItemX 2 2 4" xfId="1537" xr:uid="{A07C1C7A-605E-4D5D-9B11-1DD3E53C1FA9}"/>
    <cellStyle name="SAPBEXaggItemX 3" xfId="302" xr:uid="{C952D60E-3F6D-4371-A929-81E7B6CAFDBB}"/>
    <cellStyle name="SAPBEXaggItemX 3 2" xfId="730" xr:uid="{185BEB33-C754-4AFE-9313-4872AEF0CDFC}"/>
    <cellStyle name="SAPBEXaggItemX 3 2 2" xfId="1002" xr:uid="{3B7AE993-86C1-452D-8B5F-E318841A1E4A}"/>
    <cellStyle name="SAPBEXaggItemX 3 2 2 2" xfId="1796" xr:uid="{1C4E6DD4-719C-4898-9C52-E50C6295B0F9}"/>
    <cellStyle name="SAPBEXaggItemX 3 2 3" xfId="1273" xr:uid="{4DD22BAB-E4CA-408A-A148-7F9371838473}"/>
    <cellStyle name="SAPBEXaggItemX 3 2 4" xfId="1538" xr:uid="{0CC2AA7A-FAD3-431C-9DD3-A8A1AB6D46AC}"/>
    <cellStyle name="SAPBEXaggItemX 4" xfId="303" xr:uid="{04F6EA9A-2778-4D1A-AD9B-0D1FC4DE5A39}"/>
    <cellStyle name="SAPBEXaggItemX 4 2" xfId="731" xr:uid="{485D4C8F-54DE-455E-837E-D8C1D6686DBE}"/>
    <cellStyle name="SAPBEXaggItemX 4 2 2" xfId="1003" xr:uid="{C5299427-CE63-49A3-88F4-306414FB4D2B}"/>
    <cellStyle name="SAPBEXaggItemX 4 2 2 2" xfId="1797" xr:uid="{FD80AC4A-BAE8-47E5-B033-909D1482CD0A}"/>
    <cellStyle name="SAPBEXaggItemX 4 2 3" xfId="1274" xr:uid="{2DE2FBCD-E120-47E0-AF79-C8A78558D4A3}"/>
    <cellStyle name="SAPBEXaggItemX 4 2 4" xfId="1539" xr:uid="{BC1BB2C2-FD58-40B9-85BB-765BDCD2BBDD}"/>
    <cellStyle name="SAPBEXaggItemX 5" xfId="304" xr:uid="{DF8FE9A6-128C-4C74-A0E1-B11017E9585C}"/>
    <cellStyle name="SAPBEXaggItemX 5 2" xfId="732" xr:uid="{2B18B2D3-16F5-4448-A6F2-34EE17CA8DA2}"/>
    <cellStyle name="SAPBEXaggItemX 5 2 2" xfId="1004" xr:uid="{1AC47DE5-2351-420A-AA01-E648158D99D1}"/>
    <cellStyle name="SAPBEXaggItemX 5 2 2 2" xfId="1798" xr:uid="{AC237A99-8801-49B0-9207-CCE660A46B25}"/>
    <cellStyle name="SAPBEXaggItemX 5 2 3" xfId="1275" xr:uid="{F09D7D18-2166-42D3-88B0-CC70D01AEAFC}"/>
    <cellStyle name="SAPBEXaggItemX 5 2 4" xfId="1540" xr:uid="{94BCC57B-0A40-4EF7-A9DC-1EDE750488AD}"/>
    <cellStyle name="SAPBEXaggItemX 6" xfId="305" xr:uid="{3D59E594-F00B-43C5-A673-BA143550A27C}"/>
    <cellStyle name="SAPBEXaggItemX 6 2" xfId="733" xr:uid="{87C2BD6E-4798-4C30-A535-13BC18BA5B6C}"/>
    <cellStyle name="SAPBEXaggItemX 6 2 2" xfId="1005" xr:uid="{FE8367BA-B2FD-4117-B69A-787F39251F13}"/>
    <cellStyle name="SAPBEXaggItemX 6 2 2 2" xfId="1799" xr:uid="{EE9F4996-CC5E-48D1-81CD-E1F4A53E8794}"/>
    <cellStyle name="SAPBEXaggItemX 6 2 3" xfId="1276" xr:uid="{8907E033-AECB-4295-B382-49E7D2F35E39}"/>
    <cellStyle name="SAPBEXaggItemX 6 2 4" xfId="1541" xr:uid="{9D458F41-5A57-449B-968B-783F00FD1A4A}"/>
    <cellStyle name="SAPBEXaggItemX 7" xfId="728" xr:uid="{E102FB9C-8D33-4C1C-B3A7-74D098F5A3F3}"/>
    <cellStyle name="SAPBEXaggItemX 7 2" xfId="1000" xr:uid="{535FA903-B5C8-4EF9-8849-8785DACF91FC}"/>
    <cellStyle name="SAPBEXaggItemX 7 2 2" xfId="1794" xr:uid="{CC505FDB-4D44-476A-B541-79246B865464}"/>
    <cellStyle name="SAPBEXaggItemX 7 3" xfId="1271" xr:uid="{2B3CD728-9A34-42CD-B872-F6AF45C58286}"/>
    <cellStyle name="SAPBEXaggItemX 7 4" xfId="1536" xr:uid="{9DDA2291-72C7-41E3-A5FD-4E7AE03E8C6F}"/>
    <cellStyle name="SAPBEXchaText" xfId="306" xr:uid="{08ECA56C-CB09-47F1-B9A8-32D51B144C2B}"/>
    <cellStyle name="SAPBEXchaText 2" xfId="307" xr:uid="{A26ADC4A-8096-4936-9681-E921B16F6F24}"/>
    <cellStyle name="SAPBEXchaText 2 2" xfId="734" xr:uid="{394E7D74-C858-428E-924F-7A8BD6A4FC45}"/>
    <cellStyle name="SAPBEXchaText 2 2 2" xfId="1006" xr:uid="{50266AAA-0150-4812-B5CB-245587E04A33}"/>
    <cellStyle name="SAPBEXchaText 2 2 2 2" xfId="1800" xr:uid="{6A77E940-4A13-4AE9-95EE-F202A560CE43}"/>
    <cellStyle name="SAPBEXchaText 2 2 3" xfId="1277" xr:uid="{4DC77FC8-41CF-4A0E-AF65-130438935F91}"/>
    <cellStyle name="SAPBEXchaText 2 2 4" xfId="1542" xr:uid="{EE0194F2-5F73-4FCB-8F10-0B68F458623A}"/>
    <cellStyle name="SAPBEXchaText 3" xfId="308" xr:uid="{096A83B7-377D-410C-AEEC-12AB8C559DFC}"/>
    <cellStyle name="SAPBEXchaText 3 2" xfId="735" xr:uid="{DBF78C6F-D0EA-4F8E-8D04-284871B88ADF}"/>
    <cellStyle name="SAPBEXchaText 3 2 2" xfId="1007" xr:uid="{7A8611D9-F615-4B24-BB9C-C72BD348EA90}"/>
    <cellStyle name="SAPBEXchaText 3 2 2 2" xfId="1801" xr:uid="{F1E7F65A-FA27-4494-924A-09FFFD05A042}"/>
    <cellStyle name="SAPBEXchaText 3 2 3" xfId="1278" xr:uid="{0A58F090-94C0-41CF-8378-7B144C19D4EA}"/>
    <cellStyle name="SAPBEXchaText 3 2 4" xfId="1543" xr:uid="{27FB58CA-50E6-4E03-80EC-3522640A8545}"/>
    <cellStyle name="SAPBEXchaText 4" xfId="309" xr:uid="{E3A06506-5F42-4C6E-89E3-2EAA859F8295}"/>
    <cellStyle name="SAPBEXchaText 4 2" xfId="736" xr:uid="{099EEADF-52AF-47A1-B87B-94ADEC378DD3}"/>
    <cellStyle name="SAPBEXchaText 4 2 2" xfId="1008" xr:uid="{F94D77E9-2A55-4966-807C-98B67AB72687}"/>
    <cellStyle name="SAPBEXchaText 4 2 2 2" xfId="1802" xr:uid="{3951A60E-A708-4EE7-8F74-C3BB88187AA9}"/>
    <cellStyle name="SAPBEXchaText 4 2 3" xfId="1279" xr:uid="{1C74E07E-B145-470A-8857-E5B83819C4AF}"/>
    <cellStyle name="SAPBEXchaText 4 2 4" xfId="1544" xr:uid="{CEDB4591-82F8-4E06-ACF0-07D84F7D0F17}"/>
    <cellStyle name="SAPBEXchaText 5" xfId="310" xr:uid="{B2006DCF-8B7D-460C-9764-36E5F2B1BFB7}"/>
    <cellStyle name="SAPBEXchaText 5 2" xfId="737" xr:uid="{B56015E8-C317-47F9-B8A2-42EF87AFE0A2}"/>
    <cellStyle name="SAPBEXchaText 5 2 2" xfId="1009" xr:uid="{4657CE45-AFDC-4112-9C4F-721F696B6A3B}"/>
    <cellStyle name="SAPBEXchaText 5 2 2 2" xfId="1803" xr:uid="{4BAF787E-671C-45F5-82E5-38B870F446E3}"/>
    <cellStyle name="SAPBEXchaText 5 2 3" xfId="1280" xr:uid="{C5FD64AA-45D7-43D0-9A17-A5C8551D5B5F}"/>
    <cellStyle name="SAPBEXchaText 5 2 4" xfId="1545" xr:uid="{D33824CC-FD37-4434-BFF2-E7A77DBA9B79}"/>
    <cellStyle name="SAPBEXchaText 6" xfId="311" xr:uid="{6EB086C0-7088-448F-8388-02DEDDC034FF}"/>
    <cellStyle name="SAPBEXchaText 6 2" xfId="738" xr:uid="{93947549-C615-4BF8-88C8-8ED78CA8F3FB}"/>
    <cellStyle name="SAPBEXchaText 6 2 2" xfId="1010" xr:uid="{12BD4CDA-5EC2-4E51-9EB3-22883D5632FE}"/>
    <cellStyle name="SAPBEXchaText 6 2 2 2" xfId="1804" xr:uid="{CE1CF1E0-0A7D-4687-A6BA-7D7F534B7140}"/>
    <cellStyle name="SAPBEXchaText 6 2 3" xfId="1281" xr:uid="{545B7BB3-F192-40AC-8AB5-38711AFD93BD}"/>
    <cellStyle name="SAPBEXchaText 6 2 4" xfId="1546" xr:uid="{AC65E9B5-CE22-41DE-9A01-EC591181B137}"/>
    <cellStyle name="SAPBEXchaText_Приложение_1_к_7-у-о_2009_Кв_1_ФСТ" xfId="312" xr:uid="{6DAA2545-15A8-4249-AABB-F57E499DFB6C}"/>
    <cellStyle name="SAPBEXexcBad7" xfId="313" xr:uid="{3EA48693-BCAA-4093-87C7-1580E21A2814}"/>
    <cellStyle name="SAPBEXexcBad7 2" xfId="314" xr:uid="{D0E488CC-A58A-4091-98C6-27741E6A05D2}"/>
    <cellStyle name="SAPBEXexcBad7 2 2" xfId="740" xr:uid="{74B878E2-B20C-4595-A61E-F701AFFA5DFD}"/>
    <cellStyle name="SAPBEXexcBad7 2 2 2" xfId="1012" xr:uid="{6832F378-85A1-4F44-A265-07456A9AA133}"/>
    <cellStyle name="SAPBEXexcBad7 2 2 2 2" xfId="1806" xr:uid="{35F8B116-CDDD-4E5D-A621-BEB349B0EDF0}"/>
    <cellStyle name="SAPBEXexcBad7 2 2 3" xfId="1283" xr:uid="{038BCEE9-5790-4CC1-8453-98AF24376B05}"/>
    <cellStyle name="SAPBEXexcBad7 2 2 4" xfId="1548" xr:uid="{662D4003-8B73-490E-9C19-A02E191622B7}"/>
    <cellStyle name="SAPBEXexcBad7 3" xfId="315" xr:uid="{4D4B585A-8F4E-46F3-92E9-3526E3B92471}"/>
    <cellStyle name="SAPBEXexcBad7 3 2" xfId="741" xr:uid="{9514612E-2E08-4538-9430-523250EB697C}"/>
    <cellStyle name="SAPBEXexcBad7 3 2 2" xfId="1013" xr:uid="{F833F918-5BD2-495D-BB8A-AD2258F39781}"/>
    <cellStyle name="SAPBEXexcBad7 3 2 2 2" xfId="1807" xr:uid="{031063A3-672F-4F90-AE56-C219DB3D4C5E}"/>
    <cellStyle name="SAPBEXexcBad7 3 2 3" xfId="1284" xr:uid="{1E20EFDD-56FE-4867-903E-0803C3CC2A81}"/>
    <cellStyle name="SAPBEXexcBad7 3 2 4" xfId="1549" xr:uid="{8932AD5F-77D4-439C-87E9-081625158B4E}"/>
    <cellStyle name="SAPBEXexcBad7 4" xfId="316" xr:uid="{6D123AEA-3255-49AB-847C-7723C5D64BF1}"/>
    <cellStyle name="SAPBEXexcBad7 4 2" xfId="742" xr:uid="{BFC754D9-D675-41D8-B294-EA02B5C9BCF1}"/>
    <cellStyle name="SAPBEXexcBad7 4 2 2" xfId="1014" xr:uid="{9B9D168E-7144-44F5-982E-AD657E59F876}"/>
    <cellStyle name="SAPBEXexcBad7 4 2 2 2" xfId="1808" xr:uid="{963E81D3-3482-4D0C-A419-617AD19665AA}"/>
    <cellStyle name="SAPBEXexcBad7 4 2 3" xfId="1285" xr:uid="{7A4CADB1-AC1F-4746-810A-FC0D854C7925}"/>
    <cellStyle name="SAPBEXexcBad7 4 2 4" xfId="1550" xr:uid="{304F9ED9-B172-45EF-83FF-0F5095D53693}"/>
    <cellStyle name="SAPBEXexcBad7 5" xfId="317" xr:uid="{86363B57-2E67-4553-A81D-F95E7C011570}"/>
    <cellStyle name="SAPBEXexcBad7 5 2" xfId="743" xr:uid="{8FFF0EE1-A5CD-4F1D-AFB5-146F7D665E32}"/>
    <cellStyle name="SAPBEXexcBad7 5 2 2" xfId="1015" xr:uid="{41152FB8-F16A-4053-901A-57B6E505ED6C}"/>
    <cellStyle name="SAPBEXexcBad7 5 2 2 2" xfId="1809" xr:uid="{93714709-C90A-417E-BE38-65E7B2C7C77A}"/>
    <cellStyle name="SAPBEXexcBad7 5 2 3" xfId="1286" xr:uid="{BC5AF0A5-E736-48DD-BF0A-FC87CD91B328}"/>
    <cellStyle name="SAPBEXexcBad7 5 2 4" xfId="1551" xr:uid="{DFDD02DC-842E-4C29-A74C-D5BD24B037AA}"/>
    <cellStyle name="SAPBEXexcBad7 6" xfId="318" xr:uid="{A1ED0A6C-46A4-4355-8FB2-A00FBAB27251}"/>
    <cellStyle name="SAPBEXexcBad7 6 2" xfId="744" xr:uid="{D625A31D-E73D-4A4B-A6F6-CA5CE2FEDAA6}"/>
    <cellStyle name="SAPBEXexcBad7 6 2 2" xfId="1016" xr:uid="{B3B1D6E4-4443-404F-B444-F1B0F52E691C}"/>
    <cellStyle name="SAPBEXexcBad7 6 2 2 2" xfId="1810" xr:uid="{F4E2AFF4-33DC-46EE-9155-51F49B940B01}"/>
    <cellStyle name="SAPBEXexcBad7 6 2 3" xfId="1287" xr:uid="{FDB51B87-FB25-4B6D-9D98-B976C3993730}"/>
    <cellStyle name="SAPBEXexcBad7 6 2 4" xfId="1552" xr:uid="{63477E93-6A01-4407-8BA9-E8B8D98CC9B2}"/>
    <cellStyle name="SAPBEXexcBad7 7" xfId="739" xr:uid="{EA5764A0-6525-47C6-951E-16700C4465B5}"/>
    <cellStyle name="SAPBEXexcBad7 7 2" xfId="1011" xr:uid="{58551AE4-7E88-4FD0-8ED6-CF0432611E93}"/>
    <cellStyle name="SAPBEXexcBad7 7 2 2" xfId="1805" xr:uid="{A45A5983-BCC8-4102-8636-BB3A2412BC53}"/>
    <cellStyle name="SAPBEXexcBad7 7 3" xfId="1282" xr:uid="{A6DDD02E-1E47-4C73-8CD2-0BEFDA37705E}"/>
    <cellStyle name="SAPBEXexcBad7 7 4" xfId="1547" xr:uid="{C94B8844-8314-4549-8815-A41BE6E8C2A6}"/>
    <cellStyle name="SAPBEXexcBad8" xfId="319" xr:uid="{B436FB7D-FED2-448B-97ED-74E458A01898}"/>
    <cellStyle name="SAPBEXexcBad8 2" xfId="320" xr:uid="{1CD4986A-268E-43DD-ACD4-23002E80BFB0}"/>
    <cellStyle name="SAPBEXexcBad8 2 2" xfId="746" xr:uid="{93F42537-0681-4586-B23F-3D571772C766}"/>
    <cellStyle name="SAPBEXexcBad8 2 2 2" xfId="1018" xr:uid="{37C07E96-392E-4B83-8E57-24C057274E0A}"/>
    <cellStyle name="SAPBEXexcBad8 2 2 2 2" xfId="1812" xr:uid="{A25C0AFF-B2E7-46AD-B7D8-039F17118341}"/>
    <cellStyle name="SAPBEXexcBad8 2 2 3" xfId="1289" xr:uid="{752F789A-47D2-4669-87BC-3CA5BCA58A21}"/>
    <cellStyle name="SAPBEXexcBad8 2 2 4" xfId="1554" xr:uid="{BE6D87FB-AAA8-41D2-9A15-B2E7994C8901}"/>
    <cellStyle name="SAPBEXexcBad8 3" xfId="321" xr:uid="{1463BC4D-3844-48B1-9373-1C69F4EAF912}"/>
    <cellStyle name="SAPBEXexcBad8 3 2" xfId="747" xr:uid="{56025FE4-7435-4A52-9E4F-BD2D269F9220}"/>
    <cellStyle name="SAPBEXexcBad8 3 2 2" xfId="1019" xr:uid="{D7761D9F-2E10-4B7D-985A-F75508ECC51E}"/>
    <cellStyle name="SAPBEXexcBad8 3 2 2 2" xfId="1813" xr:uid="{C00B048F-9C5C-4371-9685-FA9338A72AE8}"/>
    <cellStyle name="SAPBEXexcBad8 3 2 3" xfId="1290" xr:uid="{3AED1553-48DA-4CC4-8963-6D371F425D13}"/>
    <cellStyle name="SAPBEXexcBad8 3 2 4" xfId="1555" xr:uid="{88FDE178-B1BA-4196-9A64-95F75E144F85}"/>
    <cellStyle name="SAPBEXexcBad8 4" xfId="322" xr:uid="{A41C06A5-1E46-4BCD-9155-AEE18A933301}"/>
    <cellStyle name="SAPBEXexcBad8 4 2" xfId="748" xr:uid="{324F9F3E-E2CC-4026-80EC-B73B366F7B3C}"/>
    <cellStyle name="SAPBEXexcBad8 4 2 2" xfId="1020" xr:uid="{29AB61FA-D881-440B-946C-F6EB3651F651}"/>
    <cellStyle name="SAPBEXexcBad8 4 2 2 2" xfId="1814" xr:uid="{EE74B670-6D2E-4A56-83EA-CE1E3BA4035A}"/>
    <cellStyle name="SAPBEXexcBad8 4 2 3" xfId="1291" xr:uid="{A63F4CE3-AC7A-4A4A-BF2C-552A4B70C2D9}"/>
    <cellStyle name="SAPBEXexcBad8 4 2 4" xfId="1556" xr:uid="{1426C02C-ADC9-457A-A6A3-59CEEC493158}"/>
    <cellStyle name="SAPBEXexcBad8 5" xfId="323" xr:uid="{BEF281AA-5A21-40F5-81FA-D4292FC76AFB}"/>
    <cellStyle name="SAPBEXexcBad8 5 2" xfId="749" xr:uid="{D9B2A44C-8132-433E-A4E4-BD02B0F8E1A0}"/>
    <cellStyle name="SAPBEXexcBad8 5 2 2" xfId="1021" xr:uid="{F722ADA0-7A4B-4CC3-8493-05777D0755D0}"/>
    <cellStyle name="SAPBEXexcBad8 5 2 2 2" xfId="1815" xr:uid="{C858D1E0-6680-4B42-9E62-CB061C7A334C}"/>
    <cellStyle name="SAPBEXexcBad8 5 2 3" xfId="1292" xr:uid="{72AEB07C-5225-45FF-998C-FFDBDF26E167}"/>
    <cellStyle name="SAPBEXexcBad8 5 2 4" xfId="1557" xr:uid="{27905C9A-5765-47A2-88E4-3B1929D43F51}"/>
    <cellStyle name="SAPBEXexcBad8 6" xfId="324" xr:uid="{3AFEBABF-F188-4B19-BF68-3F4A1F23C6FA}"/>
    <cellStyle name="SAPBEXexcBad8 6 2" xfId="750" xr:uid="{13DE3CA4-D211-4560-861C-B5D932AD0D21}"/>
    <cellStyle name="SAPBEXexcBad8 6 2 2" xfId="1022" xr:uid="{78787581-F24A-4C94-8616-133EB272B242}"/>
    <cellStyle name="SAPBEXexcBad8 6 2 2 2" xfId="1816" xr:uid="{6434CEC6-255F-4348-98D2-5C0A48700F72}"/>
    <cellStyle name="SAPBEXexcBad8 6 2 3" xfId="1293" xr:uid="{62AB9164-10DC-4706-8E2A-99DB24853115}"/>
    <cellStyle name="SAPBEXexcBad8 6 2 4" xfId="1558" xr:uid="{D2B45824-53C0-49E1-8D13-8F433523BEA1}"/>
    <cellStyle name="SAPBEXexcBad8 7" xfId="745" xr:uid="{FD83ABC4-2AA5-453F-9856-806B235134E6}"/>
    <cellStyle name="SAPBEXexcBad8 7 2" xfId="1017" xr:uid="{8FC7AA5C-68F8-4424-81EB-830C17307A6F}"/>
    <cellStyle name="SAPBEXexcBad8 7 2 2" xfId="1811" xr:uid="{DC43D212-ECE2-4279-8A41-3D5A04682009}"/>
    <cellStyle name="SAPBEXexcBad8 7 3" xfId="1288" xr:uid="{5F93FD48-4E9C-41C9-BE76-F48A2BEED6A4}"/>
    <cellStyle name="SAPBEXexcBad8 7 4" xfId="1553" xr:uid="{5678D259-1D3F-4856-9FAE-FD19D9216D6D}"/>
    <cellStyle name="SAPBEXexcBad9" xfId="325" xr:uid="{8BE8B388-5FF8-4172-BC4F-C49ED2B1B9AB}"/>
    <cellStyle name="SAPBEXexcBad9 2" xfId="326" xr:uid="{3A3650D3-BEFF-4CEA-9B43-B380402283FC}"/>
    <cellStyle name="SAPBEXexcBad9 2 2" xfId="752" xr:uid="{49DC95A1-27A8-4D73-AE3B-050875052531}"/>
    <cellStyle name="SAPBEXexcBad9 2 2 2" xfId="1024" xr:uid="{1A80685A-B74E-40FB-93D5-7A145F264277}"/>
    <cellStyle name="SAPBEXexcBad9 2 2 2 2" xfId="1818" xr:uid="{5B9D1FEF-D8C2-4CBB-B51A-0DE7E0AD65C6}"/>
    <cellStyle name="SAPBEXexcBad9 2 2 3" xfId="1295" xr:uid="{0CDF7B83-E8D9-4E50-A80F-718A9F522328}"/>
    <cellStyle name="SAPBEXexcBad9 2 2 4" xfId="1560" xr:uid="{EDD05879-AB16-4AA6-B834-FAB5BF6DC807}"/>
    <cellStyle name="SAPBEXexcBad9 3" xfId="327" xr:uid="{57128535-B0E9-4275-807A-DCC7000B34F9}"/>
    <cellStyle name="SAPBEXexcBad9 3 2" xfId="753" xr:uid="{9759DB5B-1BD9-4D6B-ABF4-45F935E585B9}"/>
    <cellStyle name="SAPBEXexcBad9 3 2 2" xfId="1025" xr:uid="{F7DAFAAE-89B9-49A5-98DC-22D89C02DB19}"/>
    <cellStyle name="SAPBEXexcBad9 3 2 2 2" xfId="1819" xr:uid="{627006C1-398E-4F43-BC05-0B454E11A1C3}"/>
    <cellStyle name="SAPBEXexcBad9 3 2 3" xfId="1296" xr:uid="{09D123DB-4F02-4B27-B933-707D36DE83BA}"/>
    <cellStyle name="SAPBEXexcBad9 3 2 4" xfId="1561" xr:uid="{771C2A22-88F5-43E4-830B-B794B4B8264E}"/>
    <cellStyle name="SAPBEXexcBad9 4" xfId="328" xr:uid="{0C342D74-8D5A-450B-8DF1-E141A29FBAD6}"/>
    <cellStyle name="SAPBEXexcBad9 4 2" xfId="754" xr:uid="{DBFFF41E-6E5F-46D8-A0C0-50F12F48E397}"/>
    <cellStyle name="SAPBEXexcBad9 4 2 2" xfId="1026" xr:uid="{2815DF4C-C6D6-4DC3-B9D4-C554F55C1DFD}"/>
    <cellStyle name="SAPBEXexcBad9 4 2 2 2" xfId="1820" xr:uid="{5EA8AF01-4707-462D-A96E-5A4B60442C30}"/>
    <cellStyle name="SAPBEXexcBad9 4 2 3" xfId="1297" xr:uid="{847BD6C4-E90D-40AB-B6D8-F346390FCBCA}"/>
    <cellStyle name="SAPBEXexcBad9 4 2 4" xfId="1562" xr:uid="{97BED205-7639-4229-A5AF-E690B1B91CD6}"/>
    <cellStyle name="SAPBEXexcBad9 5" xfId="329" xr:uid="{36A2D9E1-8283-425F-B712-A0A4A1688446}"/>
    <cellStyle name="SAPBEXexcBad9 5 2" xfId="755" xr:uid="{9ED488DC-1781-4821-B6FD-FBCCC6BC4123}"/>
    <cellStyle name="SAPBEXexcBad9 5 2 2" xfId="1027" xr:uid="{20B521D2-BE3F-4C86-92B2-83A32DDCF5C9}"/>
    <cellStyle name="SAPBEXexcBad9 5 2 2 2" xfId="1821" xr:uid="{8A99EDA1-D105-45E7-9FE7-0C2B5C466405}"/>
    <cellStyle name="SAPBEXexcBad9 5 2 3" xfId="1298" xr:uid="{248EDC94-3BC6-44D3-BFB4-F3E5D4AEF204}"/>
    <cellStyle name="SAPBEXexcBad9 5 2 4" xfId="1563" xr:uid="{3EEADED1-F232-4D7D-B75F-6083114C4398}"/>
    <cellStyle name="SAPBEXexcBad9 6" xfId="330" xr:uid="{43744844-570C-4C2B-9EC7-2C7E08ADB9AE}"/>
    <cellStyle name="SAPBEXexcBad9 6 2" xfId="756" xr:uid="{0E433D21-122A-4767-B4E1-595BAE6B54BF}"/>
    <cellStyle name="SAPBEXexcBad9 6 2 2" xfId="1028" xr:uid="{DD55BAC9-D7DA-4BC7-BE80-D9992C307C2A}"/>
    <cellStyle name="SAPBEXexcBad9 6 2 2 2" xfId="1822" xr:uid="{F7F5B368-D4C3-4171-9516-23AE2068EED7}"/>
    <cellStyle name="SAPBEXexcBad9 6 2 3" xfId="1299" xr:uid="{73D9094F-CBDE-4405-8F4A-52A357668A9A}"/>
    <cellStyle name="SAPBEXexcBad9 6 2 4" xfId="1564" xr:uid="{755D9F33-9462-49A7-B413-030BC7A35198}"/>
    <cellStyle name="SAPBEXexcBad9 7" xfId="751" xr:uid="{E41378AB-6049-4169-BB4A-05A23057C762}"/>
    <cellStyle name="SAPBEXexcBad9 7 2" xfId="1023" xr:uid="{FDA89754-4888-4151-8AC4-78D68EE39F2A}"/>
    <cellStyle name="SAPBEXexcBad9 7 2 2" xfId="1817" xr:uid="{73B180EF-91AE-48F7-B294-DE56C2639710}"/>
    <cellStyle name="SAPBEXexcBad9 7 3" xfId="1294" xr:uid="{A8290B22-B1DF-441C-947F-FB12B4EE2379}"/>
    <cellStyle name="SAPBEXexcBad9 7 4" xfId="1559" xr:uid="{9ECE1ABE-2EC9-4FCB-B1D2-BBF2CBC46A1D}"/>
    <cellStyle name="SAPBEXexcCritical4" xfId="331" xr:uid="{B80381AD-E726-43D0-AF22-F5FEA086BD99}"/>
    <cellStyle name="SAPBEXexcCritical4 2" xfId="332" xr:uid="{C4FCE355-0365-45FF-B017-A6C5DAAF8C58}"/>
    <cellStyle name="SAPBEXexcCritical4 2 2" xfId="758" xr:uid="{84E68FFF-75B8-4934-A81F-6101E8B63FF0}"/>
    <cellStyle name="SAPBEXexcCritical4 2 2 2" xfId="1030" xr:uid="{025D6E5D-70E9-401C-9638-6FA095E7E90C}"/>
    <cellStyle name="SAPBEXexcCritical4 2 2 2 2" xfId="1824" xr:uid="{61FCEBEE-8B78-492E-A5EE-05A18B6CC0D3}"/>
    <cellStyle name="SAPBEXexcCritical4 2 2 3" xfId="1301" xr:uid="{0D312FD8-A188-4635-A385-10A075F4AA95}"/>
    <cellStyle name="SAPBEXexcCritical4 2 2 4" xfId="1566" xr:uid="{D0CD2070-6D66-4AC2-A4A1-31F86A7DD01B}"/>
    <cellStyle name="SAPBEXexcCritical4 3" xfId="333" xr:uid="{885C0660-F574-4EA3-85C4-12509DDD6CF1}"/>
    <cellStyle name="SAPBEXexcCritical4 3 2" xfId="759" xr:uid="{323A8BC6-A576-4AB8-AEDC-8A4D11E3ACD5}"/>
    <cellStyle name="SAPBEXexcCritical4 3 2 2" xfId="1031" xr:uid="{BD920C3C-6FD3-47D7-8166-46CA278BFBCF}"/>
    <cellStyle name="SAPBEXexcCritical4 3 2 2 2" xfId="1825" xr:uid="{FF3D5BCC-DEFA-4935-9AC2-4DB004C2262C}"/>
    <cellStyle name="SAPBEXexcCritical4 3 2 3" xfId="1302" xr:uid="{318D4BE9-BE39-4E24-AFB0-F2E022106895}"/>
    <cellStyle name="SAPBEXexcCritical4 3 2 4" xfId="1567" xr:uid="{E418B154-64A0-4C49-8300-7FC6AF8BCDCE}"/>
    <cellStyle name="SAPBEXexcCritical4 4" xfId="334" xr:uid="{D9F0DD5D-C8A2-4D51-972E-9BED60D1F7AE}"/>
    <cellStyle name="SAPBEXexcCritical4 4 2" xfId="760" xr:uid="{0E0F43AB-B39B-4C9B-9588-006347FD9A9A}"/>
    <cellStyle name="SAPBEXexcCritical4 4 2 2" xfId="1032" xr:uid="{03599003-1398-41C7-BDF6-AC3713BC87FA}"/>
    <cellStyle name="SAPBEXexcCritical4 4 2 2 2" xfId="1826" xr:uid="{12028271-046E-4F8D-91A0-BFE8BB3E364E}"/>
    <cellStyle name="SAPBEXexcCritical4 4 2 3" xfId="1303" xr:uid="{D2D8B61D-C424-4561-B614-F8AFCCB4C78B}"/>
    <cellStyle name="SAPBEXexcCritical4 4 2 4" xfId="1568" xr:uid="{1DD01758-4700-44DE-92D8-8F0B076F6BB4}"/>
    <cellStyle name="SAPBEXexcCritical4 5" xfId="335" xr:uid="{1A41178A-5104-4882-A2DE-E821EA29D6D4}"/>
    <cellStyle name="SAPBEXexcCritical4 5 2" xfId="761" xr:uid="{202B607A-F5BE-4085-A72C-45214A68B2D6}"/>
    <cellStyle name="SAPBEXexcCritical4 5 2 2" xfId="1033" xr:uid="{75857ACE-627A-4185-8BF9-8A9E6E3E03DF}"/>
    <cellStyle name="SAPBEXexcCritical4 5 2 2 2" xfId="1827" xr:uid="{1C6689DF-8DBC-4091-9048-F842925128DF}"/>
    <cellStyle name="SAPBEXexcCritical4 5 2 3" xfId="1304" xr:uid="{4334C366-9F46-4880-91C0-A627D54184C9}"/>
    <cellStyle name="SAPBEXexcCritical4 5 2 4" xfId="1569" xr:uid="{5458A6B3-A1CA-4962-BA2E-6EF3BCE7CCD8}"/>
    <cellStyle name="SAPBEXexcCritical4 6" xfId="336" xr:uid="{55CE388D-5418-43A3-AED4-42D50862DB83}"/>
    <cellStyle name="SAPBEXexcCritical4 6 2" xfId="762" xr:uid="{1B8F7D87-53AF-4424-8E05-4C385CB4A669}"/>
    <cellStyle name="SAPBEXexcCritical4 6 2 2" xfId="1034" xr:uid="{10520C5E-A20B-4AA4-A9DB-AD58098CB3C8}"/>
    <cellStyle name="SAPBEXexcCritical4 6 2 2 2" xfId="1828" xr:uid="{747CF404-9CD6-40E4-B4C1-6B19B5B3F313}"/>
    <cellStyle name="SAPBEXexcCritical4 6 2 3" xfId="1305" xr:uid="{32159AB0-9910-4FDE-85B0-EB4C0CC03000}"/>
    <cellStyle name="SAPBEXexcCritical4 6 2 4" xfId="1570" xr:uid="{D904D7EC-F3AC-42DB-903B-5A3C0A46C5F6}"/>
    <cellStyle name="SAPBEXexcCritical4 7" xfId="757" xr:uid="{948092AA-AB6D-42FD-8891-FD694622E970}"/>
    <cellStyle name="SAPBEXexcCritical4 7 2" xfId="1029" xr:uid="{3551013C-4A97-4F52-9C3D-E1C07FAA486D}"/>
    <cellStyle name="SAPBEXexcCritical4 7 2 2" xfId="1823" xr:uid="{7A4B92C8-7C8D-4A0F-B2CF-873C0DE3BD86}"/>
    <cellStyle name="SAPBEXexcCritical4 7 3" xfId="1300" xr:uid="{F4909459-AC57-4EE5-A937-28C4B229897D}"/>
    <cellStyle name="SAPBEXexcCritical4 7 4" xfId="1565" xr:uid="{DFF02764-804F-4E0D-97CC-A74B146548FF}"/>
    <cellStyle name="SAPBEXexcCritical5" xfId="337" xr:uid="{2E58BBE9-D2EF-4BAC-9522-1B860560BA7D}"/>
    <cellStyle name="SAPBEXexcCritical5 2" xfId="338" xr:uid="{25B104D4-57A6-4D0C-94BB-6C65FCA21C99}"/>
    <cellStyle name="SAPBEXexcCritical5 2 2" xfId="764" xr:uid="{DCC8B285-9CF5-4008-8868-9C5E4B6ED19A}"/>
    <cellStyle name="SAPBEXexcCritical5 2 2 2" xfId="1036" xr:uid="{BA991E20-76E3-47D1-BFFE-EC25D92A0EBD}"/>
    <cellStyle name="SAPBEXexcCritical5 2 2 2 2" xfId="1830" xr:uid="{EE88FE29-63EF-4396-9C37-DA42EBC02915}"/>
    <cellStyle name="SAPBEXexcCritical5 2 2 3" xfId="1307" xr:uid="{865E65C9-717E-45B5-B9BD-C3149BE86B98}"/>
    <cellStyle name="SAPBEXexcCritical5 2 2 4" xfId="1572" xr:uid="{170595C0-B378-4B42-863D-137204EF7D9C}"/>
    <cellStyle name="SAPBEXexcCritical5 3" xfId="339" xr:uid="{B8F273D1-7BDC-49A2-94B7-F45783FDA3B4}"/>
    <cellStyle name="SAPBEXexcCritical5 3 2" xfId="765" xr:uid="{121A7038-E128-47DE-8203-BFC80FCA3289}"/>
    <cellStyle name="SAPBEXexcCritical5 3 2 2" xfId="1037" xr:uid="{7EA0E559-F912-45B3-B18F-DD0DF526AA1E}"/>
    <cellStyle name="SAPBEXexcCritical5 3 2 2 2" xfId="1831" xr:uid="{D33412B6-E39D-49CE-91F3-018AD4087859}"/>
    <cellStyle name="SAPBEXexcCritical5 3 2 3" xfId="1308" xr:uid="{90494C18-9CC3-4A06-963A-D9E61E1E4FC7}"/>
    <cellStyle name="SAPBEXexcCritical5 3 2 4" xfId="1573" xr:uid="{3781A4E5-5A3C-4FE5-A630-2A41358FA09A}"/>
    <cellStyle name="SAPBEXexcCritical5 4" xfId="340" xr:uid="{04EE647E-B0B5-4E35-A6DE-AB111AB66A89}"/>
    <cellStyle name="SAPBEXexcCritical5 4 2" xfId="766" xr:uid="{9DB317FF-96A2-4C76-8466-0DED95FC1A83}"/>
    <cellStyle name="SAPBEXexcCritical5 4 2 2" xfId="1038" xr:uid="{5A77C643-E8E7-475A-87CF-F94A6CB421F4}"/>
    <cellStyle name="SAPBEXexcCritical5 4 2 2 2" xfId="1832" xr:uid="{3866491F-32AD-4AFB-B9E9-FADD4EAA2201}"/>
    <cellStyle name="SAPBEXexcCritical5 4 2 3" xfId="1309" xr:uid="{7E745C3A-D884-4E92-BED0-F2FABABA9DB6}"/>
    <cellStyle name="SAPBEXexcCritical5 4 2 4" xfId="1574" xr:uid="{6B8609D2-070D-44F9-BA8D-D49D4BF7CB6F}"/>
    <cellStyle name="SAPBEXexcCritical5 5" xfId="341" xr:uid="{286A4F3C-F1D6-4DB8-B710-9F8923DCED55}"/>
    <cellStyle name="SAPBEXexcCritical5 5 2" xfId="767" xr:uid="{F330A6A7-4545-4AF5-A03E-B002B2B695B4}"/>
    <cellStyle name="SAPBEXexcCritical5 5 2 2" xfId="1039" xr:uid="{6CB449F1-E49A-48F0-9A5D-446BCA3D7BAC}"/>
    <cellStyle name="SAPBEXexcCritical5 5 2 2 2" xfId="1833" xr:uid="{4D25BFE7-7AA8-425F-9D9B-119960D12F16}"/>
    <cellStyle name="SAPBEXexcCritical5 5 2 3" xfId="1310" xr:uid="{C47E0E1D-84F9-47F8-BE55-E319FADBDFDC}"/>
    <cellStyle name="SAPBEXexcCritical5 5 2 4" xfId="1575" xr:uid="{351C5B8B-3656-4BC9-9E39-A4D6F8C1E604}"/>
    <cellStyle name="SAPBEXexcCritical5 6" xfId="342" xr:uid="{0B9AA4E2-458F-46B1-8E69-F3E7A19B6D2D}"/>
    <cellStyle name="SAPBEXexcCritical5 6 2" xfId="768" xr:uid="{A5486083-33EC-4C3B-9085-8C3086B6E8B1}"/>
    <cellStyle name="SAPBEXexcCritical5 6 2 2" xfId="1040" xr:uid="{E43FD7E5-8226-47AA-B1A4-B7D95B4DBAFF}"/>
    <cellStyle name="SAPBEXexcCritical5 6 2 2 2" xfId="1834" xr:uid="{E82E63C7-DB89-4E85-834F-1D4489127AC6}"/>
    <cellStyle name="SAPBEXexcCritical5 6 2 3" xfId="1311" xr:uid="{F40C2838-078B-4A60-ADEC-BB6CBEB0B1E7}"/>
    <cellStyle name="SAPBEXexcCritical5 6 2 4" xfId="1576" xr:uid="{939B25A6-A5EE-488B-9236-1824FCC7BEE1}"/>
    <cellStyle name="SAPBEXexcCritical5 7" xfId="763" xr:uid="{C001D0D9-2001-4728-8579-E6DB56CDDB54}"/>
    <cellStyle name="SAPBEXexcCritical5 7 2" xfId="1035" xr:uid="{0BFCD80A-95F3-469E-B993-FFF9B9A84017}"/>
    <cellStyle name="SAPBEXexcCritical5 7 2 2" xfId="1829" xr:uid="{002AA3B6-AC0D-4514-BCDD-B2CECC199BB4}"/>
    <cellStyle name="SAPBEXexcCritical5 7 3" xfId="1306" xr:uid="{D2F2CC4A-3F05-42A8-B2BE-9673CA929D71}"/>
    <cellStyle name="SAPBEXexcCritical5 7 4" xfId="1571" xr:uid="{F28EAFBA-1FC1-43FC-BB2C-9AE092039709}"/>
    <cellStyle name="SAPBEXexcCritical6" xfId="343" xr:uid="{21EB7084-6633-4CE2-A9C4-343AA3A1B045}"/>
    <cellStyle name="SAPBEXexcCritical6 2" xfId="344" xr:uid="{3D524E67-24C5-457B-99A9-5859CF7CC935}"/>
    <cellStyle name="SAPBEXexcCritical6 2 2" xfId="770" xr:uid="{969BA6AE-A13D-4D86-93C0-021C6CC153AA}"/>
    <cellStyle name="SAPBEXexcCritical6 2 2 2" xfId="1042" xr:uid="{666E3A29-A14D-4AFE-A2FA-49461CCDCD45}"/>
    <cellStyle name="SAPBEXexcCritical6 2 2 2 2" xfId="1836" xr:uid="{A090096F-0347-405E-878F-4B1094E1A260}"/>
    <cellStyle name="SAPBEXexcCritical6 2 2 3" xfId="1313" xr:uid="{5C993EEF-C63A-48A1-891C-E340697D25B2}"/>
    <cellStyle name="SAPBEXexcCritical6 2 2 4" xfId="1578" xr:uid="{3E0D5A1A-9B4C-4EE0-8736-31CC2AF73989}"/>
    <cellStyle name="SAPBEXexcCritical6 3" xfId="345" xr:uid="{FEAD2343-A674-4417-B53A-6AA4B15BD294}"/>
    <cellStyle name="SAPBEXexcCritical6 3 2" xfId="771" xr:uid="{18B98BAD-E937-49EB-AF86-D1419C6BE639}"/>
    <cellStyle name="SAPBEXexcCritical6 3 2 2" xfId="1043" xr:uid="{E505B7C3-2DA3-44ED-A626-AC2DD553C22E}"/>
    <cellStyle name="SAPBEXexcCritical6 3 2 2 2" xfId="1837" xr:uid="{DD6E8798-1772-4AF2-B7A6-9CB8CFEBEF8C}"/>
    <cellStyle name="SAPBEXexcCritical6 3 2 3" xfId="1314" xr:uid="{E685BFC0-6845-4373-9CBE-481F03145BE8}"/>
    <cellStyle name="SAPBEXexcCritical6 3 2 4" xfId="1579" xr:uid="{C1C54BE7-AAFC-4C7E-B029-CB2C33750C9B}"/>
    <cellStyle name="SAPBEXexcCritical6 4" xfId="346" xr:uid="{9F6F3BB8-D5E5-4F94-A6E3-863A9B97BCF6}"/>
    <cellStyle name="SAPBEXexcCritical6 4 2" xfId="772" xr:uid="{5E13B625-BC70-4E15-86BF-DFE9AC8E3D91}"/>
    <cellStyle name="SAPBEXexcCritical6 4 2 2" xfId="1044" xr:uid="{DA89DC98-BBDC-4EFA-833C-275C3A3F90B5}"/>
    <cellStyle name="SAPBEXexcCritical6 4 2 2 2" xfId="1838" xr:uid="{F1B6C906-44A1-4E40-B9A0-1769F47343CD}"/>
    <cellStyle name="SAPBEXexcCritical6 4 2 3" xfId="1315" xr:uid="{13B03BBB-2C6A-4784-AE02-D0DDDC5AB7D0}"/>
    <cellStyle name="SAPBEXexcCritical6 4 2 4" xfId="1580" xr:uid="{125C405F-7771-4D54-A4BE-53390DC39293}"/>
    <cellStyle name="SAPBEXexcCritical6 5" xfId="347" xr:uid="{E30EF2BB-AB43-4361-AC4B-A5B3CA80A830}"/>
    <cellStyle name="SAPBEXexcCritical6 5 2" xfId="773" xr:uid="{55439F85-2167-4EEC-8695-9F0F3B02D5B1}"/>
    <cellStyle name="SAPBEXexcCritical6 5 2 2" xfId="1045" xr:uid="{AA86AB38-CFCA-4863-853C-17E58CEABB5F}"/>
    <cellStyle name="SAPBEXexcCritical6 5 2 2 2" xfId="1839" xr:uid="{19021335-F504-47F1-84C7-6EE989AD264D}"/>
    <cellStyle name="SAPBEXexcCritical6 5 2 3" xfId="1316" xr:uid="{8541D038-FD2C-4A33-8E00-0B6F1C86BA9D}"/>
    <cellStyle name="SAPBEXexcCritical6 5 2 4" xfId="1581" xr:uid="{4F70AD65-CA7F-4DD4-B3D0-B07EE76C4912}"/>
    <cellStyle name="SAPBEXexcCritical6 6" xfId="348" xr:uid="{FD81A5C0-D6B5-49AE-8CA0-3B47C366B17A}"/>
    <cellStyle name="SAPBEXexcCritical6 6 2" xfId="774" xr:uid="{8D5D3EC0-8902-42E3-BDB5-400500E4C4B4}"/>
    <cellStyle name="SAPBEXexcCritical6 6 2 2" xfId="1046" xr:uid="{C5D56D2E-2164-4818-BF48-B70505FFB1B3}"/>
    <cellStyle name="SAPBEXexcCritical6 6 2 2 2" xfId="1840" xr:uid="{0800C74B-2D8E-4771-B300-91E8A93CC198}"/>
    <cellStyle name="SAPBEXexcCritical6 6 2 3" xfId="1317" xr:uid="{525CD13E-2233-4BD2-9F4F-CDCD84634B4C}"/>
    <cellStyle name="SAPBEXexcCritical6 6 2 4" xfId="1582" xr:uid="{AEA9FDE1-273B-4B11-B9BE-6A872B5F5362}"/>
    <cellStyle name="SAPBEXexcCritical6 7" xfId="769" xr:uid="{8ADE919C-3F23-450A-83DB-D41D5276387F}"/>
    <cellStyle name="SAPBEXexcCritical6 7 2" xfId="1041" xr:uid="{0856A549-D976-49F5-83D4-4D5712F6B569}"/>
    <cellStyle name="SAPBEXexcCritical6 7 2 2" xfId="1835" xr:uid="{B4FF81FD-3A5C-4CC3-B6F1-E26A1F0FD147}"/>
    <cellStyle name="SAPBEXexcCritical6 7 3" xfId="1312" xr:uid="{538AEC63-3D23-4DC3-BB65-171BDAA3F9A3}"/>
    <cellStyle name="SAPBEXexcCritical6 7 4" xfId="1577" xr:uid="{FB8A0D18-FE33-47F9-968B-DD0A8FD8F1DF}"/>
    <cellStyle name="SAPBEXexcGood1" xfId="349" xr:uid="{71A88389-B4A4-484D-9FB9-5BEC0FC242B2}"/>
    <cellStyle name="SAPBEXexcGood1 2" xfId="350" xr:uid="{4FD02E64-5217-4566-B632-A92C124AB26A}"/>
    <cellStyle name="SAPBEXexcGood1 2 2" xfId="776" xr:uid="{33DCB6AD-CF75-483B-8F06-4BA6BE35B922}"/>
    <cellStyle name="SAPBEXexcGood1 2 2 2" xfId="1048" xr:uid="{7C150D7A-3041-4CE2-B538-0A631B4E9B57}"/>
    <cellStyle name="SAPBEXexcGood1 2 2 2 2" xfId="1842" xr:uid="{4D0FD700-532C-4A02-9E15-53957C6C73D1}"/>
    <cellStyle name="SAPBEXexcGood1 2 2 3" xfId="1319" xr:uid="{C5190404-8214-42F9-8D73-31B3E8C54E14}"/>
    <cellStyle name="SAPBEXexcGood1 2 2 4" xfId="1584" xr:uid="{CABD58BC-A000-46D7-94D3-99773090EADC}"/>
    <cellStyle name="SAPBEXexcGood1 3" xfId="351" xr:uid="{E186596F-A218-4CD2-80EB-91782470AE5C}"/>
    <cellStyle name="SAPBEXexcGood1 3 2" xfId="777" xr:uid="{CF9CD11A-A866-45AF-9C07-457A3F13A90E}"/>
    <cellStyle name="SAPBEXexcGood1 3 2 2" xfId="1049" xr:uid="{2CE56CE2-7E80-496C-9D7A-81C6E14B2DF7}"/>
    <cellStyle name="SAPBEXexcGood1 3 2 2 2" xfId="1843" xr:uid="{9E5E3FE7-40D7-4CC7-A77F-F5AC1477ABCC}"/>
    <cellStyle name="SAPBEXexcGood1 3 2 3" xfId="1320" xr:uid="{C3EF071D-4E2A-4465-9215-999044827CB7}"/>
    <cellStyle name="SAPBEXexcGood1 3 2 4" xfId="1585" xr:uid="{7B1B505B-7593-4254-B0B1-A4F53CF891BC}"/>
    <cellStyle name="SAPBEXexcGood1 4" xfId="352" xr:uid="{6D213AAC-007C-406F-AE2E-5C6830E964B1}"/>
    <cellStyle name="SAPBEXexcGood1 4 2" xfId="778" xr:uid="{DFA65B00-7D07-41EA-895D-CE630AC91078}"/>
    <cellStyle name="SAPBEXexcGood1 4 2 2" xfId="1050" xr:uid="{DDCD8312-4BAD-47EA-92E0-F07CC0C7CD74}"/>
    <cellStyle name="SAPBEXexcGood1 4 2 2 2" xfId="1844" xr:uid="{01992D0D-5767-4FDC-949C-B287FF243D00}"/>
    <cellStyle name="SAPBEXexcGood1 4 2 3" xfId="1321" xr:uid="{95FC599F-7AC2-4674-9C98-62D3C164A2ED}"/>
    <cellStyle name="SAPBEXexcGood1 4 2 4" xfId="1586" xr:uid="{DA6B0F10-422B-4CC8-82C8-6E5D46D2DFFC}"/>
    <cellStyle name="SAPBEXexcGood1 5" xfId="353" xr:uid="{F83A50EB-1CFA-46D8-AB73-9AFC61C75C0A}"/>
    <cellStyle name="SAPBEXexcGood1 5 2" xfId="779" xr:uid="{84138C5A-240C-450A-97BE-C672E846E7EA}"/>
    <cellStyle name="SAPBEXexcGood1 5 2 2" xfId="1051" xr:uid="{283017F3-04F1-4E3A-A37C-717B25271005}"/>
    <cellStyle name="SAPBEXexcGood1 5 2 2 2" xfId="1845" xr:uid="{81FD65A3-D813-4915-9C18-9F2ECC42631B}"/>
    <cellStyle name="SAPBEXexcGood1 5 2 3" xfId="1322" xr:uid="{1E3D9D74-B072-41A8-862F-D4D2FC792FBC}"/>
    <cellStyle name="SAPBEXexcGood1 5 2 4" xfId="1587" xr:uid="{FD9D73BB-0052-4F56-947B-0C075DB56973}"/>
    <cellStyle name="SAPBEXexcGood1 6" xfId="354" xr:uid="{09873503-D728-463E-8119-16646A01C0E9}"/>
    <cellStyle name="SAPBEXexcGood1 6 2" xfId="780" xr:uid="{83581803-CE20-4793-BBB1-FAC1F7F44C5D}"/>
    <cellStyle name="SAPBEXexcGood1 6 2 2" xfId="1052" xr:uid="{E5E9869A-A872-480F-A056-1B87CD4D8523}"/>
    <cellStyle name="SAPBEXexcGood1 6 2 2 2" xfId="1846" xr:uid="{A97BF8CF-20A0-4C9D-8B9B-5EC755BB1E85}"/>
    <cellStyle name="SAPBEXexcGood1 6 2 3" xfId="1323" xr:uid="{15692A5C-ED42-4E2F-B10D-DFEB382AA7DA}"/>
    <cellStyle name="SAPBEXexcGood1 6 2 4" xfId="1588" xr:uid="{777D62C8-2DBB-458B-86FF-05F29EEC87BC}"/>
    <cellStyle name="SAPBEXexcGood1 7" xfId="775" xr:uid="{3415667C-4E8A-4F79-B8D5-4553CDD09538}"/>
    <cellStyle name="SAPBEXexcGood1 7 2" xfId="1047" xr:uid="{DC673E57-3793-4506-8A7C-66D8FDAF7228}"/>
    <cellStyle name="SAPBEXexcGood1 7 2 2" xfId="1841" xr:uid="{CCC91853-766F-4655-AE72-0DDE14028436}"/>
    <cellStyle name="SAPBEXexcGood1 7 3" xfId="1318" xr:uid="{A62F53AD-2362-476A-BE72-87334619FCE0}"/>
    <cellStyle name="SAPBEXexcGood1 7 4" xfId="1583" xr:uid="{80C7927A-4228-4040-BDC9-F2A5AA5598B4}"/>
    <cellStyle name="SAPBEXexcGood2" xfId="355" xr:uid="{2F076C8E-1C41-4D0A-92DB-477B063E5A5F}"/>
    <cellStyle name="SAPBEXexcGood2 2" xfId="356" xr:uid="{51A6CCFE-67B1-4F9F-BE6B-8FD4C38F446A}"/>
    <cellStyle name="SAPBEXexcGood2 2 2" xfId="782" xr:uid="{645F27C3-9751-47CB-B07D-DDA3A16EB866}"/>
    <cellStyle name="SAPBEXexcGood2 2 2 2" xfId="1054" xr:uid="{09211B14-99C0-48E9-9BB5-9BA481D5AD34}"/>
    <cellStyle name="SAPBEXexcGood2 2 2 2 2" xfId="1848" xr:uid="{BC72850C-7BC3-4904-B8B4-5D77F2DB7EA0}"/>
    <cellStyle name="SAPBEXexcGood2 2 2 3" xfId="1325" xr:uid="{D26AE348-F73C-4E00-8739-772A56D2708D}"/>
    <cellStyle name="SAPBEXexcGood2 2 2 4" xfId="1590" xr:uid="{71F3D179-4F28-4AA0-A90D-4E7E0CFFE3B3}"/>
    <cellStyle name="SAPBEXexcGood2 3" xfId="357" xr:uid="{4A14225D-AD81-4F72-A462-00FF0EC5D934}"/>
    <cellStyle name="SAPBEXexcGood2 3 2" xfId="783" xr:uid="{9A75AFFE-B32C-4AF0-B803-94CA2BE58A35}"/>
    <cellStyle name="SAPBEXexcGood2 3 2 2" xfId="1055" xr:uid="{3635ABFF-36A1-4B7B-9B78-3A22F54CD085}"/>
    <cellStyle name="SAPBEXexcGood2 3 2 2 2" xfId="1849" xr:uid="{D024C33D-A63A-4C73-905A-01850E979EE7}"/>
    <cellStyle name="SAPBEXexcGood2 3 2 3" xfId="1326" xr:uid="{4BA81654-552B-4015-AC7B-82D5AB9FBA40}"/>
    <cellStyle name="SAPBEXexcGood2 3 2 4" xfId="1591" xr:uid="{817E8677-F44F-4097-90B1-1F92027B13AD}"/>
    <cellStyle name="SAPBEXexcGood2 4" xfId="358" xr:uid="{78667384-CB2D-49DF-8557-5BB035545634}"/>
    <cellStyle name="SAPBEXexcGood2 4 2" xfId="784" xr:uid="{57CFB5C6-2664-4049-A63A-D3BD6DEF8188}"/>
    <cellStyle name="SAPBEXexcGood2 4 2 2" xfId="1056" xr:uid="{89AC149C-8BBA-41E3-9C67-722BBECA2C72}"/>
    <cellStyle name="SAPBEXexcGood2 4 2 2 2" xfId="1850" xr:uid="{47FD5B64-C158-4055-B412-7EC580CD1A01}"/>
    <cellStyle name="SAPBEXexcGood2 4 2 3" xfId="1327" xr:uid="{B7961969-6B1C-42A1-AE66-3A90C6D787B5}"/>
    <cellStyle name="SAPBEXexcGood2 4 2 4" xfId="1592" xr:uid="{EF2DC8DF-B312-4520-9CD1-3A0CD849FD46}"/>
    <cellStyle name="SAPBEXexcGood2 5" xfId="359" xr:uid="{C6A5EAB6-D638-497F-9DB3-827A3D77E062}"/>
    <cellStyle name="SAPBEXexcGood2 5 2" xfId="785" xr:uid="{28FB1CD0-F453-4FC1-90B4-E4D2A1327F3A}"/>
    <cellStyle name="SAPBEXexcGood2 5 2 2" xfId="1057" xr:uid="{9BB71FB7-CE36-4D04-A7A7-D7BACED7B1FC}"/>
    <cellStyle name="SAPBEXexcGood2 5 2 2 2" xfId="1851" xr:uid="{AFDD3D5E-EE0D-4F2C-937E-06856D9420B0}"/>
    <cellStyle name="SAPBEXexcGood2 5 2 3" xfId="1328" xr:uid="{2BAA85A5-D3E1-4118-B5CA-694AA1FFC5AD}"/>
    <cellStyle name="SAPBEXexcGood2 5 2 4" xfId="1593" xr:uid="{BF1F600F-53C9-4618-8761-B96E5AD23458}"/>
    <cellStyle name="SAPBEXexcGood2 6" xfId="360" xr:uid="{026D0C83-A889-4F04-9BFE-8D2A24457057}"/>
    <cellStyle name="SAPBEXexcGood2 6 2" xfId="786" xr:uid="{E89C6396-111B-4DA5-BB7F-96B3A17C1D42}"/>
    <cellStyle name="SAPBEXexcGood2 6 2 2" xfId="1058" xr:uid="{1FEC7A84-7255-4BE3-80D0-CE0209FDAC61}"/>
    <cellStyle name="SAPBEXexcGood2 6 2 2 2" xfId="1852" xr:uid="{CE3D8A1D-2349-42BD-81AA-77B982DF3633}"/>
    <cellStyle name="SAPBEXexcGood2 6 2 3" xfId="1329" xr:uid="{50B5238B-A5F5-4732-B4BA-A8A629B25754}"/>
    <cellStyle name="SAPBEXexcGood2 6 2 4" xfId="1594" xr:uid="{8FBB58C0-29AA-40E8-A1D2-2EB37A2948E5}"/>
    <cellStyle name="SAPBEXexcGood2 7" xfId="781" xr:uid="{A02001A1-FBB6-45D2-9E91-1344EE4A2867}"/>
    <cellStyle name="SAPBEXexcGood2 7 2" xfId="1053" xr:uid="{5BB2472D-9431-4247-87B2-6A9F30DCDA81}"/>
    <cellStyle name="SAPBEXexcGood2 7 2 2" xfId="1847" xr:uid="{0897B71D-4602-4D33-93CA-01095798326E}"/>
    <cellStyle name="SAPBEXexcGood2 7 3" xfId="1324" xr:uid="{B694C2BF-F4C5-42AA-84D0-48ADFF4B8605}"/>
    <cellStyle name="SAPBEXexcGood2 7 4" xfId="1589" xr:uid="{F8B7AA22-0685-48F8-879C-59027275DDDB}"/>
    <cellStyle name="SAPBEXexcGood3" xfId="361" xr:uid="{DF5D96ED-8A7D-437B-9F5F-4830835C4806}"/>
    <cellStyle name="SAPBEXexcGood3 2" xfId="362" xr:uid="{5112AEFB-4F2D-4E00-AEA4-4CA66A974E01}"/>
    <cellStyle name="SAPBEXexcGood3 2 2" xfId="788" xr:uid="{F4151B8F-1982-4CD3-B1BE-9E63537BC2CE}"/>
    <cellStyle name="SAPBEXexcGood3 2 2 2" xfId="1060" xr:uid="{E70FB03E-E556-4E7B-BF4E-285F7F221836}"/>
    <cellStyle name="SAPBEXexcGood3 2 2 2 2" xfId="1854" xr:uid="{5616D3EA-3772-4DCB-9D6D-3B71D6C0B067}"/>
    <cellStyle name="SAPBEXexcGood3 2 2 3" xfId="1331" xr:uid="{631B7F22-37EC-431A-AC59-7C9C32C013A0}"/>
    <cellStyle name="SAPBEXexcGood3 2 2 4" xfId="1596" xr:uid="{0DC7418C-40DB-4969-9A7E-AB28B20D5871}"/>
    <cellStyle name="SAPBEXexcGood3 3" xfId="363" xr:uid="{7F715585-1A26-4E93-9B85-7BFC040E128B}"/>
    <cellStyle name="SAPBEXexcGood3 3 2" xfId="789" xr:uid="{48E510CC-5F9C-41E4-B843-467B74912C0D}"/>
    <cellStyle name="SAPBEXexcGood3 3 2 2" xfId="1061" xr:uid="{0DFD470E-8A6B-4EF6-870C-34F1E7E6F69D}"/>
    <cellStyle name="SAPBEXexcGood3 3 2 2 2" xfId="1855" xr:uid="{F409CCC3-A4ED-483E-9A53-D15B884FAA33}"/>
    <cellStyle name="SAPBEXexcGood3 3 2 3" xfId="1332" xr:uid="{AA9D9C5B-46A5-48A7-BBF2-2AE0262FE9E1}"/>
    <cellStyle name="SAPBEXexcGood3 3 2 4" xfId="1597" xr:uid="{653489F5-0928-423B-ABD6-4493992F7A59}"/>
    <cellStyle name="SAPBEXexcGood3 4" xfId="364" xr:uid="{0A8B642F-88D2-4C1A-BC30-A785098188FB}"/>
    <cellStyle name="SAPBEXexcGood3 4 2" xfId="790" xr:uid="{CB40027B-9568-4841-B6E9-BC52D89C5CC9}"/>
    <cellStyle name="SAPBEXexcGood3 4 2 2" xfId="1062" xr:uid="{FB1A0EA6-50F2-4227-BCD3-6743F90D7954}"/>
    <cellStyle name="SAPBEXexcGood3 4 2 2 2" xfId="1856" xr:uid="{92F2ED3F-F986-4B95-BA8D-2DFEEB7B5455}"/>
    <cellStyle name="SAPBEXexcGood3 4 2 3" xfId="1333" xr:uid="{F620E28D-6092-46F1-B199-6BBBED489454}"/>
    <cellStyle name="SAPBEXexcGood3 4 2 4" xfId="1598" xr:uid="{B3196802-99CF-44B5-8B72-4BA89C91611C}"/>
    <cellStyle name="SAPBEXexcGood3 5" xfId="365" xr:uid="{3AE6EF4D-C940-42A5-9AB0-C47AE9495C36}"/>
    <cellStyle name="SAPBEXexcGood3 5 2" xfId="791" xr:uid="{662D164A-B565-445B-BDD1-0C046E1F8F34}"/>
    <cellStyle name="SAPBEXexcGood3 5 2 2" xfId="1063" xr:uid="{6593A5AA-0917-45AA-8301-C7C712C314F5}"/>
    <cellStyle name="SAPBEXexcGood3 5 2 2 2" xfId="1857" xr:uid="{D9ED5195-6508-4845-B363-7C17FA0559C2}"/>
    <cellStyle name="SAPBEXexcGood3 5 2 3" xfId="1334" xr:uid="{A8E96A74-574F-4FF8-B1D5-EDE6C961D4DF}"/>
    <cellStyle name="SAPBEXexcGood3 5 2 4" xfId="1599" xr:uid="{4391AB93-D3B7-4207-8AD2-D10D106D8D7A}"/>
    <cellStyle name="SAPBEXexcGood3 6" xfId="366" xr:uid="{F2A908CF-AF76-422B-BBF3-9EBD3C2F04E9}"/>
    <cellStyle name="SAPBEXexcGood3 6 2" xfId="792" xr:uid="{5DADFD07-2700-4A2D-AB37-A367E2ED2FEB}"/>
    <cellStyle name="SAPBEXexcGood3 6 2 2" xfId="1064" xr:uid="{78594C24-826E-494B-AEA2-4D972B049BD1}"/>
    <cellStyle name="SAPBEXexcGood3 6 2 2 2" xfId="1858" xr:uid="{2BB4FFC4-1892-47A3-AB54-B69096D04576}"/>
    <cellStyle name="SAPBEXexcGood3 6 2 3" xfId="1335" xr:uid="{5D98531A-E717-49D4-A613-F4BD15C746E7}"/>
    <cellStyle name="SAPBEXexcGood3 6 2 4" xfId="1600" xr:uid="{498FF719-AAAE-4D0A-BAA1-9B43DF1E948B}"/>
    <cellStyle name="SAPBEXexcGood3 7" xfId="787" xr:uid="{DC7825A0-8E71-46A1-BDCA-5C77EA776CB7}"/>
    <cellStyle name="SAPBEXexcGood3 7 2" xfId="1059" xr:uid="{239BC8A0-32EC-4A4D-AF69-7894A12C5DD5}"/>
    <cellStyle name="SAPBEXexcGood3 7 2 2" xfId="1853" xr:uid="{455E127B-6317-46EF-8A81-228C475A9CBB}"/>
    <cellStyle name="SAPBEXexcGood3 7 3" xfId="1330" xr:uid="{FC7F21D6-0869-466F-840A-9AC08FCACCF6}"/>
    <cellStyle name="SAPBEXexcGood3 7 4" xfId="1595" xr:uid="{8AEC13CD-E64B-4C4E-A82A-3A6D5D991009}"/>
    <cellStyle name="SAPBEXfilterDrill" xfId="367" xr:uid="{0D0D1D54-B92F-4D4A-875E-7B4BB8FA62F6}"/>
    <cellStyle name="SAPBEXfilterDrill 2" xfId="368" xr:uid="{A29C0DB0-B0E8-4DF4-9717-BB8321FC5B19}"/>
    <cellStyle name="SAPBEXfilterDrill 2 2" xfId="794" xr:uid="{75CF2310-30C0-42D6-B5BA-5E6DF5E4FC94}"/>
    <cellStyle name="SAPBEXfilterDrill 2 2 2" xfId="1066" xr:uid="{47520513-7B7F-4CA2-82AC-E7637C4CBDC0}"/>
    <cellStyle name="SAPBEXfilterDrill 2 2 2 2" xfId="1860" xr:uid="{D541F009-69BE-4927-B7F6-D676FC8522B9}"/>
    <cellStyle name="SAPBEXfilterDrill 2 2 3" xfId="1337" xr:uid="{DFEAE697-0B92-48B2-B3AD-AB683044930D}"/>
    <cellStyle name="SAPBEXfilterDrill 2 2 4" xfId="1602" xr:uid="{D5B5EE4C-8BD9-40CE-9205-DB6CF032A24A}"/>
    <cellStyle name="SAPBEXfilterDrill 3" xfId="369" xr:uid="{95DEC799-81DE-48D8-86A7-9E76F067B056}"/>
    <cellStyle name="SAPBEXfilterDrill 3 2" xfId="795" xr:uid="{6D6C642B-FA3B-4B3A-B55E-7D1D03A4A64A}"/>
    <cellStyle name="SAPBEXfilterDrill 3 2 2" xfId="1067" xr:uid="{4A7489B7-7988-427D-8E34-177FB5AE18E0}"/>
    <cellStyle name="SAPBEXfilterDrill 3 2 2 2" xfId="1861" xr:uid="{8D479777-6AFF-44D1-A8A2-5ABA30139379}"/>
    <cellStyle name="SAPBEXfilterDrill 3 2 3" xfId="1338" xr:uid="{8C3061C7-96CE-4C6D-99F3-87C015A1CE00}"/>
    <cellStyle name="SAPBEXfilterDrill 3 2 4" xfId="1603" xr:uid="{C38DC7E8-F4F4-4F99-A5CC-08E84A68DD35}"/>
    <cellStyle name="SAPBEXfilterDrill 4" xfId="370" xr:uid="{9DCEA4DD-47BD-47CE-8C4F-2E781D376FA8}"/>
    <cellStyle name="SAPBEXfilterDrill 4 2" xfId="796" xr:uid="{F9F2D8CC-484A-4CA5-ACC3-F9BBBC7A2B64}"/>
    <cellStyle name="SAPBEXfilterDrill 4 2 2" xfId="1068" xr:uid="{05061853-27EC-4298-AB13-88D4DEF8A044}"/>
    <cellStyle name="SAPBEXfilterDrill 4 2 2 2" xfId="1862" xr:uid="{439D0751-5D18-42D5-9498-C81360D64B18}"/>
    <cellStyle name="SAPBEXfilterDrill 4 2 3" xfId="1339" xr:uid="{317B10EB-C8C5-49AE-BED2-EC006E17CD7A}"/>
    <cellStyle name="SAPBEXfilterDrill 4 2 4" xfId="1604" xr:uid="{A138D580-A408-4AA5-B1CE-B9501007B6BA}"/>
    <cellStyle name="SAPBEXfilterDrill 5" xfId="371" xr:uid="{C0B39979-C94B-44C7-9DE8-425338DF5BFA}"/>
    <cellStyle name="SAPBEXfilterDrill 5 2" xfId="797" xr:uid="{B439AEC4-917F-4A3E-B2EE-AEB81D5294CF}"/>
    <cellStyle name="SAPBEXfilterDrill 5 2 2" xfId="1069" xr:uid="{113AA4B0-9D2A-4E40-8789-9273B3F2162E}"/>
    <cellStyle name="SAPBEXfilterDrill 5 2 2 2" xfId="1863" xr:uid="{B46A9B36-E0EF-4079-85B7-43168DE3BF87}"/>
    <cellStyle name="SAPBEXfilterDrill 5 2 3" xfId="1340" xr:uid="{A1DB4532-C864-434B-8AD1-D2821C7220B6}"/>
    <cellStyle name="SAPBEXfilterDrill 5 2 4" xfId="1605" xr:uid="{D7C37C58-2F17-46BB-8055-60827EC49855}"/>
    <cellStyle name="SAPBEXfilterDrill 6" xfId="372" xr:uid="{9F00E583-05EC-4775-A8DE-AB98EB873886}"/>
    <cellStyle name="SAPBEXfilterDrill 6 2" xfId="798" xr:uid="{C8519F27-9E91-4B1B-A1B5-0A0947E0EE66}"/>
    <cellStyle name="SAPBEXfilterDrill 6 2 2" xfId="1070" xr:uid="{B8916A25-2960-4B0F-8340-7FBF0CCFB097}"/>
    <cellStyle name="SAPBEXfilterDrill 6 2 2 2" xfId="1864" xr:uid="{F12042E8-52B0-4119-A65F-6F32326E5C0C}"/>
    <cellStyle name="SAPBEXfilterDrill 6 2 3" xfId="1341" xr:uid="{A38A07B7-42FD-4383-8AE5-C4D4D83BF29B}"/>
    <cellStyle name="SAPBEXfilterDrill 6 2 4" xfId="1606" xr:uid="{67227A26-519C-4A82-9F3C-44FC202C5C26}"/>
    <cellStyle name="SAPBEXfilterDrill 7" xfId="793" xr:uid="{658C27D8-48B3-404B-BF96-514AFA95247B}"/>
    <cellStyle name="SAPBEXfilterDrill 7 2" xfId="1065" xr:uid="{272FB35A-DC88-49ED-A650-D97455F28D3A}"/>
    <cellStyle name="SAPBEXfilterDrill 7 2 2" xfId="1859" xr:uid="{34ECC6F3-4452-4CFF-878E-51877A9C9028}"/>
    <cellStyle name="SAPBEXfilterDrill 7 3" xfId="1336" xr:uid="{C10A6A82-BBEE-4EF9-9907-11E423D4FC02}"/>
    <cellStyle name="SAPBEXfilterDrill 7 4" xfId="1601" xr:uid="{637B0CDA-A9A8-487A-81A0-A108DFFA1A71}"/>
    <cellStyle name="SAPBEXfilterItem" xfId="373" xr:uid="{6571D9A6-8947-4AD1-A20F-576BF8F26FBE}"/>
    <cellStyle name="SAPBEXfilterItem 2" xfId="374" xr:uid="{70D40F4A-174F-4DFB-B4C8-24F931AA6E59}"/>
    <cellStyle name="SAPBEXfilterItem 2 2" xfId="799" xr:uid="{F8F2346D-08C7-4FA8-8252-17EBC8DB7026}"/>
    <cellStyle name="SAPBEXfilterItem 2 2 2" xfId="1071" xr:uid="{57B1950D-333B-4309-9420-D9B3EE68CD15}"/>
    <cellStyle name="SAPBEXfilterItem 2 2 2 2" xfId="1865" xr:uid="{8B2EB909-30A2-4D7A-A342-BE374EC98BAC}"/>
    <cellStyle name="SAPBEXfilterItem 2 2 3" xfId="1342" xr:uid="{9D60A370-0D58-4146-B77C-E12FC1A79A68}"/>
    <cellStyle name="SAPBEXfilterItem 2 2 4" xfId="1607" xr:uid="{2007239E-D9CB-44F6-BECC-272CD199C182}"/>
    <cellStyle name="SAPBEXfilterItem 3" xfId="375" xr:uid="{D1D5A6C1-8984-4BB0-878B-83AAE86491A6}"/>
    <cellStyle name="SAPBEXfilterItem 3 2" xfId="800" xr:uid="{D6976C8C-2840-44BC-9006-86C5329E6D18}"/>
    <cellStyle name="SAPBEXfilterItem 3 2 2" xfId="1072" xr:uid="{4181F98D-C4C3-4080-8225-77FBF78525C6}"/>
    <cellStyle name="SAPBEXfilterItem 3 2 2 2" xfId="1866" xr:uid="{CF4144C2-7150-4ED7-805D-254C642611A0}"/>
    <cellStyle name="SAPBEXfilterItem 3 2 3" xfId="1343" xr:uid="{8215C1ED-3773-4751-994F-24C6E633A7AC}"/>
    <cellStyle name="SAPBEXfilterItem 3 2 4" xfId="1608" xr:uid="{2ED1FADB-C718-4BBE-9B33-D43A7206ECDC}"/>
    <cellStyle name="SAPBEXfilterItem 4" xfId="376" xr:uid="{7DB3E597-B817-4AC9-8836-5371722E36C0}"/>
    <cellStyle name="SAPBEXfilterItem 4 2" xfId="801" xr:uid="{721B8922-AD64-49D4-95DA-60F5F398D6C0}"/>
    <cellStyle name="SAPBEXfilterItem 4 2 2" xfId="1073" xr:uid="{144E7C7B-970B-4A91-A8F8-B2496C59C127}"/>
    <cellStyle name="SAPBEXfilterItem 4 2 2 2" xfId="1867" xr:uid="{77D1216D-F311-4F4E-A9F6-C48F383EB4BE}"/>
    <cellStyle name="SAPBEXfilterItem 4 2 3" xfId="1344" xr:uid="{1AEC9995-4500-431E-A46A-FFE0795B0F0B}"/>
    <cellStyle name="SAPBEXfilterItem 4 2 4" xfId="1609" xr:uid="{70AAD8C5-3649-4772-AFCF-18A283FF723E}"/>
    <cellStyle name="SAPBEXfilterItem 5" xfId="377" xr:uid="{5EDEFA32-2650-4173-A118-F836F8DA2A42}"/>
    <cellStyle name="SAPBEXfilterItem 5 2" xfId="802" xr:uid="{06CC6792-4B08-4DA1-859F-9D64D881BCC1}"/>
    <cellStyle name="SAPBEXfilterItem 5 2 2" xfId="1074" xr:uid="{AB307ADE-69AE-4812-8020-BB7493A192EF}"/>
    <cellStyle name="SAPBEXfilterItem 5 2 2 2" xfId="1868" xr:uid="{4F9B4498-3829-4D29-91E7-4952F79DF88C}"/>
    <cellStyle name="SAPBEXfilterItem 5 2 3" xfId="1345" xr:uid="{3C3D9D3B-3F0E-421C-B81D-1D7EE2B88475}"/>
    <cellStyle name="SAPBEXfilterItem 5 2 4" xfId="1610" xr:uid="{70973584-CFCF-473B-B916-8A596640F182}"/>
    <cellStyle name="SAPBEXfilterItem 6" xfId="378" xr:uid="{FA8EDF93-E4EC-44F3-824D-48E5F61175FD}"/>
    <cellStyle name="SAPBEXfilterItem 6 2" xfId="803" xr:uid="{45E15AA2-7790-4D4A-8E47-0EB81F08175F}"/>
    <cellStyle name="SAPBEXfilterItem 6 2 2" xfId="1075" xr:uid="{FD5858DD-6D57-485E-8E99-1A4603407F28}"/>
    <cellStyle name="SAPBEXfilterItem 6 2 2 2" xfId="1869" xr:uid="{09104B66-F76A-47CE-9EAA-969ADAC6BBD4}"/>
    <cellStyle name="SAPBEXfilterItem 6 2 3" xfId="1346" xr:uid="{72D22F42-4AE6-44B5-899B-EFA8001EE4C5}"/>
    <cellStyle name="SAPBEXfilterItem 6 2 4" xfId="1611" xr:uid="{99C37503-7189-4FC2-B4F4-5DD9C01A3957}"/>
    <cellStyle name="SAPBEXfilterText" xfId="379" xr:uid="{57BA1231-3221-4CE7-8BB1-83F687ED67CB}"/>
    <cellStyle name="SAPBEXfilterText 2" xfId="380" xr:uid="{4195749D-CEF1-40E9-91D7-8F779007EAC2}"/>
    <cellStyle name="SAPBEXfilterText 2 2" xfId="804" xr:uid="{5FAFBBC4-8A3A-4D2D-987F-FB4EEE468A3E}"/>
    <cellStyle name="SAPBEXfilterText 2 2 2" xfId="1076" xr:uid="{8E8D539F-F44B-4162-84DB-1E0992447CFB}"/>
    <cellStyle name="SAPBEXfilterText 2 2 2 2" xfId="1870" xr:uid="{C9DE3784-9B36-48A1-817E-21D42B261760}"/>
    <cellStyle name="SAPBEXfilterText 2 2 3" xfId="1347" xr:uid="{FC1DF0DE-2E4A-4565-9281-61CC45140448}"/>
    <cellStyle name="SAPBEXfilterText 2 2 4" xfId="1612" xr:uid="{9363C903-C764-4E90-89B2-BDF6C4B2DC6E}"/>
    <cellStyle name="SAPBEXfilterText 3" xfId="381" xr:uid="{3C93268C-302A-4685-8951-4C7C6FD85FDE}"/>
    <cellStyle name="SAPBEXfilterText 3 2" xfId="805" xr:uid="{716C88B4-2227-4FE6-A7E9-D90F88508D9A}"/>
    <cellStyle name="SAPBEXfilterText 3 2 2" xfId="1077" xr:uid="{03A3AB4B-3211-4C9E-B835-E1E7DB78250E}"/>
    <cellStyle name="SAPBEXfilterText 3 2 2 2" xfId="1871" xr:uid="{F4887934-3B8E-4739-862A-F573C43DE940}"/>
    <cellStyle name="SAPBEXfilterText 3 2 3" xfId="1348" xr:uid="{39F733C2-0DBA-4BEB-A840-0B80B20EA856}"/>
    <cellStyle name="SAPBEXfilterText 3 2 4" xfId="1613" xr:uid="{DD79DEB3-8F30-4558-AF65-EB2D709CC061}"/>
    <cellStyle name="SAPBEXfilterText 4" xfId="382" xr:uid="{BAD1303A-5710-4A6C-B6E5-370BB656BED2}"/>
    <cellStyle name="SAPBEXfilterText 4 2" xfId="806" xr:uid="{1EF398D0-62B1-4106-AB45-0B28F5D01615}"/>
    <cellStyle name="SAPBEXfilterText 4 2 2" xfId="1078" xr:uid="{0CF0FB18-92B2-4893-9F5E-95A7915E1A5B}"/>
    <cellStyle name="SAPBEXfilterText 4 2 2 2" xfId="1872" xr:uid="{F8447A71-7197-4BA8-8930-CA484C996CF5}"/>
    <cellStyle name="SAPBEXfilterText 4 2 3" xfId="1349" xr:uid="{43D280FB-4F64-4DD4-9435-12B3DE5D4564}"/>
    <cellStyle name="SAPBEXfilterText 4 2 4" xfId="1614" xr:uid="{1254EE07-5582-429D-93B7-C0E336B5437F}"/>
    <cellStyle name="SAPBEXfilterText 5" xfId="383" xr:uid="{0F77A252-5E40-4DC3-ADFA-C1A85BED181D}"/>
    <cellStyle name="SAPBEXfilterText 5 2" xfId="807" xr:uid="{9D627DCB-3CB0-4FE5-851B-46498E269CE9}"/>
    <cellStyle name="SAPBEXfilterText 5 2 2" xfId="1079" xr:uid="{1E6C4898-1D4C-42C8-9016-87302D7AC7E7}"/>
    <cellStyle name="SAPBEXfilterText 5 2 2 2" xfId="1873" xr:uid="{13FFAE95-CE83-4511-B87F-1C967D1B9FD9}"/>
    <cellStyle name="SAPBEXfilterText 5 2 3" xfId="1350" xr:uid="{0A593F60-068B-4067-AF0E-2BA9BEBC5F8A}"/>
    <cellStyle name="SAPBEXfilterText 5 2 4" xfId="1615" xr:uid="{EDC7C51D-E683-4B4B-A65A-146367CA07C3}"/>
    <cellStyle name="SAPBEXfilterText 6" xfId="384" xr:uid="{DCF19963-694B-460D-A2AF-015C7C708B54}"/>
    <cellStyle name="SAPBEXfilterText 6 2" xfId="808" xr:uid="{EC600EB8-59D8-4888-9300-025BF1847786}"/>
    <cellStyle name="SAPBEXfilterText 6 2 2" xfId="1080" xr:uid="{D77EDCE8-1519-4EE3-A0A8-F5CF5D2F939C}"/>
    <cellStyle name="SAPBEXfilterText 6 2 2 2" xfId="1874" xr:uid="{EC967741-3FFF-46B0-B4E9-5FBBCDCAEDC5}"/>
    <cellStyle name="SAPBEXfilterText 6 2 3" xfId="1351" xr:uid="{2BB56AE0-3357-4B9A-808F-C96F607B2A98}"/>
    <cellStyle name="SAPBEXfilterText 6 2 4" xfId="1616" xr:uid="{B32E2C5D-AC56-4980-9A65-5E136EDCBA9E}"/>
    <cellStyle name="SAPBEXformats" xfId="385" xr:uid="{22E4D47C-BB46-4848-BF53-C38FD823680A}"/>
    <cellStyle name="SAPBEXformats 2" xfId="386" xr:uid="{3A192BBC-BD72-4C1E-809E-03B4D6794A6B}"/>
    <cellStyle name="SAPBEXformats 2 2" xfId="809" xr:uid="{25F8E2EC-0D6D-41D6-B25C-9E96ED92471A}"/>
    <cellStyle name="SAPBEXformats 2 2 2" xfId="1081" xr:uid="{9F4A0FD5-624D-4F2A-BA58-AB881C17EA36}"/>
    <cellStyle name="SAPBEXformats 2 2 2 2" xfId="1875" xr:uid="{42DFDABE-9CE2-4E03-8046-2F4712485A9A}"/>
    <cellStyle name="SAPBEXformats 2 2 3" xfId="1352" xr:uid="{8E0AF611-4512-4295-9589-5D3254645D42}"/>
    <cellStyle name="SAPBEXformats 2 2 4" xfId="1617" xr:uid="{BFE8C846-908D-466F-BB08-3B989E9B4A4C}"/>
    <cellStyle name="SAPBEXformats 3" xfId="387" xr:uid="{EBF856AB-A941-4D54-9426-DBD563EA77ED}"/>
    <cellStyle name="SAPBEXformats 3 2" xfId="810" xr:uid="{FA7594CD-4854-4027-914C-C190D24D288B}"/>
    <cellStyle name="SAPBEXformats 3 2 2" xfId="1082" xr:uid="{E6AE44A2-626B-4B5F-BC98-26B157A621ED}"/>
    <cellStyle name="SAPBEXformats 3 2 2 2" xfId="1876" xr:uid="{BFFBBF26-8226-412F-A7EF-FC8AD450B49D}"/>
    <cellStyle name="SAPBEXformats 3 2 3" xfId="1353" xr:uid="{B09E2468-3F27-4D5A-9717-6DE155D02E8D}"/>
    <cellStyle name="SAPBEXformats 3 2 4" xfId="1618" xr:uid="{6232034E-8876-4723-A92E-245003F04D84}"/>
    <cellStyle name="SAPBEXformats 4" xfId="388" xr:uid="{3F353910-AEE6-441F-AABD-E85DF5D02F3C}"/>
    <cellStyle name="SAPBEXformats 4 2" xfId="811" xr:uid="{11668425-A6B3-4910-8A0F-2B9F89BAEF4A}"/>
    <cellStyle name="SAPBEXformats 4 2 2" xfId="1083" xr:uid="{B4D5FBC7-7C4E-4FF4-B641-3D0A2AE5DFEA}"/>
    <cellStyle name="SAPBEXformats 4 2 2 2" xfId="1877" xr:uid="{B7EB4B73-D300-4A4E-89FF-21F72D25222C}"/>
    <cellStyle name="SAPBEXformats 4 2 3" xfId="1354" xr:uid="{56654B3F-5DE1-4CA9-ADDC-6B17C27460F9}"/>
    <cellStyle name="SAPBEXformats 4 2 4" xfId="1619" xr:uid="{94E0B396-0B1F-4BE8-A848-E0834369818A}"/>
    <cellStyle name="SAPBEXformats 5" xfId="389" xr:uid="{29D0ACA1-45F4-4F2B-891C-744DE6595504}"/>
    <cellStyle name="SAPBEXformats 5 2" xfId="812" xr:uid="{67EAC646-BD0C-4DB2-831B-0BB37CE1F962}"/>
    <cellStyle name="SAPBEXformats 5 2 2" xfId="1084" xr:uid="{9DDFBED9-B391-4013-8F45-3FDF4F7FE726}"/>
    <cellStyle name="SAPBEXformats 5 2 2 2" xfId="1878" xr:uid="{6B1248E5-673C-4EFA-B780-ECA77A199751}"/>
    <cellStyle name="SAPBEXformats 5 2 3" xfId="1355" xr:uid="{6568C90E-F955-48C1-9E78-E8F811FB4557}"/>
    <cellStyle name="SAPBEXformats 5 2 4" xfId="1620" xr:uid="{6263C6CD-8F36-48C2-A46F-AD6C0EEAC8BA}"/>
    <cellStyle name="SAPBEXformats 6" xfId="390" xr:uid="{779D199B-14F5-451F-AD8D-DB0093BDB744}"/>
    <cellStyle name="SAPBEXformats 6 2" xfId="813" xr:uid="{35E2C3BF-B08F-484F-9561-D17448807AF2}"/>
    <cellStyle name="SAPBEXformats 6 2 2" xfId="1085" xr:uid="{FF476DD1-A8CB-424F-AFD5-0DC52FF85708}"/>
    <cellStyle name="SAPBEXformats 6 2 2 2" xfId="1879" xr:uid="{CC43DC30-6255-41B7-9D16-6A7A376FE3F6}"/>
    <cellStyle name="SAPBEXformats 6 2 3" xfId="1356" xr:uid="{32DCAA04-0D65-4ABB-ADB8-2927FF61FD2D}"/>
    <cellStyle name="SAPBEXformats 6 2 4" xfId="1621" xr:uid="{2944F286-A0A2-47B6-94A1-78CCC7F20192}"/>
    <cellStyle name="SAPBEXheaderItem" xfId="391" xr:uid="{F78B5A77-6003-4BFA-9AD3-329E133F3628}"/>
    <cellStyle name="SAPBEXheaderItem 2" xfId="392" xr:uid="{574B5C57-E320-491D-B3C4-C4F54790FB95}"/>
    <cellStyle name="SAPBEXheaderItem 2 2" xfId="814" xr:uid="{C36AF879-CCD2-4F6D-9B09-7F864BD1363E}"/>
    <cellStyle name="SAPBEXheaderItem 2 2 2" xfId="1086" xr:uid="{3BDEAE2A-DCBA-4441-981D-B3412093830C}"/>
    <cellStyle name="SAPBEXheaderItem 2 2 2 2" xfId="1880" xr:uid="{F5B3B3F0-35BD-4D67-8C65-B53BDD0BEA97}"/>
    <cellStyle name="SAPBEXheaderItem 2 2 3" xfId="1357" xr:uid="{10BF9752-BDD9-4A09-AC0A-E82E06A59EC8}"/>
    <cellStyle name="SAPBEXheaderItem 2 2 4" xfId="1622" xr:uid="{CDF578F3-F2FF-4305-BA69-80D42B260585}"/>
    <cellStyle name="SAPBEXheaderItem 3" xfId="393" xr:uid="{EE2F200B-2B32-4DFD-8B84-884FC06B61C8}"/>
    <cellStyle name="SAPBEXheaderItem 3 2" xfId="815" xr:uid="{0A2D7ACB-8147-4D3D-B380-03D4D104733D}"/>
    <cellStyle name="SAPBEXheaderItem 3 2 2" xfId="1087" xr:uid="{70A9A765-07B7-45F3-9C6A-0F02B37A3F39}"/>
    <cellStyle name="SAPBEXheaderItem 3 2 2 2" xfId="1881" xr:uid="{DE741B03-EF5C-4BEA-9813-7581A5E844D0}"/>
    <cellStyle name="SAPBEXheaderItem 3 2 3" xfId="1358" xr:uid="{F81A6E6A-19F1-45AD-9BCB-ADABCF787723}"/>
    <cellStyle name="SAPBEXheaderItem 3 2 4" xfId="1623" xr:uid="{8863D565-BD9A-474C-9CD3-1EB5939F3EBA}"/>
    <cellStyle name="SAPBEXheaderItem 4" xfId="394" xr:uid="{13CDD268-2156-4DA8-9206-0884306BB7CB}"/>
    <cellStyle name="SAPBEXheaderItem 4 2" xfId="816" xr:uid="{E0FAFC4C-FBBF-48B9-A249-2FBB9C5E0014}"/>
    <cellStyle name="SAPBEXheaderItem 4 2 2" xfId="1088" xr:uid="{61BF3EE5-EB59-45DA-BD1B-A0D31359F860}"/>
    <cellStyle name="SAPBEXheaderItem 4 2 2 2" xfId="1882" xr:uid="{71CC8BDC-29DE-43C9-8A62-2F5AAC39F29A}"/>
    <cellStyle name="SAPBEXheaderItem 4 2 3" xfId="1359" xr:uid="{00BB950A-B4B4-4107-A9DF-C989F74D329C}"/>
    <cellStyle name="SAPBEXheaderItem 4 2 4" xfId="1624" xr:uid="{E0A43E89-CDD8-4969-A10B-83506EEF7733}"/>
    <cellStyle name="SAPBEXheaderItem 5" xfId="395" xr:uid="{55C29C36-40F8-4D27-8911-C5F394C34D10}"/>
    <cellStyle name="SAPBEXheaderItem 5 2" xfId="817" xr:uid="{51565ACE-A9B7-4926-9A20-C2B697B62246}"/>
    <cellStyle name="SAPBEXheaderItem 5 2 2" xfId="1089" xr:uid="{2474FDBC-3027-4293-8DFF-FBAE8EA34690}"/>
    <cellStyle name="SAPBEXheaderItem 5 2 2 2" xfId="1883" xr:uid="{C8033706-9BFF-4193-AC93-B395583850C0}"/>
    <cellStyle name="SAPBEXheaderItem 5 2 3" xfId="1360" xr:uid="{5B7BDA3C-2FD6-467C-83A0-3D8B68217F10}"/>
    <cellStyle name="SAPBEXheaderItem 5 2 4" xfId="1625" xr:uid="{4FAD5AE2-65F7-4A41-A086-58A5956A9F34}"/>
    <cellStyle name="SAPBEXheaderItem 6" xfId="396" xr:uid="{08A4FB78-EC37-4CF6-81E2-8E70F17CCBB0}"/>
    <cellStyle name="SAPBEXheaderItem 6 2" xfId="818" xr:uid="{E4BFD0EB-CEA0-46B4-8904-D2294562C621}"/>
    <cellStyle name="SAPBEXheaderItem 6 2 2" xfId="1090" xr:uid="{59B24A61-D53D-4793-8CB0-F735B907BB76}"/>
    <cellStyle name="SAPBEXheaderItem 6 2 2 2" xfId="1884" xr:uid="{01A54AFA-AAB5-4D78-AC00-61BC8655BF6D}"/>
    <cellStyle name="SAPBEXheaderItem 6 2 3" xfId="1361" xr:uid="{EB0E60D3-FAD5-43F1-8B10-8718BE92A712}"/>
    <cellStyle name="SAPBEXheaderItem 6 2 4" xfId="1626" xr:uid="{2E415345-C289-4B21-A090-D367FCD687D1}"/>
    <cellStyle name="SAPBEXheaderText" xfId="397" xr:uid="{533F5839-129C-4877-9896-E5316199DD83}"/>
    <cellStyle name="SAPBEXheaderText 2" xfId="398" xr:uid="{26B695B1-0DD9-476A-8B6E-97E6F2200F2F}"/>
    <cellStyle name="SAPBEXheaderText 2 2" xfId="819" xr:uid="{A45FB91C-9DDC-4C8A-A7DC-014EA20B3183}"/>
    <cellStyle name="SAPBEXheaderText 2 2 2" xfId="1091" xr:uid="{BF13216C-3740-4940-908B-6BB948EAAC99}"/>
    <cellStyle name="SAPBEXheaderText 2 2 2 2" xfId="1885" xr:uid="{2C9BE29B-4243-4C18-94FA-6F9B503F4A2D}"/>
    <cellStyle name="SAPBEXheaderText 2 2 3" xfId="1362" xr:uid="{C42C8013-63EB-4127-9ACE-522B11F5687B}"/>
    <cellStyle name="SAPBEXheaderText 2 2 4" xfId="1627" xr:uid="{01515397-BD2D-41E7-BAF3-0B931FC6A05B}"/>
    <cellStyle name="SAPBEXheaderText 3" xfId="399" xr:uid="{A76A7CCA-C1CC-48E9-B055-7A8629579359}"/>
    <cellStyle name="SAPBEXheaderText 3 2" xfId="820" xr:uid="{D5887393-B1FB-433F-86C6-175FDC7CCA70}"/>
    <cellStyle name="SAPBEXheaderText 3 2 2" xfId="1092" xr:uid="{8CB21C26-D51D-4B58-B974-71DE906D55AF}"/>
    <cellStyle name="SAPBEXheaderText 3 2 2 2" xfId="1886" xr:uid="{965BF171-1A66-490D-B432-2168CD54E5D7}"/>
    <cellStyle name="SAPBEXheaderText 3 2 3" xfId="1363" xr:uid="{133A027C-1161-481C-9CC1-0C91C9CFFF59}"/>
    <cellStyle name="SAPBEXheaderText 3 2 4" xfId="1628" xr:uid="{1160692A-AFE4-4A72-95AF-04D69CDA58CF}"/>
    <cellStyle name="SAPBEXheaderText 4" xfId="400" xr:uid="{6C5FF381-B98D-4BEF-8989-4B6DFEBE7DE4}"/>
    <cellStyle name="SAPBEXheaderText 4 2" xfId="821" xr:uid="{03CD5962-0709-4E36-9900-F2A2D8B19CE4}"/>
    <cellStyle name="SAPBEXheaderText 4 2 2" xfId="1093" xr:uid="{59ADC148-0A25-43FE-860F-EB95D7D71686}"/>
    <cellStyle name="SAPBEXheaderText 4 2 2 2" xfId="1887" xr:uid="{5AF1B24A-D97C-4256-A6B6-F4305079DF9E}"/>
    <cellStyle name="SAPBEXheaderText 4 2 3" xfId="1364" xr:uid="{C92AE65C-EBEA-4769-8A02-21B34377F922}"/>
    <cellStyle name="SAPBEXheaderText 4 2 4" xfId="1629" xr:uid="{2ED16C23-225E-4B14-BC02-0EF359BA8A21}"/>
    <cellStyle name="SAPBEXheaderText 5" xfId="401" xr:uid="{756FF77E-8A92-4CBC-A4F2-27EAB12B01C3}"/>
    <cellStyle name="SAPBEXheaderText 5 2" xfId="822" xr:uid="{95CA9A7D-4768-4EC0-9E80-EC1DA11CDC3F}"/>
    <cellStyle name="SAPBEXheaderText 5 2 2" xfId="1094" xr:uid="{2F3423D2-6179-4D91-8B45-BFAB429CD7B1}"/>
    <cellStyle name="SAPBEXheaderText 5 2 2 2" xfId="1888" xr:uid="{D4A66FA0-3490-40D0-AE20-F574A7935C1A}"/>
    <cellStyle name="SAPBEXheaderText 5 2 3" xfId="1365" xr:uid="{DD1845A6-435A-49E6-B9E6-C96F2B7DD308}"/>
    <cellStyle name="SAPBEXheaderText 5 2 4" xfId="1630" xr:uid="{4CF5CCAE-0A2B-487F-B599-A1EC963F0E5F}"/>
    <cellStyle name="SAPBEXheaderText 6" xfId="402" xr:uid="{77D16B50-EE75-42F7-B519-90035E1DDA6D}"/>
    <cellStyle name="SAPBEXheaderText 6 2" xfId="823" xr:uid="{3737ACE5-42B4-4865-81CB-3153C7B3E149}"/>
    <cellStyle name="SAPBEXheaderText 6 2 2" xfId="1095" xr:uid="{DA6A5AF0-52E7-45B0-8C66-34C331824C41}"/>
    <cellStyle name="SAPBEXheaderText 6 2 2 2" xfId="1889" xr:uid="{546D6DB4-F029-46E0-90EA-72A4FE3B3659}"/>
    <cellStyle name="SAPBEXheaderText 6 2 3" xfId="1366" xr:uid="{6647E981-2954-4E45-80E7-38B21E255D06}"/>
    <cellStyle name="SAPBEXheaderText 6 2 4" xfId="1631" xr:uid="{50468C53-9FC9-4979-8ECF-BCCFD8DEB40B}"/>
    <cellStyle name="SAPBEXHLevel0" xfId="403" xr:uid="{2762A7FA-47F4-4657-906D-7DB857EDE95A}"/>
    <cellStyle name="SAPBEXHLevel0 2" xfId="404" xr:uid="{235EC404-7EC1-45CF-B254-1F850BB4B80B}"/>
    <cellStyle name="SAPBEXHLevel0 2 2" xfId="824" xr:uid="{E5DD7598-AA57-40AD-8F6A-586A951E6668}"/>
    <cellStyle name="SAPBEXHLevel0 2 2 2" xfId="1096" xr:uid="{8AF55379-BA8F-426E-BF3B-94A8E0A2A80A}"/>
    <cellStyle name="SAPBEXHLevel0 2 2 2 2" xfId="1890" xr:uid="{F940E420-129F-44CC-98C1-5759653A97E3}"/>
    <cellStyle name="SAPBEXHLevel0 2 2 3" xfId="1367" xr:uid="{4AD54B61-112B-4915-9607-8DCB0DFDC459}"/>
    <cellStyle name="SAPBEXHLevel0 2 2 4" xfId="1632" xr:uid="{AF33276C-7297-4B16-A7E7-008D8471832A}"/>
    <cellStyle name="SAPBEXHLevel0 3" xfId="405" xr:uid="{0F25C228-A549-4AD2-A762-C01E9CF0AB05}"/>
    <cellStyle name="SAPBEXHLevel0 3 2" xfId="825" xr:uid="{47C258B5-0E4E-4B16-B818-2F24803090F3}"/>
    <cellStyle name="SAPBEXHLevel0 3 2 2" xfId="1097" xr:uid="{57B5969F-B12B-41EB-AA27-7F318572E406}"/>
    <cellStyle name="SAPBEXHLevel0 3 2 2 2" xfId="1891" xr:uid="{27986D82-086A-4D0F-8653-98248FC63144}"/>
    <cellStyle name="SAPBEXHLevel0 3 2 3" xfId="1368" xr:uid="{E8A7BA2A-BA13-4335-8C70-0AFF0BC816AE}"/>
    <cellStyle name="SAPBEXHLevel0 3 2 4" xfId="1633" xr:uid="{3BAC9A8A-0982-4A5B-8F03-38D9238494E6}"/>
    <cellStyle name="SAPBEXHLevel0 4" xfId="406" xr:uid="{AE64C9DC-5DE3-43C5-856A-7C4AABA63A86}"/>
    <cellStyle name="SAPBEXHLevel0 4 2" xfId="826" xr:uid="{C7839AC4-9BCF-4411-9EEC-7B3FBBBAC876}"/>
    <cellStyle name="SAPBEXHLevel0 4 2 2" xfId="1098" xr:uid="{886A5648-323D-4FBC-BADD-1EFE50B69462}"/>
    <cellStyle name="SAPBEXHLevel0 4 2 2 2" xfId="1892" xr:uid="{29DFD652-866D-4548-A5C5-18A29FC7394F}"/>
    <cellStyle name="SAPBEXHLevel0 4 2 3" xfId="1369" xr:uid="{FA05E475-E767-4F8A-9A96-87CD53A31C5F}"/>
    <cellStyle name="SAPBEXHLevel0 4 2 4" xfId="1634" xr:uid="{66194527-E2AD-4705-BE1E-89D70E945471}"/>
    <cellStyle name="SAPBEXHLevel0 5" xfId="407" xr:uid="{3CF3DE01-F555-484F-8DFB-60D1899A5EC6}"/>
    <cellStyle name="SAPBEXHLevel0 5 2" xfId="827" xr:uid="{B5CAD354-D312-4CD0-811A-2A0319E5C844}"/>
    <cellStyle name="SAPBEXHLevel0 5 2 2" xfId="1099" xr:uid="{36EFFE1C-C06A-4BE9-833D-86893EB67AD5}"/>
    <cellStyle name="SAPBEXHLevel0 5 2 2 2" xfId="1893" xr:uid="{20D048BA-1844-435A-8A4D-D34A155F1364}"/>
    <cellStyle name="SAPBEXHLevel0 5 2 3" xfId="1370" xr:uid="{275D63DB-F3D7-473B-B936-B7BBA68CB64E}"/>
    <cellStyle name="SAPBEXHLevel0 5 2 4" xfId="1635" xr:uid="{5069136A-042F-4E50-82F7-BF92E5C443BC}"/>
    <cellStyle name="SAPBEXHLevel0 6" xfId="408" xr:uid="{E5D61F93-DB1B-4C64-948F-D7AF29C34AC0}"/>
    <cellStyle name="SAPBEXHLevel0 6 2" xfId="828" xr:uid="{D60F8516-3CFF-4FF1-A3A9-782345D99ED5}"/>
    <cellStyle name="SAPBEXHLevel0 6 2 2" xfId="1100" xr:uid="{C63AF037-DF30-4BE4-86F2-C9F7411FB03A}"/>
    <cellStyle name="SAPBEXHLevel0 6 2 2 2" xfId="1894" xr:uid="{A4B943F4-1431-4229-8663-5D0A47DFA746}"/>
    <cellStyle name="SAPBEXHLevel0 6 2 3" xfId="1371" xr:uid="{796773BA-9FD5-48ED-B3BE-B005D0ABB315}"/>
    <cellStyle name="SAPBEXHLevel0 6 2 4" xfId="1636" xr:uid="{E7C54581-F1B7-49BB-AE00-2B0904217FE9}"/>
    <cellStyle name="SAPBEXHLevel0 7" xfId="409" xr:uid="{1F1FA8FB-DF36-4021-AC17-147DE70E5EBE}"/>
    <cellStyle name="SAPBEXHLevel0 7 2" xfId="829" xr:uid="{C6F7841F-A72F-4E93-92F5-D4009AE4A3F7}"/>
    <cellStyle name="SAPBEXHLevel0 7 2 2" xfId="1101" xr:uid="{A5555F38-D473-4137-B217-49859BA23883}"/>
    <cellStyle name="SAPBEXHLevel0 7 2 2 2" xfId="1895" xr:uid="{073DCC38-46EE-4F8D-9723-1F11FE332F4D}"/>
    <cellStyle name="SAPBEXHLevel0 7 2 3" xfId="1372" xr:uid="{1C0C4F1C-F8A4-42F5-B7DD-69627FD014A0}"/>
    <cellStyle name="SAPBEXHLevel0 7 2 4" xfId="1637" xr:uid="{1311BB5F-16BF-4947-BCA5-2DEE7C949E56}"/>
    <cellStyle name="SAPBEXHLevel0_7y-отчетная_РЖД_2009_04" xfId="410" xr:uid="{9CE128F7-AECF-4ED5-A80D-FD7BBCA0742C}"/>
    <cellStyle name="SAPBEXHLevel0X" xfId="411" xr:uid="{B16C9771-6AAC-4D9D-B1DA-33A4A56F83D9}"/>
    <cellStyle name="SAPBEXHLevel0X 2" xfId="412" xr:uid="{32472475-617F-432A-B3E2-F94E00D68D2F}"/>
    <cellStyle name="SAPBEXHLevel0X 2 2" xfId="830" xr:uid="{B88E0F62-EC17-4CDB-B6C9-EA9C1AA1B5B2}"/>
    <cellStyle name="SAPBEXHLevel0X 2 2 2" xfId="1102" xr:uid="{99AF0D28-FDBA-4103-B82A-03F2ADC9CFA6}"/>
    <cellStyle name="SAPBEXHLevel0X 2 2 2 2" xfId="1896" xr:uid="{2D0B0DD6-CA01-44AA-891D-42A84A889495}"/>
    <cellStyle name="SAPBEXHLevel0X 2 2 3" xfId="1373" xr:uid="{09D6E197-A406-4218-AF99-7157E53AD069}"/>
    <cellStyle name="SAPBEXHLevel0X 2 2 4" xfId="1638" xr:uid="{71A56CAD-B2E3-4D35-9B45-57608BFBCAA3}"/>
    <cellStyle name="SAPBEXHLevel0X 3" xfId="413" xr:uid="{4792E746-5FD5-4E88-BC89-02674EF185C5}"/>
    <cellStyle name="SAPBEXHLevel0X 3 2" xfId="831" xr:uid="{B990AEBB-82D2-46FB-9B56-ABFED65063C6}"/>
    <cellStyle name="SAPBEXHLevel0X 3 2 2" xfId="1103" xr:uid="{12557983-1A0F-4BEC-81B2-084666DB0776}"/>
    <cellStyle name="SAPBEXHLevel0X 3 2 2 2" xfId="1897" xr:uid="{709AFACE-C624-45D5-8C3E-AE61E4EC3977}"/>
    <cellStyle name="SAPBEXHLevel0X 3 2 3" xfId="1374" xr:uid="{51EDA0CD-DC80-41B7-9929-A1F802219015}"/>
    <cellStyle name="SAPBEXHLevel0X 3 2 4" xfId="1639" xr:uid="{8602A761-3998-45A8-A0F2-828ABF283002}"/>
    <cellStyle name="SAPBEXHLevel0X 4" xfId="414" xr:uid="{E8C5FEFF-6A05-4385-835D-248995B5242E}"/>
    <cellStyle name="SAPBEXHLevel0X 4 2" xfId="832" xr:uid="{DE34828E-F41F-4EC8-9629-573E3055871B}"/>
    <cellStyle name="SAPBEXHLevel0X 4 2 2" xfId="1104" xr:uid="{82E1A772-20F7-47F7-BF74-F1A011DBC22F}"/>
    <cellStyle name="SAPBEXHLevel0X 4 2 2 2" xfId="1898" xr:uid="{FE941ECF-D9FA-4F56-85CB-FC9CAAA93737}"/>
    <cellStyle name="SAPBEXHLevel0X 4 2 3" xfId="1375" xr:uid="{BF0421E4-5709-4DD6-AB1E-A8D862D1B2F9}"/>
    <cellStyle name="SAPBEXHLevel0X 4 2 4" xfId="1640" xr:uid="{2675A9A5-C2A5-4F9E-ADFA-018E345D62AC}"/>
    <cellStyle name="SAPBEXHLevel0X 5" xfId="415" xr:uid="{97C8EC0F-4E7C-4EC8-964C-71D930884915}"/>
    <cellStyle name="SAPBEXHLevel0X 5 2" xfId="833" xr:uid="{28FEA20F-A212-447C-928D-39D6A7645799}"/>
    <cellStyle name="SAPBEXHLevel0X 5 2 2" xfId="1105" xr:uid="{62813757-0CB7-4C05-8597-8B4490E8D2AC}"/>
    <cellStyle name="SAPBEXHLevel0X 5 2 2 2" xfId="1899" xr:uid="{B93CE0CD-CA32-4FB3-A50E-CF1277C7BD46}"/>
    <cellStyle name="SAPBEXHLevel0X 5 2 3" xfId="1376" xr:uid="{FDD8571F-5568-4769-9DCA-420BBC3F377C}"/>
    <cellStyle name="SAPBEXHLevel0X 5 2 4" xfId="1641" xr:uid="{EC1E1FAF-30CC-48BA-82EE-7A5E3199C8BB}"/>
    <cellStyle name="SAPBEXHLevel0X 6" xfId="416" xr:uid="{5ED01D6D-F8EA-4DAB-840A-BC7A3960D81F}"/>
    <cellStyle name="SAPBEXHLevel0X 6 2" xfId="834" xr:uid="{F756DDD4-D234-43CE-91F9-5C56E1E1FB3B}"/>
    <cellStyle name="SAPBEXHLevel0X 6 2 2" xfId="1106" xr:uid="{9C78BB37-1FE2-4144-B3BC-12EEF1648F22}"/>
    <cellStyle name="SAPBEXHLevel0X 6 2 2 2" xfId="1900" xr:uid="{A1718146-7CD4-4298-9AA3-40F36A829A49}"/>
    <cellStyle name="SAPBEXHLevel0X 6 2 3" xfId="1377" xr:uid="{3B43C6C3-2A2D-45A5-961C-A3D2AACFA5A2}"/>
    <cellStyle name="SAPBEXHLevel0X 6 2 4" xfId="1642" xr:uid="{2B9BE17C-13DB-45D3-A041-98F89182A582}"/>
    <cellStyle name="SAPBEXHLevel0X 7" xfId="417" xr:uid="{250446E2-44E1-4A19-A899-C43922664F00}"/>
    <cellStyle name="SAPBEXHLevel0X 7 2" xfId="835" xr:uid="{E9A80D61-B784-4934-9577-01677D537047}"/>
    <cellStyle name="SAPBEXHLevel0X 7 2 2" xfId="1107" xr:uid="{75F80A15-619C-4B4B-B55C-238D82F0B5A1}"/>
    <cellStyle name="SAPBEXHLevel0X 7 2 2 2" xfId="1901" xr:uid="{8611D7B4-93BF-4A1F-B256-20F6383A8F47}"/>
    <cellStyle name="SAPBEXHLevel0X 7 2 3" xfId="1378" xr:uid="{35AD4C7F-AEE9-4DB2-B83C-469BFAF00EAC}"/>
    <cellStyle name="SAPBEXHLevel0X 7 2 4" xfId="1643" xr:uid="{6D954B17-7689-47F8-9700-F526B90172B3}"/>
    <cellStyle name="SAPBEXHLevel0X 8" xfId="418" xr:uid="{F9914A16-A65E-4C4B-91F7-BF218BD0D6BA}"/>
    <cellStyle name="SAPBEXHLevel0X 8 2" xfId="836" xr:uid="{548F91E7-1DCB-4DA6-8481-46085ED748F0}"/>
    <cellStyle name="SAPBEXHLevel0X 8 2 2" xfId="1108" xr:uid="{A6C993B1-726C-425A-8DA0-94E8BAB0464A}"/>
    <cellStyle name="SAPBEXHLevel0X 8 2 2 2" xfId="1902" xr:uid="{E0DBDC08-A272-4500-9813-49576C8A194F}"/>
    <cellStyle name="SAPBEXHLevel0X 8 2 3" xfId="1379" xr:uid="{4C695B2C-513F-4C33-B8D5-E8C9EEA751EE}"/>
    <cellStyle name="SAPBEXHLevel0X 8 2 4" xfId="1644" xr:uid="{503BBF5D-8D1A-41AA-B350-A12D0680945B}"/>
    <cellStyle name="SAPBEXHLevel0X 9" xfId="419" xr:uid="{C4A7EE2C-3A2C-48CF-B5C9-FD25D196CB10}"/>
    <cellStyle name="SAPBEXHLevel0X 9 2" xfId="837" xr:uid="{D9C39F1C-28E8-4162-AE56-BFADB20B1045}"/>
    <cellStyle name="SAPBEXHLevel0X 9 2 2" xfId="1109" xr:uid="{83115B41-F854-484A-A2DC-53885A82591F}"/>
    <cellStyle name="SAPBEXHLevel0X 9 2 2 2" xfId="1903" xr:uid="{E41471C9-1B25-48E8-969D-EFC2263C3526}"/>
    <cellStyle name="SAPBEXHLevel0X 9 2 3" xfId="1380" xr:uid="{EF642045-4F01-456D-8871-847BDA50AD8D}"/>
    <cellStyle name="SAPBEXHLevel0X 9 2 4" xfId="1645" xr:uid="{EB63972F-6D5A-4032-AD4F-149FCAEAF6C0}"/>
    <cellStyle name="SAPBEXHLevel0X_7-р_Из_Системы" xfId="420" xr:uid="{4D7B4695-2446-4AC0-9858-14A25096EBA6}"/>
    <cellStyle name="SAPBEXHLevel1" xfId="421" xr:uid="{AC5921F9-08D6-4F41-8211-C5ABB7061EAA}"/>
    <cellStyle name="SAPBEXHLevel1 2" xfId="422" xr:uid="{1E17E648-E2D0-42F9-A202-87A2D42E364B}"/>
    <cellStyle name="SAPBEXHLevel1 2 2" xfId="838" xr:uid="{80FEDD70-EF56-440F-9AAE-1CC90FC4F4DA}"/>
    <cellStyle name="SAPBEXHLevel1 2 2 2" xfId="1110" xr:uid="{E294764C-7795-4D00-A8CE-517E40A4D2F5}"/>
    <cellStyle name="SAPBEXHLevel1 2 2 2 2" xfId="1904" xr:uid="{3FA278B8-2122-41F6-807F-EAE7DF37A9E0}"/>
    <cellStyle name="SAPBEXHLevel1 2 2 3" xfId="1381" xr:uid="{1B05B0D7-E67B-482A-B3C8-C9558A91557E}"/>
    <cellStyle name="SAPBEXHLevel1 2 2 4" xfId="1646" xr:uid="{A59FBDE2-B7A7-4513-8C1B-CD87BA852DE3}"/>
    <cellStyle name="SAPBEXHLevel1 3" xfId="423" xr:uid="{83428A5A-87B7-428E-8B29-469024638D91}"/>
    <cellStyle name="SAPBEXHLevel1 3 2" xfId="839" xr:uid="{91905E93-AECF-4B63-8F2C-A2FD6C3FF7BB}"/>
    <cellStyle name="SAPBEXHLevel1 3 2 2" xfId="1111" xr:uid="{54085BBC-7648-4FDF-82EA-0C8C880E5B94}"/>
    <cellStyle name="SAPBEXHLevel1 3 2 2 2" xfId="1905" xr:uid="{909126B6-4F7B-449B-B616-557FBB7EB8BB}"/>
    <cellStyle name="SAPBEXHLevel1 3 2 3" xfId="1382" xr:uid="{51CE4016-2414-43A4-A2E2-3B9ADD24C0F5}"/>
    <cellStyle name="SAPBEXHLevel1 3 2 4" xfId="1647" xr:uid="{E84C01CE-D2EB-4BCC-BC8D-8D7E9C4EF853}"/>
    <cellStyle name="SAPBEXHLevel1 4" xfId="424" xr:uid="{2B831B9A-F385-4855-ABDD-7210397A3012}"/>
    <cellStyle name="SAPBEXHLevel1 4 2" xfId="840" xr:uid="{21FACC4E-9E23-4155-9816-601B6C191526}"/>
    <cellStyle name="SAPBEXHLevel1 4 2 2" xfId="1112" xr:uid="{33724DFE-271B-4F75-AC14-B65F11247FB2}"/>
    <cellStyle name="SAPBEXHLevel1 4 2 2 2" xfId="1906" xr:uid="{D5FE6B6B-4061-4E5F-890B-BEF7C5762D75}"/>
    <cellStyle name="SAPBEXHLevel1 4 2 3" xfId="1383" xr:uid="{8A90489A-730A-4CF2-9F9E-CF264E942A0C}"/>
    <cellStyle name="SAPBEXHLevel1 4 2 4" xfId="1648" xr:uid="{F3A25221-57B4-44F9-9C91-EF13B64EB4E4}"/>
    <cellStyle name="SAPBEXHLevel1 5" xfId="425" xr:uid="{149FF99A-FDFB-4122-809E-B21BFB83E1D4}"/>
    <cellStyle name="SAPBEXHLevel1 5 2" xfId="841" xr:uid="{3C993B9B-AAA5-4C68-8B70-3BDF6D33B874}"/>
    <cellStyle name="SAPBEXHLevel1 5 2 2" xfId="1113" xr:uid="{B48642B4-E1AF-4215-80FF-C3D6C84204E1}"/>
    <cellStyle name="SAPBEXHLevel1 5 2 2 2" xfId="1907" xr:uid="{80B4770E-32FD-434D-88E8-AB4C8EAD4872}"/>
    <cellStyle name="SAPBEXHLevel1 5 2 3" xfId="1384" xr:uid="{6A7AFEB7-669D-4086-AA04-7AE1067CC5AB}"/>
    <cellStyle name="SAPBEXHLevel1 5 2 4" xfId="1649" xr:uid="{799A8C46-2518-4666-907A-684F4023DC8A}"/>
    <cellStyle name="SAPBEXHLevel1 6" xfId="426" xr:uid="{6E9F5C6A-40E5-42E1-A9EF-9FDCBF79D75B}"/>
    <cellStyle name="SAPBEXHLevel1 6 2" xfId="842" xr:uid="{943186AD-818D-4D51-8BFD-4EBDC7A76AE2}"/>
    <cellStyle name="SAPBEXHLevel1 6 2 2" xfId="1114" xr:uid="{3EF47CC8-20EF-4FA7-B196-4BFE922E5BD9}"/>
    <cellStyle name="SAPBEXHLevel1 6 2 2 2" xfId="1908" xr:uid="{4B5433E6-58E7-4CE6-BBCB-0A7CB15097BC}"/>
    <cellStyle name="SAPBEXHLevel1 6 2 3" xfId="1385" xr:uid="{3FF2A46C-5CD3-4AFF-A15C-89A43ADA5ACF}"/>
    <cellStyle name="SAPBEXHLevel1 6 2 4" xfId="1650" xr:uid="{29A3DA7E-6A2D-4D51-A753-1113FFC3E586}"/>
    <cellStyle name="SAPBEXHLevel1 7" xfId="427" xr:uid="{6494FDE1-2CF1-404E-AA89-5A3875A76F9B}"/>
    <cellStyle name="SAPBEXHLevel1 7 2" xfId="843" xr:uid="{8D25DF9A-DD8E-42CD-8548-BA8AA47A9BFF}"/>
    <cellStyle name="SAPBEXHLevel1 7 2 2" xfId="1115" xr:uid="{07D47A0A-FFDE-42F1-87BF-2826211D69A9}"/>
    <cellStyle name="SAPBEXHLevel1 7 2 2 2" xfId="1909" xr:uid="{DDDBBEA6-EB01-413E-B267-001D6C89212E}"/>
    <cellStyle name="SAPBEXHLevel1 7 2 3" xfId="1386" xr:uid="{6E0032F6-19AC-4439-A5C4-A020876B4245}"/>
    <cellStyle name="SAPBEXHLevel1 7 2 4" xfId="1651" xr:uid="{18912D30-D587-442A-BC60-DD1EEC368BF7}"/>
    <cellStyle name="SAPBEXHLevel1_7y-отчетная_РЖД_2009_04" xfId="428" xr:uid="{C2A05F29-6B57-4054-8A1F-CFF0917182B8}"/>
    <cellStyle name="SAPBEXHLevel1X" xfId="429" xr:uid="{5B3BCA6F-E78F-4800-B7E4-F50A580D10F4}"/>
    <cellStyle name="SAPBEXHLevel1X 2" xfId="430" xr:uid="{2911B0FD-171A-4B47-844E-6DF46700AD16}"/>
    <cellStyle name="SAPBEXHLevel1X 2 2" xfId="844" xr:uid="{16E494D6-4338-4E11-9550-FDC930A2CC5E}"/>
    <cellStyle name="SAPBEXHLevel1X 2 2 2" xfId="1116" xr:uid="{AAB6B56D-079F-4D6B-8DBB-10FB129F386E}"/>
    <cellStyle name="SAPBEXHLevel1X 2 2 2 2" xfId="1910" xr:uid="{1128C308-6CBD-4967-8821-12C6A6263F50}"/>
    <cellStyle name="SAPBEXHLevel1X 2 2 3" xfId="1387" xr:uid="{2E0CFAA9-36C4-4565-9F6D-F6BA92283D87}"/>
    <cellStyle name="SAPBEXHLevel1X 2 2 4" xfId="1652" xr:uid="{E0D255EA-5A4B-43AB-BC5C-B6D293EB3280}"/>
    <cellStyle name="SAPBEXHLevel1X 3" xfId="431" xr:uid="{59E34375-F514-46E1-8C1B-29CCC02AEC3D}"/>
    <cellStyle name="SAPBEXHLevel1X 3 2" xfId="845" xr:uid="{FABCBA36-F661-45A6-9C77-B4CE6C10C163}"/>
    <cellStyle name="SAPBEXHLevel1X 3 2 2" xfId="1117" xr:uid="{46BA7E92-7E9D-4BCD-819E-C65302F99020}"/>
    <cellStyle name="SAPBEXHLevel1X 3 2 2 2" xfId="1911" xr:uid="{D027E5EA-BDCA-4C84-BC11-185B9AEFD20C}"/>
    <cellStyle name="SAPBEXHLevel1X 3 2 3" xfId="1388" xr:uid="{264FF18D-E17A-4BF3-BE49-4185440F1592}"/>
    <cellStyle name="SAPBEXHLevel1X 3 2 4" xfId="1653" xr:uid="{42D1560B-761D-4A46-910B-5CCB1FDD924F}"/>
    <cellStyle name="SAPBEXHLevel1X 4" xfId="432" xr:uid="{CFDC5499-BDDE-4854-8802-3FF4AF5DD52E}"/>
    <cellStyle name="SAPBEXHLevel1X 4 2" xfId="846" xr:uid="{82D284EF-19A2-4B0C-BA16-C98F335B2140}"/>
    <cellStyle name="SAPBEXHLevel1X 4 2 2" xfId="1118" xr:uid="{4A461D50-7D8E-4975-A886-39894D4F674B}"/>
    <cellStyle name="SAPBEXHLevel1X 4 2 2 2" xfId="1912" xr:uid="{BE211A16-12E5-4187-BA45-1DA233456ED9}"/>
    <cellStyle name="SAPBEXHLevel1X 4 2 3" xfId="1389" xr:uid="{61312442-6F18-4BF8-A537-FE78F2401409}"/>
    <cellStyle name="SAPBEXHLevel1X 4 2 4" xfId="1654" xr:uid="{45919B3F-A5B6-4A50-B7B8-BDBE1A193A15}"/>
    <cellStyle name="SAPBEXHLevel1X 5" xfId="433" xr:uid="{935AFD4E-FE21-46D3-BD3D-6704C5AE2197}"/>
    <cellStyle name="SAPBEXHLevel1X 5 2" xfId="847" xr:uid="{E98CA377-7E8E-44FE-94A8-D6E67B79FD77}"/>
    <cellStyle name="SAPBEXHLevel1X 5 2 2" xfId="1119" xr:uid="{3E55B013-D671-417E-B9F4-50A69CD19427}"/>
    <cellStyle name="SAPBEXHLevel1X 5 2 2 2" xfId="1913" xr:uid="{44FC2EB9-C3D8-4A71-AAFF-E4186E299861}"/>
    <cellStyle name="SAPBEXHLevel1X 5 2 3" xfId="1390" xr:uid="{2EA2AACE-7D1C-4D69-9AE6-F9F5F6FDEE11}"/>
    <cellStyle name="SAPBEXHLevel1X 5 2 4" xfId="1655" xr:uid="{E6C00698-31C8-468B-93DA-5DF91F43DFB1}"/>
    <cellStyle name="SAPBEXHLevel1X 6" xfId="434" xr:uid="{6810C005-7BDC-445E-A233-10EFC5309578}"/>
    <cellStyle name="SAPBEXHLevel1X 6 2" xfId="848" xr:uid="{3BE3DB18-58AE-4761-A3B4-A226A3168662}"/>
    <cellStyle name="SAPBEXHLevel1X 6 2 2" xfId="1120" xr:uid="{C4EC1140-318C-4CEF-A9A3-2BE1473037F6}"/>
    <cellStyle name="SAPBEXHLevel1X 6 2 2 2" xfId="1914" xr:uid="{23B9E875-21D8-4D55-9DC6-EF486A01BF04}"/>
    <cellStyle name="SAPBEXHLevel1X 6 2 3" xfId="1391" xr:uid="{E53C3D35-9B84-4F1F-8425-CED3CCC54DB1}"/>
    <cellStyle name="SAPBEXHLevel1X 6 2 4" xfId="1656" xr:uid="{17B67F21-7E3E-454D-9097-7F1FA082BE33}"/>
    <cellStyle name="SAPBEXHLevel1X 7" xfId="435" xr:uid="{501E1F24-667B-4059-907E-7ABF3D23E762}"/>
    <cellStyle name="SAPBEXHLevel1X 7 2" xfId="849" xr:uid="{36D4CF99-A1A5-491A-9F1D-8CC03ADD2B90}"/>
    <cellStyle name="SAPBEXHLevel1X 7 2 2" xfId="1121" xr:uid="{0291A337-5399-4553-B3A8-3035590542F8}"/>
    <cellStyle name="SAPBEXHLevel1X 7 2 2 2" xfId="1915" xr:uid="{789E3600-959C-4B3B-9C91-53CF0F5AE11A}"/>
    <cellStyle name="SAPBEXHLevel1X 7 2 3" xfId="1392" xr:uid="{7B4C1A4B-A3B5-4250-AFE8-A5BDF5E29015}"/>
    <cellStyle name="SAPBEXHLevel1X 7 2 4" xfId="1657" xr:uid="{478ECA3A-8391-4AA5-948F-854EB7E40E8B}"/>
    <cellStyle name="SAPBEXHLevel1X 8" xfId="436" xr:uid="{0478E675-099C-4FA7-A3F3-C0E181A95415}"/>
    <cellStyle name="SAPBEXHLevel1X 8 2" xfId="850" xr:uid="{B7C7E759-8EBC-4659-954A-8306B93FEB3F}"/>
    <cellStyle name="SAPBEXHLevel1X 8 2 2" xfId="1122" xr:uid="{494CA928-78A1-4942-8B1B-4713981A296A}"/>
    <cellStyle name="SAPBEXHLevel1X 8 2 2 2" xfId="1916" xr:uid="{4E10982A-5B44-47AF-BF09-DD983216ADF4}"/>
    <cellStyle name="SAPBEXHLevel1X 8 2 3" xfId="1393" xr:uid="{EB4BB386-C6E6-49F3-8B0C-03C99EC0B3A6}"/>
    <cellStyle name="SAPBEXHLevel1X 8 2 4" xfId="1658" xr:uid="{33F0A4CD-89D2-4FAF-A3EA-9CB1421F593C}"/>
    <cellStyle name="SAPBEXHLevel1X 9" xfId="437" xr:uid="{01CC7F3C-0F69-4152-9728-709DFE267431}"/>
    <cellStyle name="SAPBEXHLevel1X 9 2" xfId="851" xr:uid="{A21DD730-C5FC-44D6-B01C-FBFE178D5998}"/>
    <cellStyle name="SAPBEXHLevel1X 9 2 2" xfId="1123" xr:uid="{6D6444D7-C213-4288-9547-EAC9C34C9375}"/>
    <cellStyle name="SAPBEXHLevel1X 9 2 2 2" xfId="1917" xr:uid="{F8E6C3F7-B7D2-4EEB-A7A9-E480F84CCBA4}"/>
    <cellStyle name="SAPBEXHLevel1X 9 2 3" xfId="1394" xr:uid="{24A1838E-C888-4530-BEA9-5C0AE335C9C7}"/>
    <cellStyle name="SAPBEXHLevel1X 9 2 4" xfId="1659" xr:uid="{F4AA9F78-ACE5-4802-8BA5-699EA4F9F375}"/>
    <cellStyle name="SAPBEXHLevel1X_7-р_Из_Системы" xfId="438" xr:uid="{52372DEF-CED6-43A3-A959-05A37558E64B}"/>
    <cellStyle name="SAPBEXHLevel2" xfId="439" xr:uid="{EA81A061-B957-4CB4-AE7C-ED61779D6CA1}"/>
    <cellStyle name="SAPBEXHLevel2 2" xfId="440" xr:uid="{2D91992C-B5C6-45ED-A39C-3C5C8AA9CAE6}"/>
    <cellStyle name="SAPBEXHLevel2 2 2" xfId="852" xr:uid="{7796F383-22E6-411A-9C3D-059CF7723854}"/>
    <cellStyle name="SAPBEXHLevel2 2 2 2" xfId="1124" xr:uid="{59C89956-0B7B-454F-9D02-4E4F289E1F52}"/>
    <cellStyle name="SAPBEXHLevel2 2 2 2 2" xfId="1918" xr:uid="{876B96D9-ED10-47D0-A864-04E861837477}"/>
    <cellStyle name="SAPBEXHLevel2 2 2 3" xfId="1395" xr:uid="{4E3123BD-1E42-4FC3-AD11-5E1B3C92C812}"/>
    <cellStyle name="SAPBEXHLevel2 2 2 4" xfId="1660" xr:uid="{F9D06644-3933-43B1-A40B-C387C627B9EE}"/>
    <cellStyle name="SAPBEXHLevel2 3" xfId="441" xr:uid="{BE400218-531F-49F8-8EC9-475F69F9AA28}"/>
    <cellStyle name="SAPBEXHLevel2 3 2" xfId="853" xr:uid="{C1687AF7-75D2-4AE4-96FF-9611C093C70A}"/>
    <cellStyle name="SAPBEXHLevel2 3 2 2" xfId="1125" xr:uid="{45769824-5288-401A-BD33-17321A44A85D}"/>
    <cellStyle name="SAPBEXHLevel2 3 2 2 2" xfId="1919" xr:uid="{8AC7DF94-66C8-415D-8D8A-FA54B62948DA}"/>
    <cellStyle name="SAPBEXHLevel2 3 2 3" xfId="1396" xr:uid="{DA9B3713-C0C3-4F57-89D5-00179350665D}"/>
    <cellStyle name="SAPBEXHLevel2 3 2 4" xfId="1661" xr:uid="{A753F43B-74AE-4237-8E55-BD519CAD27AB}"/>
    <cellStyle name="SAPBEXHLevel2 4" xfId="442" xr:uid="{D644D3D0-4299-4E2C-A281-094EA269598D}"/>
    <cellStyle name="SAPBEXHLevel2 4 2" xfId="854" xr:uid="{B262AD48-2F1A-44A6-8FB5-16CB2B758827}"/>
    <cellStyle name="SAPBEXHLevel2 4 2 2" xfId="1126" xr:uid="{16695790-18C0-4C60-B7E3-8A90685571D6}"/>
    <cellStyle name="SAPBEXHLevel2 4 2 2 2" xfId="1920" xr:uid="{6CD081CF-2511-4412-9535-E08E1B185CB5}"/>
    <cellStyle name="SAPBEXHLevel2 4 2 3" xfId="1397" xr:uid="{8F9D5F46-8E9D-4120-BC8E-224DB649233B}"/>
    <cellStyle name="SAPBEXHLevel2 4 2 4" xfId="1662" xr:uid="{E98E87A6-27BC-4749-87AB-4A7F277376FD}"/>
    <cellStyle name="SAPBEXHLevel2 5" xfId="443" xr:uid="{F6250C6D-07E1-46FC-B067-FDFDC72DC571}"/>
    <cellStyle name="SAPBEXHLevel2 5 2" xfId="855" xr:uid="{D3A1E653-7E8D-481B-9DC3-DAB293B851CC}"/>
    <cellStyle name="SAPBEXHLevel2 5 2 2" xfId="1127" xr:uid="{CD66D0FE-1DAB-4B7B-930A-46B03F8F6A49}"/>
    <cellStyle name="SAPBEXHLevel2 5 2 2 2" xfId="1921" xr:uid="{72D25F16-32CE-4A08-BC08-6160E75460C4}"/>
    <cellStyle name="SAPBEXHLevel2 5 2 3" xfId="1398" xr:uid="{FDBAC319-F317-4351-A713-3BB1056E67D4}"/>
    <cellStyle name="SAPBEXHLevel2 5 2 4" xfId="1663" xr:uid="{9B4E90FB-0316-4CC7-894C-BA051D79AE02}"/>
    <cellStyle name="SAPBEXHLevel2 6" xfId="444" xr:uid="{9C7B9A86-ECFD-4BC2-828E-E78D3D554CFB}"/>
    <cellStyle name="SAPBEXHLevel2 6 2" xfId="856" xr:uid="{232F3C46-119B-4218-BC45-BB85FA0A025C}"/>
    <cellStyle name="SAPBEXHLevel2 6 2 2" xfId="1128" xr:uid="{04163BBD-0F17-4E09-8D60-533B0BECE975}"/>
    <cellStyle name="SAPBEXHLevel2 6 2 2 2" xfId="1922" xr:uid="{D694D129-DC11-4ED1-A15A-7D1C62422603}"/>
    <cellStyle name="SAPBEXHLevel2 6 2 3" xfId="1399" xr:uid="{DF0C87DA-35AC-4294-A69D-454E21ECA92E}"/>
    <cellStyle name="SAPBEXHLevel2 6 2 4" xfId="1664" xr:uid="{03C85C23-1725-40DB-A09D-6E1244B7551F}"/>
    <cellStyle name="SAPBEXHLevel2_Приложение_1_к_7-у-о_2009_Кв_1_ФСТ" xfId="445" xr:uid="{E056188E-E9D9-4E64-9298-3BE882842A19}"/>
    <cellStyle name="SAPBEXHLevel2X" xfId="446" xr:uid="{3A21FD1F-7A5D-43AD-A153-31FE31B01F26}"/>
    <cellStyle name="SAPBEXHLevel2X 10" xfId="857" xr:uid="{75715C50-0425-4F4B-BAB0-6C8A38843077}"/>
    <cellStyle name="SAPBEXHLevel2X 10 2" xfId="1129" xr:uid="{56FFF952-26DC-4EDD-8A44-F5174311CE40}"/>
    <cellStyle name="SAPBEXHLevel2X 10 2 2" xfId="1923" xr:uid="{51637291-35AB-4C00-8BD7-6AE1369C5FF2}"/>
    <cellStyle name="SAPBEXHLevel2X 10 3" xfId="1400" xr:uid="{FA255787-FCE6-4B11-9369-E830D338E9D9}"/>
    <cellStyle name="SAPBEXHLevel2X 10 4" xfId="1665" xr:uid="{C1ED49D8-298B-409A-AFB3-B5850CF81445}"/>
    <cellStyle name="SAPBEXHLevel2X 2" xfId="447" xr:uid="{67064F39-31F8-4149-9A8A-F10D62821D23}"/>
    <cellStyle name="SAPBEXHLevel2X 2 2" xfId="858" xr:uid="{00593EF2-9F33-4BD8-94C5-F751C0CBB5F7}"/>
    <cellStyle name="SAPBEXHLevel2X 2 2 2" xfId="1130" xr:uid="{2AF908D1-9BE6-4E4B-B917-8A84AFF95A94}"/>
    <cellStyle name="SAPBEXHLevel2X 2 2 2 2" xfId="1924" xr:uid="{666B1727-9469-4789-A289-0B180C74182E}"/>
    <cellStyle name="SAPBEXHLevel2X 2 2 3" xfId="1401" xr:uid="{85714857-71F3-4DF7-9F9F-789E610BF239}"/>
    <cellStyle name="SAPBEXHLevel2X 2 2 4" xfId="1666" xr:uid="{4E3363F5-CBEE-44C3-B827-83DC79F82F82}"/>
    <cellStyle name="SAPBEXHLevel2X 3" xfId="448" xr:uid="{6A6BD3EC-1F24-4D47-9745-90DF68D9F724}"/>
    <cellStyle name="SAPBEXHLevel2X 3 2" xfId="859" xr:uid="{C7D8EC44-2E73-4671-ADF8-04EE1252F755}"/>
    <cellStyle name="SAPBEXHLevel2X 3 2 2" xfId="1131" xr:uid="{BAC299B4-5710-4E8B-AC49-03AFD8A51CA4}"/>
    <cellStyle name="SAPBEXHLevel2X 3 2 2 2" xfId="1925" xr:uid="{07FA1D04-33FE-4DAC-BF7B-1266AC07F0B4}"/>
    <cellStyle name="SAPBEXHLevel2X 3 2 3" xfId="1402" xr:uid="{9F8EBC88-B219-4A70-9911-C8010CE0127B}"/>
    <cellStyle name="SAPBEXHLevel2X 3 2 4" xfId="1667" xr:uid="{71E1870C-8E80-4FAD-B0C1-593BD966EED0}"/>
    <cellStyle name="SAPBEXHLevel2X 4" xfId="449" xr:uid="{5F68CCBB-06BF-41CB-9CEB-46BD1E06EFE0}"/>
    <cellStyle name="SAPBEXHLevel2X 4 2" xfId="860" xr:uid="{237044B9-EEDB-4E90-8D91-BBC2065A93EB}"/>
    <cellStyle name="SAPBEXHLevel2X 4 2 2" xfId="1132" xr:uid="{BBC45CA0-E0B0-418D-9947-27F261A56582}"/>
    <cellStyle name="SAPBEXHLevel2X 4 2 2 2" xfId="1926" xr:uid="{4263859C-EB71-47EB-AAF4-437C679174B7}"/>
    <cellStyle name="SAPBEXHLevel2X 4 2 3" xfId="1403" xr:uid="{80D92DF3-02CE-41BF-8EB4-F6F32A937920}"/>
    <cellStyle name="SAPBEXHLevel2X 4 2 4" xfId="1668" xr:uid="{5C55BC6A-A6D0-4B80-9ACE-0F02C0039961}"/>
    <cellStyle name="SAPBEXHLevel2X 5" xfId="450" xr:uid="{C9F0BFFC-F061-42C5-846E-C86DCB21D2B1}"/>
    <cellStyle name="SAPBEXHLevel2X 5 2" xfId="861" xr:uid="{7E32C386-517F-42B4-A11E-8869424CD4E4}"/>
    <cellStyle name="SAPBEXHLevel2X 5 2 2" xfId="1133" xr:uid="{72F3C832-F884-42F4-B1BF-316AEDE4B5C8}"/>
    <cellStyle name="SAPBEXHLevel2X 5 2 2 2" xfId="1927" xr:uid="{B11574C8-A748-46A8-B3A1-1A258C713A7E}"/>
    <cellStyle name="SAPBEXHLevel2X 5 2 3" xfId="1404" xr:uid="{C6F9D544-134C-4670-9827-A0133651F076}"/>
    <cellStyle name="SAPBEXHLevel2X 5 2 4" xfId="1669" xr:uid="{2695340E-08CF-4AA3-8CAB-9DE1607E4996}"/>
    <cellStyle name="SAPBEXHLevel2X 6" xfId="451" xr:uid="{E8452E9E-AFB8-422C-91A1-34D08B3AADEA}"/>
    <cellStyle name="SAPBEXHLevel2X 6 2" xfId="862" xr:uid="{A373758E-699E-465B-BEA1-563CB146DD94}"/>
    <cellStyle name="SAPBEXHLevel2X 6 2 2" xfId="1134" xr:uid="{83D56C21-0E52-4E7A-A6CB-84BA9797EC8E}"/>
    <cellStyle name="SAPBEXHLevel2X 6 2 2 2" xfId="1928" xr:uid="{36C5DE17-EBF8-4388-B588-33CD987EEAB7}"/>
    <cellStyle name="SAPBEXHLevel2X 6 2 3" xfId="1405" xr:uid="{B7D68549-A8D4-4329-9875-508E99186C91}"/>
    <cellStyle name="SAPBEXHLevel2X 6 2 4" xfId="1670" xr:uid="{6C9B4216-82E5-40E2-8A91-2392529D31DA}"/>
    <cellStyle name="SAPBEXHLevel2X 7" xfId="452" xr:uid="{3580CB85-46F4-405E-B10B-9A3174533446}"/>
    <cellStyle name="SAPBEXHLevel2X 7 2" xfId="863" xr:uid="{BAA19E31-3BBA-4441-8041-9B91D353BDF6}"/>
    <cellStyle name="SAPBEXHLevel2X 7 2 2" xfId="1135" xr:uid="{8D3A586B-3270-401E-BA79-80E51CE83BD0}"/>
    <cellStyle name="SAPBEXHLevel2X 7 2 2 2" xfId="1929" xr:uid="{F18EC80D-AC5A-4E02-B1C6-EDF5C902D1BE}"/>
    <cellStyle name="SAPBEXHLevel2X 7 2 3" xfId="1406" xr:uid="{194BA5E9-5883-46BC-A657-DC724EFBFF0A}"/>
    <cellStyle name="SAPBEXHLevel2X 7 2 4" xfId="1671" xr:uid="{4721D239-540A-4306-94A9-61F7BF4C5A49}"/>
    <cellStyle name="SAPBEXHLevel2X 8" xfId="453" xr:uid="{206D456C-899B-4AE1-9A1F-1E143E4E8BC0}"/>
    <cellStyle name="SAPBEXHLevel2X 8 2" xfId="864" xr:uid="{FB137CF8-B3E2-4E39-955A-7514412C75E0}"/>
    <cellStyle name="SAPBEXHLevel2X 8 2 2" xfId="1136" xr:uid="{5F5B1D0F-8B04-4D40-888D-7506574235D1}"/>
    <cellStyle name="SAPBEXHLevel2X 8 2 2 2" xfId="1930" xr:uid="{4F8AC051-A0A5-4887-ADA0-D2635A426BA6}"/>
    <cellStyle name="SAPBEXHLevel2X 8 2 3" xfId="1407" xr:uid="{4EDABF1D-ECE5-462D-BD52-CCE93A82A024}"/>
    <cellStyle name="SAPBEXHLevel2X 8 2 4" xfId="1672" xr:uid="{0A7634B0-2287-44E0-99C5-8C6596E38B8A}"/>
    <cellStyle name="SAPBEXHLevel2X 9" xfId="454" xr:uid="{3651CEC1-911C-4339-B72B-3B30EB1781C0}"/>
    <cellStyle name="SAPBEXHLevel2X 9 2" xfId="865" xr:uid="{C8A0030D-B598-4CB9-9BB0-132954C13EE1}"/>
    <cellStyle name="SAPBEXHLevel2X 9 2 2" xfId="1137" xr:uid="{27B8C4C3-92B1-442B-8C82-3373BDCBA4F7}"/>
    <cellStyle name="SAPBEXHLevel2X 9 2 2 2" xfId="1931" xr:uid="{9A9E932E-13C2-459E-9367-0DD25BE1F8AC}"/>
    <cellStyle name="SAPBEXHLevel2X 9 2 3" xfId="1408" xr:uid="{39F2E543-09A4-4ADC-9FAE-E79BB9F995A2}"/>
    <cellStyle name="SAPBEXHLevel2X 9 2 4" xfId="1673" xr:uid="{01411530-E52A-4783-8202-981AD0C5932E}"/>
    <cellStyle name="SAPBEXHLevel2X_7-р_Из_Системы" xfId="455" xr:uid="{ECE3DAE2-5A0F-4144-A63E-E893D761A532}"/>
    <cellStyle name="SAPBEXHLevel3" xfId="456" xr:uid="{8F32D062-66B3-46A4-A5AC-57C3795399CE}"/>
    <cellStyle name="SAPBEXHLevel3 2" xfId="457" xr:uid="{82471AED-57AA-45E3-A877-44C00B09AF1E}"/>
    <cellStyle name="SAPBEXHLevel3 2 2" xfId="866" xr:uid="{5292B30A-C618-41E8-82DA-7B6FBEE9BED3}"/>
    <cellStyle name="SAPBEXHLevel3 2 2 2" xfId="1138" xr:uid="{3CAD139D-16ED-4F3A-82D6-E45A850A359B}"/>
    <cellStyle name="SAPBEXHLevel3 2 2 2 2" xfId="1932" xr:uid="{7977DB9B-EA38-4A8D-B3E4-7616EA8108FF}"/>
    <cellStyle name="SAPBEXHLevel3 2 2 3" xfId="1409" xr:uid="{22652768-EDAE-4517-8F0F-2A61EEA80C7C}"/>
    <cellStyle name="SAPBEXHLevel3 2 2 4" xfId="1674" xr:uid="{BC33AAD9-AAE3-46E1-A55A-08414B7AD6C0}"/>
    <cellStyle name="SAPBEXHLevel3 3" xfId="458" xr:uid="{3324B87D-DDEC-41A5-916E-D4C4F543D0A0}"/>
    <cellStyle name="SAPBEXHLevel3 3 2" xfId="867" xr:uid="{D303306C-4D8D-495C-B73D-89BD0F5468EA}"/>
    <cellStyle name="SAPBEXHLevel3 3 2 2" xfId="1139" xr:uid="{2895CE26-51DB-4B9F-82C5-2C82A541D3A7}"/>
    <cellStyle name="SAPBEXHLevel3 3 2 2 2" xfId="1933" xr:uid="{E924437C-C4FC-4C2C-9815-5EDF657136CB}"/>
    <cellStyle name="SAPBEXHLevel3 3 2 3" xfId="1410" xr:uid="{614B594B-1FCA-43C7-9674-571C1F1A796F}"/>
    <cellStyle name="SAPBEXHLevel3 3 2 4" xfId="1675" xr:uid="{8011E8D6-7C1D-40A1-8DF7-6E265E70EDEF}"/>
    <cellStyle name="SAPBEXHLevel3 4" xfId="459" xr:uid="{4CBC898A-13EC-48BE-9874-070EAE989188}"/>
    <cellStyle name="SAPBEXHLevel3 4 2" xfId="868" xr:uid="{172FC06E-EEFC-4E3C-905E-3FC1873ACD40}"/>
    <cellStyle name="SAPBEXHLevel3 4 2 2" xfId="1140" xr:uid="{A1D42B64-D3AE-4734-9C8A-9EF7C2D8E17C}"/>
    <cellStyle name="SAPBEXHLevel3 4 2 2 2" xfId="1934" xr:uid="{35288B01-1BBF-47D5-B976-42E3EC892337}"/>
    <cellStyle name="SAPBEXHLevel3 4 2 3" xfId="1411" xr:uid="{5872017D-549A-4EB5-9FBE-38A2617A80DD}"/>
    <cellStyle name="SAPBEXHLevel3 4 2 4" xfId="1676" xr:uid="{D4A3E537-3DB3-47BA-865B-E8553F129CAB}"/>
    <cellStyle name="SAPBEXHLevel3 5" xfId="460" xr:uid="{A8439C97-B6F7-4973-A2E7-FBB7F33A46EC}"/>
    <cellStyle name="SAPBEXHLevel3 5 2" xfId="869" xr:uid="{678DFD64-EC03-4785-837B-96FCFE23F2C8}"/>
    <cellStyle name="SAPBEXHLevel3 5 2 2" xfId="1141" xr:uid="{40A196A0-5F2E-4478-9E8B-237C8DA71002}"/>
    <cellStyle name="SAPBEXHLevel3 5 2 2 2" xfId="1935" xr:uid="{0B351D67-8ED4-4043-937C-E3A391817B3C}"/>
    <cellStyle name="SAPBEXHLevel3 5 2 3" xfId="1412" xr:uid="{A647F3A3-2CB2-4F7D-A4FD-2703EB648CD7}"/>
    <cellStyle name="SAPBEXHLevel3 5 2 4" xfId="1677" xr:uid="{8E98B320-EA42-474C-968B-C8C1882F16EF}"/>
    <cellStyle name="SAPBEXHLevel3 6" xfId="461" xr:uid="{573966C3-0825-4DDC-B8A3-305098EEA295}"/>
    <cellStyle name="SAPBEXHLevel3 6 2" xfId="870" xr:uid="{EE3CC1E5-C67E-492E-811B-594003F60F2D}"/>
    <cellStyle name="SAPBEXHLevel3 6 2 2" xfId="1142" xr:uid="{4CEAFBE9-7EF4-4AE0-A6CD-3DA48B9F45A2}"/>
    <cellStyle name="SAPBEXHLevel3 6 2 2 2" xfId="1936" xr:uid="{79F2D270-B02C-4081-AC89-2EDDF18649CD}"/>
    <cellStyle name="SAPBEXHLevel3 6 2 3" xfId="1413" xr:uid="{302AF2E4-CBD3-4E68-95AC-BF8680FF9BBA}"/>
    <cellStyle name="SAPBEXHLevel3 6 2 4" xfId="1678" xr:uid="{D4EE91CF-5638-4653-9DB5-1E5D84679216}"/>
    <cellStyle name="SAPBEXHLevel3_Приложение_1_к_7-у-о_2009_Кв_1_ФСТ" xfId="462" xr:uid="{BEBAF19E-7D15-4407-8384-615C656085F6}"/>
    <cellStyle name="SAPBEXHLevel3X" xfId="463" xr:uid="{3CFE81AA-29B3-4451-9808-24C2E874EB4C}"/>
    <cellStyle name="SAPBEXHLevel3X 10" xfId="871" xr:uid="{9E0FA38D-EC80-42C6-86AB-A2771A8E01F1}"/>
    <cellStyle name="SAPBEXHLevel3X 10 2" xfId="1143" xr:uid="{1A83EC0D-48EA-4C53-B8C5-0CE4EF29161D}"/>
    <cellStyle name="SAPBEXHLevel3X 10 2 2" xfId="1937" xr:uid="{708F032C-7FCF-4552-8E66-9730CAF9474F}"/>
    <cellStyle name="SAPBEXHLevel3X 10 3" xfId="1414" xr:uid="{F3C8D651-6FC1-4D16-8F47-6CC2C4B51FA5}"/>
    <cellStyle name="SAPBEXHLevel3X 10 4" xfId="1679" xr:uid="{32C4C088-2790-4341-8A91-FDCD035625E9}"/>
    <cellStyle name="SAPBEXHLevel3X 2" xfId="464" xr:uid="{46D0724E-0AA4-499A-A023-C488148157F4}"/>
    <cellStyle name="SAPBEXHLevel3X 2 2" xfId="872" xr:uid="{2D4678A3-6395-4A39-B95F-7A3B48A6E192}"/>
    <cellStyle name="SAPBEXHLevel3X 2 2 2" xfId="1144" xr:uid="{D2BA6BD0-3D2E-4C5B-A9C0-1727B5BA85F2}"/>
    <cellStyle name="SAPBEXHLevel3X 2 2 2 2" xfId="1938" xr:uid="{8536702F-C736-4C5A-8580-C30A84DCC2BD}"/>
    <cellStyle name="SAPBEXHLevel3X 2 2 3" xfId="1415" xr:uid="{E6ECDC38-128B-4FAB-A367-BFA068DCA71E}"/>
    <cellStyle name="SAPBEXHLevel3X 2 2 4" xfId="1680" xr:uid="{09A607DE-6A22-428D-ADED-EC61A8F905E4}"/>
    <cellStyle name="SAPBEXHLevel3X 3" xfId="465" xr:uid="{6DFF3332-5E9C-47DB-B9DC-734C2E881C5C}"/>
    <cellStyle name="SAPBEXHLevel3X 3 2" xfId="873" xr:uid="{715FAE3B-E42D-4AE9-B363-BE6AFB2A9565}"/>
    <cellStyle name="SAPBEXHLevel3X 3 2 2" xfId="1145" xr:uid="{1875BD68-BCA3-4AF3-95F2-A78E8BD71C11}"/>
    <cellStyle name="SAPBEXHLevel3X 3 2 2 2" xfId="1939" xr:uid="{77BAC838-79C8-4EFC-8172-8B1020796475}"/>
    <cellStyle name="SAPBEXHLevel3X 3 2 3" xfId="1416" xr:uid="{E1513BC4-4C79-4D0C-A9DF-E46AF2488CC3}"/>
    <cellStyle name="SAPBEXHLevel3X 3 2 4" xfId="1681" xr:uid="{ED3AA2BC-11BC-4BCF-B0B9-178E74A0CAD6}"/>
    <cellStyle name="SAPBEXHLevel3X 4" xfId="466" xr:uid="{4AAA42FD-7E8C-4E7E-B8D0-6E172BC346D8}"/>
    <cellStyle name="SAPBEXHLevel3X 4 2" xfId="874" xr:uid="{2F6100CB-FE43-4182-B786-D6CA91AE2912}"/>
    <cellStyle name="SAPBEXHLevel3X 4 2 2" xfId="1146" xr:uid="{6D1BB720-AFA8-4967-9E9F-6F3F28BE85C3}"/>
    <cellStyle name="SAPBEXHLevel3X 4 2 2 2" xfId="1940" xr:uid="{AF9D6DBD-5F72-4C0B-AFDA-260B234BC6A5}"/>
    <cellStyle name="SAPBEXHLevel3X 4 2 3" xfId="1417" xr:uid="{6F63AEF7-25FC-4BBF-B581-D911A9513696}"/>
    <cellStyle name="SAPBEXHLevel3X 4 2 4" xfId="1682" xr:uid="{C4F156A3-B09D-4A3C-B6C9-27B1DFB7E56B}"/>
    <cellStyle name="SAPBEXHLevel3X 5" xfId="467" xr:uid="{5AEA61A8-E1BC-47C2-9C27-21B79BF57156}"/>
    <cellStyle name="SAPBEXHLevel3X 5 2" xfId="875" xr:uid="{A1C91106-B3D1-475F-93D1-9F3C87C4C46D}"/>
    <cellStyle name="SAPBEXHLevel3X 5 2 2" xfId="1147" xr:uid="{3EFF8C98-48F0-4455-B4CA-F4D163DDAB71}"/>
    <cellStyle name="SAPBEXHLevel3X 5 2 2 2" xfId="1941" xr:uid="{D36ED179-E3BE-4C60-AF8F-53EC19AFB4EE}"/>
    <cellStyle name="SAPBEXHLevel3X 5 2 3" xfId="1418" xr:uid="{4CCD2BF7-DE9D-4BCF-88A3-043E7772E651}"/>
    <cellStyle name="SAPBEXHLevel3X 5 2 4" xfId="1683" xr:uid="{D6B84578-8145-4F53-9F92-F3E34C25ADAF}"/>
    <cellStyle name="SAPBEXHLevel3X 6" xfId="468" xr:uid="{AE57C0A4-E0F4-40AC-932C-6B286B2B0E6F}"/>
    <cellStyle name="SAPBEXHLevel3X 6 2" xfId="876" xr:uid="{2B11EDAD-12BD-424B-80B2-8FDEC1C7F008}"/>
    <cellStyle name="SAPBEXHLevel3X 6 2 2" xfId="1148" xr:uid="{3DFC060E-33C5-4FCC-9AFF-87D6A5454A7D}"/>
    <cellStyle name="SAPBEXHLevel3X 6 2 2 2" xfId="1942" xr:uid="{305740DA-3262-4B39-8898-921D40C35358}"/>
    <cellStyle name="SAPBEXHLevel3X 6 2 3" xfId="1419" xr:uid="{BE4CC358-3891-4EC7-A7F6-91044A315C8E}"/>
    <cellStyle name="SAPBEXHLevel3X 6 2 4" xfId="1684" xr:uid="{C8DABB88-A72C-430F-A7F9-4456163A9E06}"/>
    <cellStyle name="SAPBEXHLevel3X 7" xfId="469" xr:uid="{EF78B5F6-0B0E-41C9-81D7-5A9C6850BFF4}"/>
    <cellStyle name="SAPBEXHLevel3X 7 2" xfId="877" xr:uid="{85C54E4B-395C-46C4-A3A0-79953CC9B81B}"/>
    <cellStyle name="SAPBEXHLevel3X 7 2 2" xfId="1149" xr:uid="{2E6CB908-9CC5-4F0C-A1DA-54689CCC1F88}"/>
    <cellStyle name="SAPBEXHLevel3X 7 2 2 2" xfId="1943" xr:uid="{C03CA28D-373B-453C-9B1E-782218258E9D}"/>
    <cellStyle name="SAPBEXHLevel3X 7 2 3" xfId="1420" xr:uid="{BDACDE85-97E6-4206-B5E2-F4E4A1C53DA5}"/>
    <cellStyle name="SAPBEXHLevel3X 7 2 4" xfId="1685" xr:uid="{E1959160-A72E-4962-BDF5-C489254F7785}"/>
    <cellStyle name="SAPBEXHLevel3X 8" xfId="470" xr:uid="{6D0D2CFA-D1EA-408B-92F1-676D04550D5E}"/>
    <cellStyle name="SAPBEXHLevel3X 8 2" xfId="878" xr:uid="{992A15A8-BFCE-4ECF-8420-EB848B839D49}"/>
    <cellStyle name="SAPBEXHLevel3X 8 2 2" xfId="1150" xr:uid="{F0EAF679-AAD1-45B7-84CC-9E6AC13D2730}"/>
    <cellStyle name="SAPBEXHLevel3X 8 2 2 2" xfId="1944" xr:uid="{0131F74C-1DCC-4CC3-A4F1-7DDFADE76F70}"/>
    <cellStyle name="SAPBEXHLevel3X 8 2 3" xfId="1421" xr:uid="{0CC23E07-CA0E-4D49-9686-DF81154EDB89}"/>
    <cellStyle name="SAPBEXHLevel3X 8 2 4" xfId="1686" xr:uid="{2B745EB8-800E-4368-B53D-60F92D7B7741}"/>
    <cellStyle name="SAPBEXHLevel3X 9" xfId="471" xr:uid="{0216197D-D418-4318-BC54-AE150518D143}"/>
    <cellStyle name="SAPBEXHLevel3X 9 2" xfId="879" xr:uid="{1C629736-C462-4DB8-91BB-2BC2A52B6DC8}"/>
    <cellStyle name="SAPBEXHLevel3X 9 2 2" xfId="1151" xr:uid="{67D777F6-3135-48D5-9BE6-29A37B5761A4}"/>
    <cellStyle name="SAPBEXHLevel3X 9 2 2 2" xfId="1945" xr:uid="{328E4FD2-DFF0-4DC3-B762-922E2D75A9B2}"/>
    <cellStyle name="SAPBEXHLevel3X 9 2 3" xfId="1422" xr:uid="{38C0E0A3-F310-4493-90C8-4B483D385901}"/>
    <cellStyle name="SAPBEXHLevel3X 9 2 4" xfId="1687" xr:uid="{69DC9686-7F72-4B8A-AB5E-14B9D8534985}"/>
    <cellStyle name="SAPBEXHLevel3X_7-р_Из_Системы" xfId="472" xr:uid="{C6F0D124-A6CB-4BFC-B8B1-AD1780AFAE63}"/>
    <cellStyle name="SAPBEXinputData" xfId="473" xr:uid="{73B8B2D7-D15D-4E8D-9D6D-7279517D6DC6}"/>
    <cellStyle name="SAPBEXinputData 10" xfId="474" xr:uid="{D0A0D589-F8F3-4715-B1EF-29ED081C69AF}"/>
    <cellStyle name="SAPBEXinputData 2" xfId="475" xr:uid="{6877FA9C-8097-40D0-B0E7-7ED45B6AFB34}"/>
    <cellStyle name="SAPBEXinputData 3" xfId="476" xr:uid="{093CD15D-2131-4F14-B36F-59397FC7A1FF}"/>
    <cellStyle name="SAPBEXinputData 4" xfId="477" xr:uid="{D9383AD5-1671-4C96-A352-668A59FBBF78}"/>
    <cellStyle name="SAPBEXinputData 5" xfId="478" xr:uid="{1650F82A-2D53-4BB0-89D9-ABDA2FB06B65}"/>
    <cellStyle name="SAPBEXinputData 6" xfId="479" xr:uid="{EEEE0F2E-D36D-41CA-9A54-E710E2485CFD}"/>
    <cellStyle name="SAPBEXinputData 7" xfId="480" xr:uid="{2DDFFE4E-CCFC-4957-911C-7DAFEB69601B}"/>
    <cellStyle name="SAPBEXinputData 8" xfId="481" xr:uid="{A7D1FDD2-3951-42EB-9803-5A045AE3F60E}"/>
    <cellStyle name="SAPBEXinputData 9" xfId="482" xr:uid="{D95E750C-8F68-4B8E-925E-81304206E022}"/>
    <cellStyle name="SAPBEXinputData_7-р_Из_Системы" xfId="483" xr:uid="{E37E0C43-B8DB-48CF-A070-9459F6E60BC5}"/>
    <cellStyle name="SAPBEXItemHeader" xfId="484" xr:uid="{CF1EB4E1-F793-4DA3-B2D0-6D86A4E4042F}"/>
    <cellStyle name="SAPBEXItemHeader 2" xfId="880" xr:uid="{DBB02968-4C04-48B9-84BA-F2C6813F45C1}"/>
    <cellStyle name="SAPBEXItemHeader 2 2" xfId="1152" xr:uid="{A56161C2-4C8D-4BE4-9AFC-D6B5F5B9E466}"/>
    <cellStyle name="SAPBEXItemHeader 2 2 2" xfId="1946" xr:uid="{6191E430-F37C-4FA8-86DA-EC19C48ABA6D}"/>
    <cellStyle name="SAPBEXItemHeader 2 3" xfId="1423" xr:uid="{F726D67D-2411-4DAE-870C-D0FAE01E866F}"/>
    <cellStyle name="SAPBEXItemHeader 2 4" xfId="1688" xr:uid="{137F365F-FE52-4C56-A7DE-89F2AE5BA142}"/>
    <cellStyle name="SAPBEXresData" xfId="485" xr:uid="{C4263BA0-0033-40E5-8690-0C0B2DBB3440}"/>
    <cellStyle name="SAPBEXresData 2" xfId="486" xr:uid="{E5857401-8BE4-4FF5-AF80-5C085A33DA8C}"/>
    <cellStyle name="SAPBEXresData 2 2" xfId="882" xr:uid="{C10AB662-1695-4191-9920-10D0B0E09165}"/>
    <cellStyle name="SAPBEXresData 2 2 2" xfId="1154" xr:uid="{47196BB8-CFB4-4236-B81B-724B04C05835}"/>
    <cellStyle name="SAPBEXresData 2 2 2 2" xfId="1948" xr:uid="{7F994D6E-7B90-4DD7-95FC-2CBC8AF2DCCE}"/>
    <cellStyle name="SAPBEXresData 2 2 3" xfId="1425" xr:uid="{76974260-3416-4500-8B81-661F981918A6}"/>
    <cellStyle name="SAPBEXresData 2 2 4" xfId="1690" xr:uid="{E5931C31-5181-4740-8EF1-A21959A887F9}"/>
    <cellStyle name="SAPBEXresData 3" xfId="487" xr:uid="{741F3130-BC25-4F06-9EB4-D7AF28D98507}"/>
    <cellStyle name="SAPBEXresData 3 2" xfId="883" xr:uid="{3A56AC8D-D99F-48E9-B0B0-192D01C5551E}"/>
    <cellStyle name="SAPBEXresData 3 2 2" xfId="1155" xr:uid="{9D35212A-D726-4463-8358-5F9F6D559BAC}"/>
    <cellStyle name="SAPBEXresData 3 2 2 2" xfId="1949" xr:uid="{F3AA83E9-16FD-4D9A-86D7-1384F22E7D59}"/>
    <cellStyle name="SAPBEXresData 3 2 3" xfId="1426" xr:uid="{4C10B77B-F9B9-409A-ADD4-5B15B3E0DF6F}"/>
    <cellStyle name="SAPBEXresData 3 2 4" xfId="1691" xr:uid="{E5EA0F4E-CAC7-443D-8729-A1A5F0532BBF}"/>
    <cellStyle name="SAPBEXresData 4" xfId="488" xr:uid="{B75C7581-A6DD-4A50-B076-D692D4698C57}"/>
    <cellStyle name="SAPBEXresData 4 2" xfId="884" xr:uid="{3287605A-5581-4F24-9E33-9C9A5BEE1952}"/>
    <cellStyle name="SAPBEXresData 4 2 2" xfId="1156" xr:uid="{F55A077E-BB81-4CC1-9B5A-F056157F9C7D}"/>
    <cellStyle name="SAPBEXresData 4 2 2 2" xfId="1950" xr:uid="{5740F209-6AEB-42E4-B525-2C058995CE08}"/>
    <cellStyle name="SAPBEXresData 4 2 3" xfId="1427" xr:uid="{25594D8B-40EA-4EB5-94D6-819310F2B6F5}"/>
    <cellStyle name="SAPBEXresData 4 2 4" xfId="1692" xr:uid="{1395454F-6884-4E48-A143-34681226924A}"/>
    <cellStyle name="SAPBEXresData 5" xfId="489" xr:uid="{0AB24A34-879C-4610-8056-6CFA1CC0AC16}"/>
    <cellStyle name="SAPBEXresData 5 2" xfId="885" xr:uid="{199EC678-674E-4444-9CC5-ECDAD3230EA5}"/>
    <cellStyle name="SAPBEXresData 5 2 2" xfId="1157" xr:uid="{3A1EBAAF-EA39-4D2E-ACB0-C27282E21B20}"/>
    <cellStyle name="SAPBEXresData 5 2 2 2" xfId="1951" xr:uid="{DC090A3C-ACEE-424E-B4F5-13BD188E7A3F}"/>
    <cellStyle name="SAPBEXresData 5 2 3" xfId="1428" xr:uid="{16C188A9-920A-4F0C-958D-BDB309820630}"/>
    <cellStyle name="SAPBEXresData 5 2 4" xfId="1693" xr:uid="{EB4429B6-55A7-40FF-A20B-168E841D3661}"/>
    <cellStyle name="SAPBEXresData 6" xfId="490" xr:uid="{7DEFCF28-FF01-40AE-BFAE-5B81865207FE}"/>
    <cellStyle name="SAPBEXresData 6 2" xfId="886" xr:uid="{F177E801-C1B7-4460-BFA3-0A1D8636361F}"/>
    <cellStyle name="SAPBEXresData 6 2 2" xfId="1158" xr:uid="{242619E2-8B96-48A2-92B8-42335BAE398C}"/>
    <cellStyle name="SAPBEXresData 6 2 2 2" xfId="1952" xr:uid="{D3AECA14-9CCB-4158-A0D4-5CED71EB4A5A}"/>
    <cellStyle name="SAPBEXresData 6 2 3" xfId="1429" xr:uid="{A4EE0AB3-1086-4A00-B1D5-E868DEE058AE}"/>
    <cellStyle name="SAPBEXresData 6 2 4" xfId="1694" xr:uid="{644F49EE-90DB-40EC-B5F2-53BB60B69A44}"/>
    <cellStyle name="SAPBEXresData 7" xfId="881" xr:uid="{83E07676-E6F0-4AAF-B7A8-01E82C08D351}"/>
    <cellStyle name="SAPBEXresData 7 2" xfId="1153" xr:uid="{4A9F7F16-2263-4527-BDAD-B5697F92B090}"/>
    <cellStyle name="SAPBEXresData 7 2 2" xfId="1947" xr:uid="{EE20C5D6-09AC-4A8F-B734-2E22CC48AC00}"/>
    <cellStyle name="SAPBEXresData 7 3" xfId="1424" xr:uid="{2A03FF7C-3C9A-4741-BBE6-B2B78AB5751B}"/>
    <cellStyle name="SAPBEXresData 7 4" xfId="1689" xr:uid="{23E29877-97EE-40F1-902E-6DF6ECF24302}"/>
    <cellStyle name="SAPBEXresDataEmph" xfId="491" xr:uid="{9F9611CA-C5C0-45A4-9B23-91BA12B359C6}"/>
    <cellStyle name="SAPBEXresDataEmph 2" xfId="492" xr:uid="{4828E30B-CC96-405C-B501-94E46A466A48}"/>
    <cellStyle name="SAPBEXresDataEmph 2 2" xfId="493" xr:uid="{F68A35D4-0D0C-410F-89FE-D11F85C47658}"/>
    <cellStyle name="SAPBEXresDataEmph 3" xfId="494" xr:uid="{64F22328-C625-4B16-AACE-B538897BC0D9}"/>
    <cellStyle name="SAPBEXresDataEmph 3 2" xfId="495" xr:uid="{177486A1-7A49-4EDE-9391-527F95EF2C40}"/>
    <cellStyle name="SAPBEXresDataEmph 4" xfId="496" xr:uid="{9CF885A5-C05E-4669-827C-055D9D37E17A}"/>
    <cellStyle name="SAPBEXresDataEmph 4 2" xfId="497" xr:uid="{4EC39FB2-52C0-4920-80BE-CC3525B0F3CD}"/>
    <cellStyle name="SAPBEXresDataEmph 5" xfId="498" xr:uid="{D2248D60-15B8-4558-97EB-5E65CC8B4729}"/>
    <cellStyle name="SAPBEXresDataEmph 5 2" xfId="499" xr:uid="{6F13FF05-A26E-4267-8861-B981862902B5}"/>
    <cellStyle name="SAPBEXresDataEmph 6" xfId="500" xr:uid="{399C921B-2F96-4E6A-947C-908FB1F6A72C}"/>
    <cellStyle name="SAPBEXresDataEmph 6 2" xfId="501" xr:uid="{8F5955B0-FF7C-4516-A7AB-754FFD95CF7A}"/>
    <cellStyle name="SAPBEXresDataEmph 7" xfId="887" xr:uid="{057FB511-D2F0-48B7-99A4-4633C20D74D9}"/>
    <cellStyle name="SAPBEXresDataEmph 7 2" xfId="1159" xr:uid="{EBC7490D-13B0-4FAE-AB05-202672E175B6}"/>
    <cellStyle name="SAPBEXresDataEmph 7 2 2" xfId="1953" xr:uid="{955F58D0-9577-44A7-9365-B5EC34130A96}"/>
    <cellStyle name="SAPBEXresDataEmph 7 3" xfId="1430" xr:uid="{0FAD91C7-5F16-4A78-A836-A92EE3C56E53}"/>
    <cellStyle name="SAPBEXresDataEmph 7 4" xfId="1695" xr:uid="{B53B2B6A-623B-41DD-AFF2-01B73F906B70}"/>
    <cellStyle name="SAPBEXresItem" xfId="502" xr:uid="{BCAF0DF4-92C2-44FB-8EEA-0A612DBD3B26}"/>
    <cellStyle name="SAPBEXresItem 2" xfId="503" xr:uid="{F5A95FC1-6C73-4468-8DF7-EA2147EB9579}"/>
    <cellStyle name="SAPBEXresItem 2 2" xfId="889" xr:uid="{3D666B6B-A338-4FE6-8B13-339E95FDB04C}"/>
    <cellStyle name="SAPBEXresItem 2 2 2" xfId="1161" xr:uid="{F4B16BA0-C010-44FD-9676-4356971BB57F}"/>
    <cellStyle name="SAPBEXresItem 2 2 2 2" xfId="1955" xr:uid="{50025C4A-8767-4B38-A224-5DD7BE8956A2}"/>
    <cellStyle name="SAPBEXresItem 2 2 3" xfId="1432" xr:uid="{C9826C82-87CD-4C5D-9AAF-4D016EEFAA00}"/>
    <cellStyle name="SAPBEXresItem 2 2 4" xfId="1697" xr:uid="{C041CB7B-CC2A-4AAB-8628-0DA1A94FDE1B}"/>
    <cellStyle name="SAPBEXresItem 3" xfId="504" xr:uid="{B07D78B9-C3EC-4CCF-B043-4F17C1EB8085}"/>
    <cellStyle name="SAPBEXresItem 3 2" xfId="890" xr:uid="{2FAF04C3-DCA3-423F-9801-F83A18A2619A}"/>
    <cellStyle name="SAPBEXresItem 3 2 2" xfId="1162" xr:uid="{85972A6A-EE6D-4E7B-A915-4369FD356FB9}"/>
    <cellStyle name="SAPBEXresItem 3 2 2 2" xfId="1956" xr:uid="{E2F3064D-8507-4747-AB1B-D711A8D7A4A5}"/>
    <cellStyle name="SAPBEXresItem 3 2 3" xfId="1433" xr:uid="{C2E18C26-3677-4E4B-B947-85F9B7528992}"/>
    <cellStyle name="SAPBEXresItem 3 2 4" xfId="1698" xr:uid="{4EC3FA2B-6FB2-422B-9F09-B6148997D5B4}"/>
    <cellStyle name="SAPBEXresItem 4" xfId="505" xr:uid="{4A0AA61A-A89A-4031-9E3A-65DFF5764D34}"/>
    <cellStyle name="SAPBEXresItem 4 2" xfId="891" xr:uid="{D603B684-0995-4E88-A97E-64A139B92991}"/>
    <cellStyle name="SAPBEXresItem 4 2 2" xfId="1163" xr:uid="{520A0A01-E3CE-4A4F-AA69-6D75E4FFB7DB}"/>
    <cellStyle name="SAPBEXresItem 4 2 2 2" xfId="1957" xr:uid="{24446817-FC08-4EEF-9142-E10D25D552D2}"/>
    <cellStyle name="SAPBEXresItem 4 2 3" xfId="1434" xr:uid="{EF340339-52C7-4DE1-813C-5967B67AB6AD}"/>
    <cellStyle name="SAPBEXresItem 4 2 4" xfId="1699" xr:uid="{BF6BACB7-B917-4514-99B8-9F6A11086ED3}"/>
    <cellStyle name="SAPBEXresItem 5" xfId="506" xr:uid="{5AB2AA11-0A89-4D72-BF3F-412C14C450EF}"/>
    <cellStyle name="SAPBEXresItem 5 2" xfId="892" xr:uid="{BDC2268B-6F31-4921-89E4-8CCE466242CC}"/>
    <cellStyle name="SAPBEXresItem 5 2 2" xfId="1164" xr:uid="{31E5A3B4-A91B-421C-BE1F-933C28969BAD}"/>
    <cellStyle name="SAPBEXresItem 5 2 2 2" xfId="1958" xr:uid="{E7DD144C-CCAA-41CD-BF80-E3712216A3DC}"/>
    <cellStyle name="SAPBEXresItem 5 2 3" xfId="1435" xr:uid="{A702F512-D82B-40F8-A095-0533D3BB58C9}"/>
    <cellStyle name="SAPBEXresItem 5 2 4" xfId="1700" xr:uid="{8BB882FC-8BD9-48D5-8F92-394825FFB263}"/>
    <cellStyle name="SAPBEXresItem 6" xfId="507" xr:uid="{16DAA733-9E23-4B37-B165-3FBC1A0874B0}"/>
    <cellStyle name="SAPBEXresItem 6 2" xfId="893" xr:uid="{A6A3FB30-DDC0-4342-AC51-BFF3924049D7}"/>
    <cellStyle name="SAPBEXresItem 6 2 2" xfId="1165" xr:uid="{B7FE64D1-C179-4992-BBAC-A321A0CCE4AF}"/>
    <cellStyle name="SAPBEXresItem 6 2 2 2" xfId="1959" xr:uid="{323A586A-B6D1-4856-A661-8242BB1EA05E}"/>
    <cellStyle name="SAPBEXresItem 6 2 3" xfId="1436" xr:uid="{C05AB72B-12B8-440D-9B85-7599504921A1}"/>
    <cellStyle name="SAPBEXresItem 6 2 4" xfId="1701" xr:uid="{0A91477F-8F00-4B20-B082-CF37AAE72A1E}"/>
    <cellStyle name="SAPBEXresItem 7" xfId="888" xr:uid="{706EE478-5C1A-46B5-BB07-5BC2E2A3DA7C}"/>
    <cellStyle name="SAPBEXresItem 7 2" xfId="1160" xr:uid="{5C081854-3FB9-4FCA-B70F-5ED70C108175}"/>
    <cellStyle name="SAPBEXresItem 7 2 2" xfId="1954" xr:uid="{7227FA88-824C-4645-BC49-0D8D1C1B0077}"/>
    <cellStyle name="SAPBEXresItem 7 3" xfId="1431" xr:uid="{09251FC8-297E-4990-A552-3B20C4F7190F}"/>
    <cellStyle name="SAPBEXresItem 7 4" xfId="1696" xr:uid="{5AF50EE7-77B8-42DC-BA63-D17E4887BCB6}"/>
    <cellStyle name="SAPBEXresItemX" xfId="508" xr:uid="{DDFE7ED4-0A64-4CFE-9DC4-CD8DAF86EB4A}"/>
    <cellStyle name="SAPBEXresItemX 2" xfId="509" xr:uid="{154921FE-80C5-41EC-8634-335C6B065FFE}"/>
    <cellStyle name="SAPBEXresItemX 2 2" xfId="895" xr:uid="{9A987DAD-9976-4166-B88D-D802EF32E748}"/>
    <cellStyle name="SAPBEXresItemX 2 2 2" xfId="1167" xr:uid="{27087FD0-DF1E-4B61-BB59-1A802B0E2D4B}"/>
    <cellStyle name="SAPBEXresItemX 2 2 2 2" xfId="1961" xr:uid="{C1D13ED5-12B7-4C08-9EA7-0CC7797B936E}"/>
    <cellStyle name="SAPBEXresItemX 2 2 3" xfId="1438" xr:uid="{EE7B1F47-1ADC-44BC-A2BC-89E724312747}"/>
    <cellStyle name="SAPBEXresItemX 2 2 4" xfId="1703" xr:uid="{D786E427-E60A-4ABF-A34E-6CF209EBC710}"/>
    <cellStyle name="SAPBEXresItemX 3" xfId="510" xr:uid="{8C7D997B-D51B-45D7-B314-48D1667782CE}"/>
    <cellStyle name="SAPBEXresItemX 3 2" xfId="896" xr:uid="{E23C8685-39C0-4180-B754-8F9F6DC2ADA4}"/>
    <cellStyle name="SAPBEXresItemX 3 2 2" xfId="1168" xr:uid="{DA9A8EB5-B43C-4BBC-9E38-7402ADEFBD24}"/>
    <cellStyle name="SAPBEXresItemX 3 2 2 2" xfId="1962" xr:uid="{BE30AD05-3686-4F80-8FB9-5ECDA29C7D75}"/>
    <cellStyle name="SAPBEXresItemX 3 2 3" xfId="1439" xr:uid="{F3D58054-DF73-404C-BB41-6E1AE440B5A1}"/>
    <cellStyle name="SAPBEXresItemX 3 2 4" xfId="1704" xr:uid="{8091C959-07F1-4DB7-A721-0EB7508E81B7}"/>
    <cellStyle name="SAPBEXresItemX 4" xfId="511" xr:uid="{9AD0152E-E97C-47F2-BAB9-3245579B8E55}"/>
    <cellStyle name="SAPBEXresItemX 4 2" xfId="897" xr:uid="{F9FBCFF0-69FB-4D4B-B92F-E0B793B100C0}"/>
    <cellStyle name="SAPBEXresItemX 4 2 2" xfId="1169" xr:uid="{F2C56E09-E766-458D-9E08-F89B02D8669A}"/>
    <cellStyle name="SAPBEXresItemX 4 2 2 2" xfId="1963" xr:uid="{7499A2DA-3387-492D-981E-3A432B43C632}"/>
    <cellStyle name="SAPBEXresItemX 4 2 3" xfId="1440" xr:uid="{89A43E81-75D9-4ECC-916D-CA3E6FB65414}"/>
    <cellStyle name="SAPBEXresItemX 4 2 4" xfId="1705" xr:uid="{2282FE74-593D-4593-91F0-44031A91560B}"/>
    <cellStyle name="SAPBEXresItemX 5" xfId="512" xr:uid="{EEF6BA51-6D75-4EC7-A6E5-EB06EEFE599A}"/>
    <cellStyle name="SAPBEXresItemX 5 2" xfId="898" xr:uid="{FAF7D334-29AE-4278-9684-1BF10AF08149}"/>
    <cellStyle name="SAPBEXresItemX 5 2 2" xfId="1170" xr:uid="{DB1E838E-FBFF-4FD2-A4D0-B195CD17E0F3}"/>
    <cellStyle name="SAPBEXresItemX 5 2 2 2" xfId="1964" xr:uid="{D93B37EC-86DF-45AF-AC0F-553D2D7317C1}"/>
    <cellStyle name="SAPBEXresItemX 5 2 3" xfId="1441" xr:uid="{95A8F570-B94C-4AC7-A4DB-C718E4AFF8D7}"/>
    <cellStyle name="SAPBEXresItemX 5 2 4" xfId="1706" xr:uid="{CCF18787-87A4-4107-9314-0EC677435937}"/>
    <cellStyle name="SAPBEXresItemX 6" xfId="513" xr:uid="{272B3FE7-9A6A-4750-83C1-A34DAAB940E3}"/>
    <cellStyle name="SAPBEXresItemX 6 2" xfId="899" xr:uid="{7134E53B-8974-448E-95EA-148745D93223}"/>
    <cellStyle name="SAPBEXresItemX 6 2 2" xfId="1171" xr:uid="{0C179A59-24D2-4966-8789-3F0792B4CF7B}"/>
    <cellStyle name="SAPBEXresItemX 6 2 2 2" xfId="1965" xr:uid="{F9643C07-CC63-4C8C-AEFF-635722C95FB9}"/>
    <cellStyle name="SAPBEXresItemX 6 2 3" xfId="1442" xr:uid="{590D5556-7EFE-4070-8C8C-F6DC2DF29E30}"/>
    <cellStyle name="SAPBEXresItemX 6 2 4" xfId="1707" xr:uid="{19EE447F-7BE3-48A9-A2EE-C6FDEA448455}"/>
    <cellStyle name="SAPBEXresItemX 7" xfId="894" xr:uid="{BCEF4973-FCCC-442F-8113-8C8B67B0E84A}"/>
    <cellStyle name="SAPBEXresItemX 7 2" xfId="1166" xr:uid="{0CBF464F-EF47-4EFC-B3C7-0FD6270B9718}"/>
    <cellStyle name="SAPBEXresItemX 7 2 2" xfId="1960" xr:uid="{01AF42D5-63CD-4F26-BE8B-94573F985AD3}"/>
    <cellStyle name="SAPBEXresItemX 7 3" xfId="1437" xr:uid="{CF769424-8C3F-4F87-B3AC-87FED97F6536}"/>
    <cellStyle name="SAPBEXresItemX 7 4" xfId="1702" xr:uid="{7409F9C5-F398-4D30-9128-2A2A8AA98FB1}"/>
    <cellStyle name="SAPBEXstdData" xfId="514" xr:uid="{AFED941D-D1BD-4333-93B3-EDA3D91C4791}"/>
    <cellStyle name="SAPBEXstdData 2" xfId="515" xr:uid="{26C93787-C12B-4835-88E1-FA64850857D9}"/>
    <cellStyle name="SAPBEXstdData 2 2" xfId="901" xr:uid="{7DFD3CDA-A5CD-4CF1-AD68-FF24ABA0F1BD}"/>
    <cellStyle name="SAPBEXstdData 2 2 2" xfId="1173" xr:uid="{7244CD1F-5287-4C62-9739-788BB3EABDAA}"/>
    <cellStyle name="SAPBEXstdData 2 2 2 2" xfId="1967" xr:uid="{1444370D-8F9E-4C7A-9913-E3F129F562C2}"/>
    <cellStyle name="SAPBEXstdData 2 2 3" xfId="1444" xr:uid="{AF846A75-2D92-449C-B7B0-EBCA1E6028DA}"/>
    <cellStyle name="SAPBEXstdData 2 2 4" xfId="1709" xr:uid="{A8BD0722-1F3C-440B-A4D9-AE8D2B129401}"/>
    <cellStyle name="SAPBEXstdData 3" xfId="516" xr:uid="{C43C3C07-790D-4919-B8E1-27785E3E6924}"/>
    <cellStyle name="SAPBEXstdData 3 2" xfId="902" xr:uid="{FEBA1B1F-959F-4D5A-B3AB-C611C48C4B22}"/>
    <cellStyle name="SAPBEXstdData 3 2 2" xfId="1174" xr:uid="{AEB5A63E-38B0-44F3-9BBB-7D5C3D3BDC60}"/>
    <cellStyle name="SAPBEXstdData 3 2 2 2" xfId="1968" xr:uid="{16C1214D-C32F-4EBC-AF43-18781CACAE7E}"/>
    <cellStyle name="SAPBEXstdData 3 2 3" xfId="1445" xr:uid="{B219FBE7-73B5-43A2-BF97-149FAFE7888A}"/>
    <cellStyle name="SAPBEXstdData 3 2 4" xfId="1710" xr:uid="{54DEDBA9-24A3-4626-B0CF-11B5A39B53F1}"/>
    <cellStyle name="SAPBEXstdData 4" xfId="517" xr:uid="{35F793E5-4D81-4681-A140-8325A15C8427}"/>
    <cellStyle name="SAPBEXstdData 4 2" xfId="903" xr:uid="{872E4053-8EFA-43BB-A94F-6B7BF34E0D6F}"/>
    <cellStyle name="SAPBEXstdData 4 2 2" xfId="1175" xr:uid="{501754BA-C94C-4866-85BE-0CACDF6B7EDE}"/>
    <cellStyle name="SAPBEXstdData 4 2 2 2" xfId="1969" xr:uid="{C1D7BADE-4387-49F5-9F51-D9BC73323A02}"/>
    <cellStyle name="SAPBEXstdData 4 2 3" xfId="1446" xr:uid="{0D91377F-1577-46E9-A330-AD771E72E59E}"/>
    <cellStyle name="SAPBEXstdData 4 2 4" xfId="1711" xr:uid="{ACFFBC4E-0D51-495E-98AC-3CB3E1D3DF53}"/>
    <cellStyle name="SAPBEXstdData 5" xfId="518" xr:uid="{8CCD3A29-2A24-45C2-9A6B-3EF446AADE20}"/>
    <cellStyle name="SAPBEXstdData 5 2" xfId="904" xr:uid="{75A2475D-A070-4E6D-841A-F9AA1DCA211A}"/>
    <cellStyle name="SAPBEXstdData 5 2 2" xfId="1176" xr:uid="{4EDB9689-56C9-4E0A-B2B7-919FF6D468FA}"/>
    <cellStyle name="SAPBEXstdData 5 2 2 2" xfId="1970" xr:uid="{CE95AC6F-24F8-483C-B82F-9EF9281F808D}"/>
    <cellStyle name="SAPBEXstdData 5 2 3" xfId="1447" xr:uid="{7C98972D-3435-4AD7-9CD6-D8E4D85B613A}"/>
    <cellStyle name="SAPBEXstdData 5 2 4" xfId="1712" xr:uid="{14525A61-884C-44F3-93F5-587176AB3084}"/>
    <cellStyle name="SAPBEXstdData 6" xfId="519" xr:uid="{D150BFE6-AA5D-4457-9F17-073312DA3E3C}"/>
    <cellStyle name="SAPBEXstdData 6 2" xfId="905" xr:uid="{1FDB07C5-C580-47B7-817D-C5170EC15D85}"/>
    <cellStyle name="SAPBEXstdData 6 2 2" xfId="1177" xr:uid="{C1C25BE3-7EE1-402B-88EF-4C5B9E9FE43B}"/>
    <cellStyle name="SAPBEXstdData 6 2 2 2" xfId="1971" xr:uid="{4F1203F1-E335-45AF-95AE-5F8FB4F3A62E}"/>
    <cellStyle name="SAPBEXstdData 6 2 3" xfId="1448" xr:uid="{5630148B-D6C3-459A-AF8C-E6E9213FB11B}"/>
    <cellStyle name="SAPBEXstdData 6 2 4" xfId="1713" xr:uid="{68D23EB7-E613-4FDE-BDEE-20DEE58A1474}"/>
    <cellStyle name="SAPBEXstdData 7" xfId="900" xr:uid="{402D4013-C12B-40B1-9B83-7B50EF3AA5B1}"/>
    <cellStyle name="SAPBEXstdData 7 2" xfId="1172" xr:uid="{FB199E2F-135A-4606-9362-9EF58225B1CD}"/>
    <cellStyle name="SAPBEXstdData 7 2 2" xfId="1966" xr:uid="{E55CB272-C859-4BCD-8AA0-AE8EC574B359}"/>
    <cellStyle name="SAPBEXstdData 7 3" xfId="1443" xr:uid="{AFFBCB70-BE84-4FBD-9D8E-E9244C6C1FA9}"/>
    <cellStyle name="SAPBEXstdData 7 4" xfId="1708" xr:uid="{A3BE55EB-0903-4ABA-A16D-10D47CE7DCCD}"/>
    <cellStyle name="SAPBEXstdData_Приложение_1_к_7-у-о_2009_Кв_1_ФСТ" xfId="520" xr:uid="{005E8199-DD93-440F-B514-DADDE5093EE2}"/>
    <cellStyle name="SAPBEXstdDataEmph" xfId="521" xr:uid="{7D648A73-D58E-4767-A10E-A7F4A706B01C}"/>
    <cellStyle name="SAPBEXstdDataEmph 2" xfId="522" xr:uid="{9B2D440A-EEF8-433B-9AD5-F3801A07CA3A}"/>
    <cellStyle name="SAPBEXstdDataEmph 2 2" xfId="907" xr:uid="{F458F024-C6C8-417B-AC14-505E78B895FD}"/>
    <cellStyle name="SAPBEXstdDataEmph 2 2 2" xfId="1179" xr:uid="{0AE51C6F-AF0B-43A9-8618-EF87263A82CF}"/>
    <cellStyle name="SAPBEXstdDataEmph 2 2 2 2" xfId="1973" xr:uid="{33E036F2-8FD8-40AD-9685-FB9CB7587EFE}"/>
    <cellStyle name="SAPBEXstdDataEmph 2 2 3" xfId="1450" xr:uid="{3D7A3466-D98E-4167-9DB8-98BC81BDF280}"/>
    <cellStyle name="SAPBEXstdDataEmph 2 2 4" xfId="1715" xr:uid="{E7A21D66-2829-4D95-90A1-66CFE7D5D9B5}"/>
    <cellStyle name="SAPBEXstdDataEmph 3" xfId="523" xr:uid="{7B53AAAF-74E5-4592-B7B2-B3F9E8E758BB}"/>
    <cellStyle name="SAPBEXstdDataEmph 3 2" xfId="908" xr:uid="{3A00ED80-9A93-49ED-A52F-44CD2DAB1E49}"/>
    <cellStyle name="SAPBEXstdDataEmph 3 2 2" xfId="1180" xr:uid="{59BF1D0E-D982-44DB-925B-8BC86E67BA66}"/>
    <cellStyle name="SAPBEXstdDataEmph 3 2 2 2" xfId="1974" xr:uid="{EF35CAC2-2337-40A5-BD55-153AEFF4681F}"/>
    <cellStyle name="SAPBEXstdDataEmph 3 2 3" xfId="1451" xr:uid="{1193EAD6-E8CD-4B2B-8B68-8445DFA60759}"/>
    <cellStyle name="SAPBEXstdDataEmph 3 2 4" xfId="1716" xr:uid="{5F9594FA-A6DB-453A-92E5-F0B1D0A8BDA8}"/>
    <cellStyle name="SAPBEXstdDataEmph 4" xfId="524" xr:uid="{18C05B3F-9AED-4782-A39E-90B97357A7E4}"/>
    <cellStyle name="SAPBEXstdDataEmph 4 2" xfId="909" xr:uid="{B25C949B-F954-453F-A4AE-A36927A60904}"/>
    <cellStyle name="SAPBEXstdDataEmph 4 2 2" xfId="1181" xr:uid="{311CD332-EFF6-4AD6-8BC5-5B5506CAC932}"/>
    <cellStyle name="SAPBEXstdDataEmph 4 2 2 2" xfId="1975" xr:uid="{EB9817B9-728E-4CB5-8FAB-1E9B557F102B}"/>
    <cellStyle name="SAPBEXstdDataEmph 4 2 3" xfId="1452" xr:uid="{BC901F8B-9C8E-47A0-BE68-B4C9DFC50FEC}"/>
    <cellStyle name="SAPBEXstdDataEmph 4 2 4" xfId="1717" xr:uid="{AE7AB2C2-ED68-406C-A5C9-EDF626979815}"/>
    <cellStyle name="SAPBEXstdDataEmph 5" xfId="525" xr:uid="{55B66D6F-1AD8-4DC8-BBCD-82E672B4042E}"/>
    <cellStyle name="SAPBEXstdDataEmph 5 2" xfId="910" xr:uid="{0F11CBC1-77CF-47E6-9494-223F9985F820}"/>
    <cellStyle name="SAPBEXstdDataEmph 5 2 2" xfId="1182" xr:uid="{EFC0EA44-3BA2-4F74-A07F-713B6F0FA0FE}"/>
    <cellStyle name="SAPBEXstdDataEmph 5 2 2 2" xfId="1976" xr:uid="{78FEB501-2D15-4570-9ED1-BD3BECB550E7}"/>
    <cellStyle name="SAPBEXstdDataEmph 5 2 3" xfId="1453" xr:uid="{90C146A9-CB94-4748-A679-FE88C1E36040}"/>
    <cellStyle name="SAPBEXstdDataEmph 5 2 4" xfId="1718" xr:uid="{463D2D06-4E4F-4710-A4DE-DE94CBB5B50F}"/>
    <cellStyle name="SAPBEXstdDataEmph 6" xfId="526" xr:uid="{692CDD9E-D56E-41B9-AE8E-403A46CFA5E3}"/>
    <cellStyle name="SAPBEXstdDataEmph 6 2" xfId="911" xr:uid="{7C121B25-FA54-49A1-8C98-AA6AAB13D477}"/>
    <cellStyle name="SAPBEXstdDataEmph 6 2 2" xfId="1183" xr:uid="{B0FC9754-9CF6-40E3-ABF0-4E9A91C7A641}"/>
    <cellStyle name="SAPBEXstdDataEmph 6 2 2 2" xfId="1977" xr:uid="{AEEDA4E8-4D44-47ED-8A98-ED88A47986AC}"/>
    <cellStyle name="SAPBEXstdDataEmph 6 2 3" xfId="1454" xr:uid="{D68B218C-1D55-4004-959C-2A175C11A024}"/>
    <cellStyle name="SAPBEXstdDataEmph 6 2 4" xfId="1719" xr:uid="{86270403-BF53-4298-8678-3BC056A303DC}"/>
    <cellStyle name="SAPBEXstdDataEmph 7" xfId="906" xr:uid="{25EB4AB5-C309-4C88-82A0-A547C9EF2C78}"/>
    <cellStyle name="SAPBEXstdDataEmph 7 2" xfId="1178" xr:uid="{FD750781-9871-479C-8C87-AA0EF0FE8D23}"/>
    <cellStyle name="SAPBEXstdDataEmph 7 2 2" xfId="1972" xr:uid="{636DD5B3-CCB8-4079-8E70-4DE80ED6F965}"/>
    <cellStyle name="SAPBEXstdDataEmph 7 3" xfId="1449" xr:uid="{05A1974E-B9C2-4858-A99D-8CA988C8F65D}"/>
    <cellStyle name="SAPBEXstdDataEmph 7 4" xfId="1714" xr:uid="{A8F12CCC-4498-4FA8-B04C-F0C57A9C318E}"/>
    <cellStyle name="SAPBEXstdItem" xfId="527" xr:uid="{FD3B153B-9E7B-4CBD-A6BB-3D8D64AF4D33}"/>
    <cellStyle name="SAPBEXstdItem 2" xfId="528" xr:uid="{DE29988C-F408-4976-A023-CE5CD0BC8160}"/>
    <cellStyle name="SAPBEXstdItem 2 2" xfId="912" xr:uid="{EE48E65D-E586-498E-8E61-4145915B01EF}"/>
    <cellStyle name="SAPBEXstdItem 2 2 2" xfId="1184" xr:uid="{9E11CE14-1CD5-4EE2-BCD7-4DE76D7556F3}"/>
    <cellStyle name="SAPBEXstdItem 2 2 2 2" xfId="1978" xr:uid="{AE046565-847A-4955-BFE9-BD778F5625E4}"/>
    <cellStyle name="SAPBEXstdItem 2 2 3" xfId="1455" xr:uid="{A2162281-45C0-4B83-929F-1DC45B5E24B8}"/>
    <cellStyle name="SAPBEXstdItem 2 2 4" xfId="1720" xr:uid="{6D3C3F27-3DF9-4F97-BDC3-DEA74330211B}"/>
    <cellStyle name="SAPBEXstdItem 3" xfId="529" xr:uid="{3EDB520C-C2BA-4D6C-AC5C-A20CF0CC9411}"/>
    <cellStyle name="SAPBEXstdItem 3 2" xfId="913" xr:uid="{29720417-FEE3-49A8-BD55-F8F8F67DE0E3}"/>
    <cellStyle name="SAPBEXstdItem 3 2 2" xfId="1185" xr:uid="{1C6FEC27-B784-4B32-B387-8EDF08095992}"/>
    <cellStyle name="SAPBEXstdItem 3 2 2 2" xfId="1979" xr:uid="{997CBD00-1900-4C15-B1FC-8318020ED253}"/>
    <cellStyle name="SAPBEXstdItem 3 2 3" xfId="1456" xr:uid="{9C8507F9-AEA4-428A-BE8A-AE51C2E65FE6}"/>
    <cellStyle name="SAPBEXstdItem 3 2 4" xfId="1721" xr:uid="{25C4B130-DDF8-4947-A89F-0D9CC7BFB883}"/>
    <cellStyle name="SAPBEXstdItem 4" xfId="530" xr:uid="{E98DAE08-DB4D-41EC-9D1A-0C445D138E26}"/>
    <cellStyle name="SAPBEXstdItem 4 2" xfId="914" xr:uid="{B945A071-2F8B-4DC7-9A6D-41AC599A7C14}"/>
    <cellStyle name="SAPBEXstdItem 4 2 2" xfId="1186" xr:uid="{4405A47F-DF04-46F0-9348-085BCB2836B0}"/>
    <cellStyle name="SAPBEXstdItem 4 2 2 2" xfId="1980" xr:uid="{834E8229-9D4B-460E-A120-71BCFC0554EA}"/>
    <cellStyle name="SAPBEXstdItem 4 2 3" xfId="1457" xr:uid="{9A990563-9A3B-4951-9F44-A1541827F5E4}"/>
    <cellStyle name="SAPBEXstdItem 4 2 4" xfId="1722" xr:uid="{08098187-C1CE-417F-95BD-F05369F55A63}"/>
    <cellStyle name="SAPBEXstdItem 5" xfId="531" xr:uid="{07D53912-A391-489E-A071-79BFB6D8A376}"/>
    <cellStyle name="SAPBEXstdItem 5 2" xfId="915" xr:uid="{EE54D745-0189-441F-A711-8B0FCC78DD8C}"/>
    <cellStyle name="SAPBEXstdItem 5 2 2" xfId="1187" xr:uid="{D31C1D00-47D9-4C24-96C3-5853C4F171CC}"/>
    <cellStyle name="SAPBEXstdItem 5 2 2 2" xfId="1981" xr:uid="{DCE93E84-E619-4956-A6F1-514315CFD07F}"/>
    <cellStyle name="SAPBEXstdItem 5 2 3" xfId="1458" xr:uid="{2680D53A-BC54-496E-AD48-63292415EB76}"/>
    <cellStyle name="SAPBEXstdItem 5 2 4" xfId="1723" xr:uid="{49D1B0A3-E3D2-49C4-8839-D0B9EBB1B794}"/>
    <cellStyle name="SAPBEXstdItem 6" xfId="532" xr:uid="{30340A07-6AF1-4B15-A096-CDE1D2E6B6FF}"/>
    <cellStyle name="SAPBEXstdItem 6 2" xfId="916" xr:uid="{A1C688DA-BF32-4403-992D-4AA606AEB4A0}"/>
    <cellStyle name="SAPBEXstdItem 6 2 2" xfId="1188" xr:uid="{3181CDBB-A802-4638-9E53-7AFC49576105}"/>
    <cellStyle name="SAPBEXstdItem 6 2 2 2" xfId="1982" xr:uid="{3DE51716-0FE9-4C4F-854B-4A9976953E8D}"/>
    <cellStyle name="SAPBEXstdItem 6 2 3" xfId="1459" xr:uid="{93F1916C-740E-4DB7-A227-6816F26FAE21}"/>
    <cellStyle name="SAPBEXstdItem 6 2 4" xfId="1724" xr:uid="{FC8E10D2-7035-4853-892B-EC348791F4AC}"/>
    <cellStyle name="SAPBEXstdItem 7" xfId="533" xr:uid="{289531C7-3611-4746-8775-8D6F4CD0CDB7}"/>
    <cellStyle name="SAPBEXstdItem 7 2" xfId="917" xr:uid="{14761EE3-FF1D-4373-A783-454144456934}"/>
    <cellStyle name="SAPBEXstdItem 7 2 2" xfId="1189" xr:uid="{9FD173B1-ABB8-42F6-B427-204B8F4F8683}"/>
    <cellStyle name="SAPBEXstdItem 7 2 2 2" xfId="1983" xr:uid="{7B0AF94C-5862-4F69-8F4A-5E8DCA7C333E}"/>
    <cellStyle name="SAPBEXstdItem 7 2 3" xfId="1460" xr:uid="{FECF466D-3F05-4D24-84B6-AB763AB3A419}"/>
    <cellStyle name="SAPBEXstdItem 7 2 4" xfId="1725" xr:uid="{314784E4-D9AF-447E-B71C-C8AAA15770EF}"/>
    <cellStyle name="SAPBEXstdItem_7-р" xfId="534" xr:uid="{3821C27F-E891-4660-A620-B14FD0E69035}"/>
    <cellStyle name="SAPBEXstdItemX" xfId="535" xr:uid="{145C961C-F4CA-4423-811D-52A0D564D508}"/>
    <cellStyle name="SAPBEXstdItemX 2" xfId="536" xr:uid="{CFF8BD7E-65EC-4FE0-A512-7FD829B656B6}"/>
    <cellStyle name="SAPBEXstdItemX 2 2" xfId="918" xr:uid="{B065AB19-E9D0-45A8-85A4-36B6E69BF02C}"/>
    <cellStyle name="SAPBEXstdItemX 2 2 2" xfId="1190" xr:uid="{55D4EB21-B30C-459C-A73B-C80FF70A0233}"/>
    <cellStyle name="SAPBEXstdItemX 2 2 2 2" xfId="1984" xr:uid="{742A80A2-476A-49FD-803D-2E775E0F78AF}"/>
    <cellStyle name="SAPBEXstdItemX 2 2 3" xfId="1461" xr:uid="{1CDB63F2-EB0C-4BA8-BEA3-82686E59D01F}"/>
    <cellStyle name="SAPBEXstdItemX 2 2 4" xfId="1726" xr:uid="{538F1AF5-C275-4FCF-97B5-D422C10A7B9C}"/>
    <cellStyle name="SAPBEXstdItemX 3" xfId="537" xr:uid="{37E04F7C-EB8B-4D29-9D00-D177115E7DAB}"/>
    <cellStyle name="SAPBEXstdItemX 3 2" xfId="919" xr:uid="{9C3EC9AF-A858-4FDF-AA36-1115132F0358}"/>
    <cellStyle name="SAPBEXstdItemX 3 2 2" xfId="1191" xr:uid="{6DB5486A-E07E-48D3-8DE3-9B91DDAF9130}"/>
    <cellStyle name="SAPBEXstdItemX 3 2 2 2" xfId="1985" xr:uid="{5F65656F-87C6-49AD-BCB3-BAA967AEB516}"/>
    <cellStyle name="SAPBEXstdItemX 3 2 3" xfId="1462" xr:uid="{84FF9E1D-9B49-47FF-B79F-CA9D954D3831}"/>
    <cellStyle name="SAPBEXstdItemX 3 2 4" xfId="1727" xr:uid="{3A2C14CE-B768-4CB0-92D1-0EFC22F8D7D7}"/>
    <cellStyle name="SAPBEXstdItemX 4" xfId="538" xr:uid="{2DC17D7B-B3C1-4E29-9320-3CB3DEA9FA2B}"/>
    <cellStyle name="SAPBEXstdItemX 4 2" xfId="920" xr:uid="{8FD5D9E1-1F85-40AA-8348-DFCFB495BEE6}"/>
    <cellStyle name="SAPBEXstdItemX 4 2 2" xfId="1192" xr:uid="{F8E22D0C-3653-4C14-B894-6C86692CF2A6}"/>
    <cellStyle name="SAPBEXstdItemX 4 2 2 2" xfId="1986" xr:uid="{46194F76-B430-4C9D-BE93-BE11FC35DF3F}"/>
    <cellStyle name="SAPBEXstdItemX 4 2 3" xfId="1463" xr:uid="{34AABAC1-5C94-423A-93A1-5B907210EC27}"/>
    <cellStyle name="SAPBEXstdItemX 4 2 4" xfId="1728" xr:uid="{4BB8AF7D-E5E0-4735-A9C4-2662A1B5F0F1}"/>
    <cellStyle name="SAPBEXstdItemX 5" xfId="539" xr:uid="{BBFBAAE4-00DA-4279-9C2D-1AF02B4EBF73}"/>
    <cellStyle name="SAPBEXstdItemX 5 2" xfId="921" xr:uid="{1D8498AA-344A-4B96-8124-83F144216238}"/>
    <cellStyle name="SAPBEXstdItemX 5 2 2" xfId="1193" xr:uid="{B2FA7052-33D2-48AD-B0AA-0A046C41BED0}"/>
    <cellStyle name="SAPBEXstdItemX 5 2 2 2" xfId="1987" xr:uid="{5B5E21FC-C92B-43A8-8EB2-DA617639B686}"/>
    <cellStyle name="SAPBEXstdItemX 5 2 3" xfId="1464" xr:uid="{ACB23F79-6F55-4973-9A5C-9996BFADF5C6}"/>
    <cellStyle name="SAPBEXstdItemX 5 2 4" xfId="1729" xr:uid="{B57E6751-84E7-49AD-B0CC-37678A6141F7}"/>
    <cellStyle name="SAPBEXstdItemX 6" xfId="540" xr:uid="{4A7BBDA3-EEFA-43C4-81FB-184172A1F10E}"/>
    <cellStyle name="SAPBEXstdItemX 6 2" xfId="922" xr:uid="{9988CB5C-BE15-4F07-AF4F-3ADCD62EC50F}"/>
    <cellStyle name="SAPBEXstdItemX 6 2 2" xfId="1194" xr:uid="{2DB7E954-0298-48E7-B3D8-E5813AE9847C}"/>
    <cellStyle name="SAPBEXstdItemX 6 2 2 2" xfId="1988" xr:uid="{BD1F1600-486C-4796-A74F-1FD24241FFD4}"/>
    <cellStyle name="SAPBEXstdItemX 6 2 3" xfId="1465" xr:uid="{BEB4140B-862D-4BC8-BFE7-F21FF7B866B8}"/>
    <cellStyle name="SAPBEXstdItemX 6 2 4" xfId="1730" xr:uid="{023A2855-CF69-4689-82A3-BFC197757B78}"/>
    <cellStyle name="SAPBEXtitle" xfId="541" xr:uid="{A5CE17D7-CA76-4412-99CC-089D85D6E358}"/>
    <cellStyle name="SAPBEXtitle 2" xfId="542" xr:uid="{8ADD5014-5B1A-4041-B84E-6975DE4296D8}"/>
    <cellStyle name="SAPBEXtitle 2 2" xfId="923" xr:uid="{35353AC8-D6A9-43FD-BE75-BC68A8EF066C}"/>
    <cellStyle name="SAPBEXtitle 2 2 2" xfId="1195" xr:uid="{CFA5F80D-2E32-4BA3-9AEE-66C24EB30B3D}"/>
    <cellStyle name="SAPBEXtitle 2 2 2 2" xfId="1989" xr:uid="{61375FAE-FF72-491B-BCFF-64798D0F2B3D}"/>
    <cellStyle name="SAPBEXtitle 2 2 3" xfId="1466" xr:uid="{9967FA23-F7CE-4BA0-9BD7-E0B1546B6D06}"/>
    <cellStyle name="SAPBEXtitle 2 2 4" xfId="1731" xr:uid="{A27F7E60-50E7-429A-994A-96D4204A14B5}"/>
    <cellStyle name="SAPBEXtitle 3" xfId="543" xr:uid="{2CEE2F7C-1D95-4492-857A-BABA816703D4}"/>
    <cellStyle name="SAPBEXtitle 3 2" xfId="924" xr:uid="{2B26D208-397C-49D8-B366-563BE278CB0E}"/>
    <cellStyle name="SAPBEXtitle 3 2 2" xfId="1196" xr:uid="{B3518B70-18B2-4205-8E87-C4C1E8F5912B}"/>
    <cellStyle name="SAPBEXtitle 3 2 2 2" xfId="1990" xr:uid="{16BF3E01-D394-4E55-A83B-4B7DEB885338}"/>
    <cellStyle name="SAPBEXtitle 3 2 3" xfId="1467" xr:uid="{D5DAC8F1-2677-4E7C-AB1C-0B0B5BF21DC3}"/>
    <cellStyle name="SAPBEXtitle 3 2 4" xfId="1732" xr:uid="{00EA31E1-B37F-4CE4-98B7-AA08904D5231}"/>
    <cellStyle name="SAPBEXtitle 4" xfId="544" xr:uid="{B75BD11A-2BE5-409E-911D-236D43E22500}"/>
    <cellStyle name="SAPBEXtitle 4 2" xfId="925" xr:uid="{7F34436E-B289-4AC9-B4C4-1046AD11000B}"/>
    <cellStyle name="SAPBEXtitle 4 2 2" xfId="1197" xr:uid="{2182563E-D752-49AE-87E4-266AD25D1577}"/>
    <cellStyle name="SAPBEXtitle 4 2 2 2" xfId="1991" xr:uid="{C3EA82C2-844F-4058-A59E-40432C678C76}"/>
    <cellStyle name="SAPBEXtitle 4 2 3" xfId="1468" xr:uid="{DA3F3165-EA85-4B1E-AE38-F8EDC3A40A36}"/>
    <cellStyle name="SAPBEXtitle 4 2 4" xfId="1733" xr:uid="{4888BD59-3B9A-4935-B84F-E0C9C923E934}"/>
    <cellStyle name="SAPBEXtitle 5" xfId="545" xr:uid="{B3F97461-D73B-448B-BA3B-6045EA81B16B}"/>
    <cellStyle name="SAPBEXtitle 5 2" xfId="926" xr:uid="{2E895404-2136-42A8-9FD6-32FFA4311FE7}"/>
    <cellStyle name="SAPBEXtitle 5 2 2" xfId="1198" xr:uid="{B146C3D1-AF4A-4404-8950-11398AE92605}"/>
    <cellStyle name="SAPBEXtitle 5 2 2 2" xfId="1992" xr:uid="{02181834-316E-46B8-8DAD-B0B73C8495D5}"/>
    <cellStyle name="SAPBEXtitle 5 2 3" xfId="1469" xr:uid="{48DE1041-692C-4409-9321-F9C7113AE742}"/>
    <cellStyle name="SAPBEXtitle 5 2 4" xfId="1734" xr:uid="{AACA48B3-379C-4CC3-8791-DEF1637D4426}"/>
    <cellStyle name="SAPBEXtitle 6" xfId="546" xr:uid="{3265BC21-2A45-400C-A0E8-3AA1B00ABE11}"/>
    <cellStyle name="SAPBEXtitle 6 2" xfId="927" xr:uid="{5438745B-4D13-493C-84DD-54347C088D10}"/>
    <cellStyle name="SAPBEXtitle 6 2 2" xfId="1199" xr:uid="{05C8C835-F872-4F33-9257-6BFC210DEA54}"/>
    <cellStyle name="SAPBEXtitle 6 2 2 2" xfId="1993" xr:uid="{06825D4E-801C-490F-A772-1D976F2EE911}"/>
    <cellStyle name="SAPBEXtitle 6 2 3" xfId="1470" xr:uid="{D4622A4B-6AA6-4088-B2C0-8C9FE12D112F}"/>
    <cellStyle name="SAPBEXtitle 6 2 4" xfId="1735" xr:uid="{62965D8D-166B-4EC0-9F7C-833B53D24899}"/>
    <cellStyle name="SAPBEXunassignedItem" xfId="547" xr:uid="{16E3DADA-8468-47A9-81D4-C531E3A36134}"/>
    <cellStyle name="SAPBEXunassignedItem 2" xfId="548" xr:uid="{0B49DC94-7565-4031-A493-C29E356CEE90}"/>
    <cellStyle name="SAPBEXundefined" xfId="549" xr:uid="{8EB91EAE-E215-4548-A8B0-043C0EF6A9C8}"/>
    <cellStyle name="SAPBEXundefined 2" xfId="550" xr:uid="{64E56309-8893-4C04-B337-4BC1817DB7D6}"/>
    <cellStyle name="SAPBEXundefined 2 2" xfId="929" xr:uid="{DE5B5DFB-0D64-48CA-B671-D0D5EE611573}"/>
    <cellStyle name="SAPBEXundefined 2 2 2" xfId="1201" xr:uid="{5E19F691-A1FB-44BF-8A44-48E8958F7C51}"/>
    <cellStyle name="SAPBEXundefined 2 2 2 2" xfId="1995" xr:uid="{98B2ECFC-9973-4617-97B3-CEEB58788B88}"/>
    <cellStyle name="SAPBEXundefined 2 2 3" xfId="1472" xr:uid="{E027E6DD-576B-4149-84C4-71AF75756253}"/>
    <cellStyle name="SAPBEXundefined 2 2 4" xfId="1737" xr:uid="{FBAB6B4A-399F-4B1B-AEF9-58B01A245ECE}"/>
    <cellStyle name="SAPBEXundefined 3" xfId="551" xr:uid="{91F93EB1-8294-4951-913E-CF5175A76CAF}"/>
    <cellStyle name="SAPBEXundefined 3 2" xfId="930" xr:uid="{48164578-A453-494F-8F76-8652EDAB6C07}"/>
    <cellStyle name="SAPBEXundefined 3 2 2" xfId="1202" xr:uid="{43F9131F-2613-47AF-AE90-FC10C850DBB5}"/>
    <cellStyle name="SAPBEXundefined 3 2 2 2" xfId="1996" xr:uid="{14BC37EB-C107-4930-A069-793E1B5BEAEC}"/>
    <cellStyle name="SAPBEXundefined 3 2 3" xfId="1473" xr:uid="{64E9BFEE-E18E-4986-A6D0-9347A63F30C5}"/>
    <cellStyle name="SAPBEXundefined 3 2 4" xfId="1738" xr:uid="{5FC05B82-6554-4FC1-8167-40FBC9A2EF12}"/>
    <cellStyle name="SAPBEXundefined 4" xfId="552" xr:uid="{34BEF250-97F0-47ED-90AE-BCCBF5D6A3C8}"/>
    <cellStyle name="SAPBEXundefined 4 2" xfId="931" xr:uid="{4DB8FB15-5585-4F57-AA52-C45E6EA01CE3}"/>
    <cellStyle name="SAPBEXundefined 4 2 2" xfId="1203" xr:uid="{F9D04A73-D53B-447E-83CC-164A3B6FF15C}"/>
    <cellStyle name="SAPBEXundefined 4 2 2 2" xfId="1997" xr:uid="{EB1772C0-E187-4A77-A755-6CC023B4435A}"/>
    <cellStyle name="SAPBEXundefined 4 2 3" xfId="1474" xr:uid="{73A5AEF0-7ECD-4487-9A65-0101AFDF4186}"/>
    <cellStyle name="SAPBEXundefined 4 2 4" xfId="1739" xr:uid="{79A1EDD9-7E25-4B19-A56E-2536F43EACF7}"/>
    <cellStyle name="SAPBEXundefined 5" xfId="553" xr:uid="{014C0456-AE74-45C2-A697-6BBC53D1C7B6}"/>
    <cellStyle name="SAPBEXundefined 5 2" xfId="932" xr:uid="{6ACEE627-FBF8-4E3E-9D29-0AB9DF556D36}"/>
    <cellStyle name="SAPBEXundefined 5 2 2" xfId="1204" xr:uid="{04FF37C2-2C8E-4CFA-8967-6A4B2B6CCA95}"/>
    <cellStyle name="SAPBEXundefined 5 2 2 2" xfId="1998" xr:uid="{C37A689D-FDEC-4AE1-A4B7-EA4A7B36E2D1}"/>
    <cellStyle name="SAPBEXundefined 5 2 3" xfId="1475" xr:uid="{CB3C55D8-25A2-4DD8-A4BA-90CDCBB7FFA7}"/>
    <cellStyle name="SAPBEXundefined 5 2 4" xfId="1740" xr:uid="{3A6CD9DA-2964-45C7-806D-6A2997DD2864}"/>
    <cellStyle name="SAPBEXundefined 6" xfId="554" xr:uid="{D9372245-BDE6-4B58-AE7E-BA997CB8EE30}"/>
    <cellStyle name="SAPBEXundefined 6 2" xfId="933" xr:uid="{1CBB5468-6F36-4F76-BC0C-3A7084949632}"/>
    <cellStyle name="SAPBEXundefined 6 2 2" xfId="1205" xr:uid="{B2081265-CA59-4FA1-B85D-1FF1149F76C2}"/>
    <cellStyle name="SAPBEXundefined 6 2 2 2" xfId="1999" xr:uid="{9C9D2839-ECA3-4E46-9024-B5100B423010}"/>
    <cellStyle name="SAPBEXundefined 6 2 3" xfId="1476" xr:uid="{D2BFA313-C92F-42F1-B2C9-0D484A2C6E79}"/>
    <cellStyle name="SAPBEXundefined 6 2 4" xfId="1741" xr:uid="{49E1BDEA-4A71-4F71-9EC0-98D3DCEFB1BF}"/>
    <cellStyle name="SAPBEXundefined 7" xfId="928" xr:uid="{719B2C66-3CA5-4B53-9A35-34F419956463}"/>
    <cellStyle name="SAPBEXundefined 7 2" xfId="1200" xr:uid="{D5564C8D-95F9-4715-AB19-3BF2E0585208}"/>
    <cellStyle name="SAPBEXundefined 7 2 2" xfId="1994" xr:uid="{97381D1B-E5C2-4D2C-8410-FF2EF7D5854C}"/>
    <cellStyle name="SAPBEXundefined 7 3" xfId="1471" xr:uid="{23FA04B8-122F-43CF-9FD5-5D49D26BDD2F}"/>
    <cellStyle name="SAPBEXundefined 7 4" xfId="1736" xr:uid="{0D7A5374-DC84-4488-9EA8-66B215805004}"/>
    <cellStyle name="Sheet Title" xfId="555" xr:uid="{8AAAA51D-9AE8-441F-9168-977E21344FEE}"/>
    <cellStyle name="styleColumnTitles" xfId="556" xr:uid="{FBEC4A27-B7C8-4C4C-AF11-78F7A3CBDB3F}"/>
    <cellStyle name="styleColumnTitles 2" xfId="934" xr:uid="{C425D0AC-E115-462F-B09B-5B4EBBD466E3}"/>
    <cellStyle name="styleColumnTitles 2 2" xfId="1206" xr:uid="{8E37843F-44B8-4870-9ECD-7A3339D4ACCF}"/>
    <cellStyle name="styleColumnTitles 2 2 2" xfId="2000" xr:uid="{8F2554F3-6B07-4C89-9731-C8028B26FF41}"/>
    <cellStyle name="styleColumnTitles 2 3" xfId="1477" xr:uid="{18B779F5-3B1B-4E26-99A0-48A9342F1D8B}"/>
    <cellStyle name="styleColumnTitles 2 4" xfId="1742" xr:uid="{4CEA6017-C4E7-4EE1-93C2-2E78C9DBB85D}"/>
    <cellStyle name="styleDateRange" xfId="557" xr:uid="{278DF704-9A2D-484A-845E-B8C6CFF0514D}"/>
    <cellStyle name="styleDateRange 2" xfId="935" xr:uid="{D26E9670-4DE5-45F6-BA3A-9DC705DA98E1}"/>
    <cellStyle name="styleDateRange 2 2" xfId="1207" xr:uid="{772F1B96-B294-46B8-B92A-9882DCA6E87F}"/>
    <cellStyle name="styleDateRange 2 2 2" xfId="2001" xr:uid="{2E982B34-E993-4923-9DED-EE4751F20D60}"/>
    <cellStyle name="styleDateRange 2 3" xfId="1478" xr:uid="{BB658C6C-664A-4161-ADF1-ACCC7F8E5AE7}"/>
    <cellStyle name="styleDateRange 2 4" xfId="1743" xr:uid="{52187CDB-4CED-4E27-BE2E-D3E9073D2CFF}"/>
    <cellStyle name="styleHidden" xfId="558" xr:uid="{11DEECB4-E3B8-4199-B5F7-5F1FC15ED2EB}"/>
    <cellStyle name="styleNormal" xfId="559" xr:uid="{D51212BF-30A1-4A04-9354-5F65B883FF72}"/>
    <cellStyle name="styleSeriesAttributes" xfId="560" xr:uid="{BDD31098-72D7-4BC0-9926-9BC44D410E2F}"/>
    <cellStyle name="styleSeriesAttributes 2" xfId="936" xr:uid="{B2BE2686-CCB6-43A5-A854-FE9920F7452A}"/>
    <cellStyle name="styleSeriesAttributes 2 2" xfId="1208" xr:uid="{41350782-8CE5-40EB-BDFD-AC384C41A150}"/>
    <cellStyle name="styleSeriesAttributes 2 2 2" xfId="2002" xr:uid="{1A35FAFE-0148-4D77-B3B3-CE71008F1EB1}"/>
    <cellStyle name="styleSeriesAttributes 2 3" xfId="1479" xr:uid="{6BB624EB-64F4-4C46-869C-926C0A12008D}"/>
    <cellStyle name="styleSeriesAttributes 2 4" xfId="1744" xr:uid="{76C1B54F-C987-4BB1-B872-C0E4B58B62A5}"/>
    <cellStyle name="styleSeriesData" xfId="561" xr:uid="{8C324CA4-EAA1-4475-9F72-1EFE3E05EB09}"/>
    <cellStyle name="styleSeriesData 2" xfId="937" xr:uid="{872B0AB0-0CF7-40AC-8B1E-34B191DF20E7}"/>
    <cellStyle name="styleSeriesData 2 2" xfId="1209" xr:uid="{37FB9102-3EC7-4111-A28F-E5FBBA52FBA0}"/>
    <cellStyle name="styleSeriesData 2 2 2" xfId="2003" xr:uid="{90D3C6F8-F9B7-4B6A-B007-D699521244C4}"/>
    <cellStyle name="styleSeriesData 2 3" xfId="1480" xr:uid="{7D552F77-F864-49F9-899B-22941D85D6A2}"/>
    <cellStyle name="styleSeriesData 2 4" xfId="1745" xr:uid="{5F1720AD-43FE-4585-997F-83AFBFBFF6DF}"/>
    <cellStyle name="styleSeriesDataForecast" xfId="562" xr:uid="{E72A409F-8643-41FE-9D28-E61E6400071A}"/>
    <cellStyle name="styleSeriesDataForecast 2" xfId="938" xr:uid="{16964A03-8BAC-416A-A898-531451414CDC}"/>
    <cellStyle name="styleSeriesDataForecast 2 2" xfId="1210" xr:uid="{99CB2717-EEE8-4F2D-86D1-95A1748C26FA}"/>
    <cellStyle name="styleSeriesDataForecast 2 2 2" xfId="2004" xr:uid="{D19EE023-4C46-4BF9-949A-5AA60DD6EEA3}"/>
    <cellStyle name="styleSeriesDataForecast 2 3" xfId="1481" xr:uid="{CC2E5DBC-4E81-4AFA-B87E-E5BA444AD92E}"/>
    <cellStyle name="styleSeriesDataForecast 2 4" xfId="1746" xr:uid="{5CD2EAD8-3676-4EBA-B347-796754FEC1D3}"/>
    <cellStyle name="styleSeriesDataForecastNA" xfId="563" xr:uid="{8E6EFE2C-685A-4134-AB8F-48A8F3CB3D1A}"/>
    <cellStyle name="styleSeriesDataForecastNA 2" xfId="939" xr:uid="{253CB25E-8B9D-4D30-81D1-27966559B254}"/>
    <cellStyle name="styleSeriesDataForecastNA 2 2" xfId="1211" xr:uid="{DC30D5B6-6DEF-4A2B-946C-7A40C348475F}"/>
    <cellStyle name="styleSeriesDataForecastNA 2 2 2" xfId="2005" xr:uid="{24EE91BE-4688-4276-A3FF-130FAA5CD20A}"/>
    <cellStyle name="styleSeriesDataForecastNA 2 3" xfId="1482" xr:uid="{25374E51-A179-4B16-80E8-FADB4068A541}"/>
    <cellStyle name="styleSeriesDataForecastNA 2 4" xfId="1747" xr:uid="{5D0E8FF5-4D6A-4C81-A6AF-BB7A2D81C0D2}"/>
    <cellStyle name="styleSeriesDataNA" xfId="564" xr:uid="{32FEB292-D67A-4288-9E1C-DC626E85A303}"/>
    <cellStyle name="styleSeriesDataNA 2" xfId="940" xr:uid="{C4E6D218-2E43-4E54-A170-C2A3201B6D30}"/>
    <cellStyle name="styleSeriesDataNA 2 2" xfId="1212" xr:uid="{C0E57801-89BD-47DB-A05A-C30C274D47AD}"/>
    <cellStyle name="styleSeriesDataNA 2 2 2" xfId="2006" xr:uid="{99698905-0762-4D7D-B08A-7FB507F81F06}"/>
    <cellStyle name="styleSeriesDataNA 2 3" xfId="1483" xr:uid="{9F5BE93C-7387-4965-8CE6-A5A4F2AEFC4A}"/>
    <cellStyle name="styleSeriesDataNA 2 4" xfId="1748" xr:uid="{E7E800CB-B003-43BD-88C6-C6BCF7BA37CE}"/>
    <cellStyle name="Text Indent A" xfId="565" xr:uid="{AF0636F8-F6E1-4498-8015-E56908667758}"/>
    <cellStyle name="Text Indent B" xfId="566" xr:uid="{3CC6F782-E2E5-4BF3-87B2-82F71C2436ED}"/>
    <cellStyle name="Text Indent C" xfId="567" xr:uid="{491C9C11-98D6-4AD3-BC8B-D2D8393CD3E5}"/>
    <cellStyle name="Times New Roman0181000015536870911" xfId="568" xr:uid="{37B10145-D4F3-42B1-953F-99F3F2D1414C}"/>
    <cellStyle name="Times New Roman0181000015536870911 2" xfId="941" xr:uid="{3FFBBE3C-2C2A-42EA-B054-19239407A522}"/>
    <cellStyle name="Times New Roman0181000015536870911 2 2" xfId="1213" xr:uid="{9465089B-694F-4382-BE51-1728EC6DAD85}"/>
    <cellStyle name="Times New Roman0181000015536870911 2 2 2" xfId="2007" xr:uid="{0473CB8C-E1D5-4F8E-A561-A3E7020FB3AF}"/>
    <cellStyle name="Times New Roman0181000015536870911 2 3" xfId="1484" xr:uid="{40AADDA9-A6AD-4134-9328-472FC4D7E441}"/>
    <cellStyle name="Times New Roman0181000015536870911 2 4" xfId="1749" xr:uid="{94B8698F-8266-4BDC-AD3A-C7E5A05BB19F}"/>
    <cellStyle name="Title" xfId="569" xr:uid="{5A1BAF70-5F55-4874-9B3C-814E9BA21974}"/>
    <cellStyle name="Total" xfId="570" xr:uid="{43EF4941-A6F7-4C39-B1B7-BAEAAD47CFC9}"/>
    <cellStyle name="Total 2" xfId="942" xr:uid="{1D619D9D-C42C-42A1-B8C6-975C911E13E6}"/>
    <cellStyle name="Total 2 2" xfId="1214" xr:uid="{0BC69035-66C3-4DB3-8BB9-F55546CB2896}"/>
    <cellStyle name="Total 2 2 2" xfId="2008" xr:uid="{EBE6C0B2-B332-4190-9207-7A1C414A1B9F}"/>
    <cellStyle name="Total 2 3" xfId="1485" xr:uid="{21A58534-EC2D-4E7F-BCE3-40DE0FF2A1E2}"/>
    <cellStyle name="Total 2 4" xfId="1750" xr:uid="{EF27791C-E556-4D15-B047-294F46DF8782}"/>
    <cellStyle name="Warning Text" xfId="571" xr:uid="{CAF3FD91-52FE-4F52-B0B7-E12F8D5CB2E3}"/>
    <cellStyle name="Обычный" xfId="0" builtinId="0"/>
    <cellStyle name="Обычный 10" xfId="572" xr:uid="{2B12C7A0-E7F3-417E-862F-E92D966A8814}"/>
    <cellStyle name="Обычный 11" xfId="573" xr:uid="{40B89E79-4158-47F2-BEBB-11D989FD3E66}"/>
    <cellStyle name="Обычный 12" xfId="574" xr:uid="{198F10D0-0F99-48FC-A32F-B50089171CC1}"/>
    <cellStyle name="Обычный 12 2" xfId="575" xr:uid="{E1812694-1469-48B2-8427-43B5A0B974FA}"/>
    <cellStyle name="Обычный 12_Т-НахВТО-газ-28.09.12" xfId="576" xr:uid="{58868A4E-5F65-4A7C-9AFA-F89DC1CE84C3}"/>
    <cellStyle name="Обычный 13" xfId="577" xr:uid="{3494FB67-61F8-4FC8-89CC-CD6C554F68F0}"/>
    <cellStyle name="Обычный 14" xfId="578" xr:uid="{15F86091-CEAE-4380-88F6-BCD124C78DA6}"/>
    <cellStyle name="Обычный 15" xfId="579" xr:uid="{18C9CBC7-50E6-4043-97CE-5A52A379952D}"/>
    <cellStyle name="Обычный 16" xfId="580" xr:uid="{9CE52405-6254-4F01-BD2C-05AC4C3EF948}"/>
    <cellStyle name="Обычный 16 2" xfId="581" xr:uid="{F562510E-9F0B-43B0-BD90-C8377BEC02E0}"/>
    <cellStyle name="Обычный 17" xfId="582" xr:uid="{F0C876C7-6EDD-477A-B67E-322712D00620}"/>
    <cellStyle name="Обычный 18" xfId="583" xr:uid="{7D68008F-71DF-4B0C-B728-B64DFFA2E020}"/>
    <cellStyle name="Обычный 19" xfId="584" xr:uid="{28D7A611-9764-4909-9A24-838079B920A1}"/>
    <cellStyle name="Обычный 2" xfId="2" xr:uid="{2F8F0D48-8BD7-4C2F-81CD-4B6B6743CB62}"/>
    <cellStyle name="Обычный 2 10" xfId="585" xr:uid="{24D722F9-6618-41C9-BD1D-FB5BCA9D43CE}"/>
    <cellStyle name="Обычный 2 11" xfId="586" xr:uid="{90A6A401-10C8-4EE0-B5E1-71B87E77A9F0}"/>
    <cellStyle name="Обычный 2 11 2" xfId="587" xr:uid="{6D99488A-C335-44F5-BFB5-446578D6144B}"/>
    <cellStyle name="Обычный 2 11_Т-НахВТО-газ-28.09.12" xfId="588" xr:uid="{9A4621D6-BD83-43C6-A82B-1F004C7C8216}"/>
    <cellStyle name="Обычный 2 12" xfId="589" xr:uid="{6F21D7AE-B954-4308-BCF9-A8FF39BAADEF}"/>
    <cellStyle name="Обычный 2 12 2" xfId="590" xr:uid="{5E4EF055-10B5-4AC3-8184-099552E10E37}"/>
    <cellStyle name="Обычный 2 12_Т-НахВТО-газ-28.09.12" xfId="591" xr:uid="{75B6E46E-E320-4653-BDF2-C49EF511BDC4}"/>
    <cellStyle name="Обычный 2 13" xfId="592" xr:uid="{4B6CA44F-D925-4760-B1F6-F33C85D7F18C}"/>
    <cellStyle name="Обычный 2 14" xfId="593" xr:uid="{26431CF9-5EE5-4402-94D8-FBE1514678AE}"/>
    <cellStyle name="Обычный 2 15" xfId="1223" xr:uid="{448EEB85-21BA-4F35-A3F5-9CADD9CEC60E}"/>
    <cellStyle name="Обычный 2 16" xfId="1217" xr:uid="{77BDAA2B-2E04-4E10-9FB2-DF413968F43C}"/>
    <cellStyle name="Обычный 2 17" xfId="1487" xr:uid="{46B002F6-4663-4C3F-8928-EA0FDD933B63}"/>
    <cellStyle name="Обычный 2 18" xfId="2010" xr:uid="{F98E00A4-FF9E-4814-A2E1-DC119DD31A63}"/>
    <cellStyle name="Обычный 2 2" xfId="594" xr:uid="{4CFA083F-73B8-4AE4-A681-79A117090A16}"/>
    <cellStyle name="Обычный 2 3" xfId="595" xr:uid="{167F1D29-E6EC-44B5-8092-1AC0123C3D8B}"/>
    <cellStyle name="Обычный 2 4" xfId="596" xr:uid="{1E1544E6-8CEE-4855-80DF-F443EFB384F3}"/>
    <cellStyle name="Обычный 2 5" xfId="597" xr:uid="{54714A91-789E-4CCE-A7DF-84C79A59A107}"/>
    <cellStyle name="Обычный 2 5 2" xfId="1225" xr:uid="{736F69AB-CF53-4B63-A331-4B229F8C6175}"/>
    <cellStyle name="Обычный 2 5 3" xfId="1216" xr:uid="{2F7D241B-EE4E-43A8-8A4A-2540224D4EDE}"/>
    <cellStyle name="Обычный 2 6" xfId="598" xr:uid="{CDC792E8-0356-4325-893F-BC7EAB33BC1D}"/>
    <cellStyle name="Обычный 2 6 2" xfId="1226" xr:uid="{FCA04374-A9E1-421F-B37D-FB4AC644C92A}"/>
    <cellStyle name="Обычный 2 6 3" xfId="1218" xr:uid="{C23F713D-4961-47EF-A5CD-54FE034EC5B9}"/>
    <cellStyle name="Обычный 2 7" xfId="599" xr:uid="{DDBA04F0-478A-4E03-B0B8-88D41E2D6B01}"/>
    <cellStyle name="Обычный 2 8" xfId="600" xr:uid="{4D3996C0-2492-412D-8742-052BC230023D}"/>
    <cellStyle name="Обычный 2 9" xfId="601" xr:uid="{770851E9-9752-4CA1-83E1-5D68E48B3F00}"/>
    <cellStyle name="Обычный 2_Т-НахВТО-газ-28.09.12" xfId="602" xr:uid="{D99F0261-E5C9-46BE-8E66-620DDAE23041}"/>
    <cellStyle name="Обычный 20" xfId="603" xr:uid="{BF0A44D8-7BEA-40E3-BFDA-B8D83389B7D2}"/>
    <cellStyle name="Обычный 21" xfId="604" xr:uid="{DE84327C-6059-4FC0-B40C-4D2A911D7770}"/>
    <cellStyle name="Обычный 22" xfId="605" xr:uid="{CD5FCF05-48DD-4B06-9F2D-C27E45DAD16A}"/>
    <cellStyle name="Обычный 23" xfId="606" xr:uid="{03BF6FC4-20C3-4F59-9435-E1769A612D31}"/>
    <cellStyle name="Обычный 24" xfId="607" xr:uid="{16A48C84-5FE5-4F39-ABBA-63AAE26EDF35}"/>
    <cellStyle name="Обычный 25" xfId="608" xr:uid="{EF3E2E6D-1FA5-4429-8912-82DCB078AE1E}"/>
    <cellStyle name="Обычный 26" xfId="609" xr:uid="{D9D9278C-C3B8-441C-ABEE-404E8A98AE11}"/>
    <cellStyle name="Обычный 27" xfId="610" xr:uid="{05EB1F54-70E3-4075-B8C1-CC6205AA66A4}"/>
    <cellStyle name="Обычный 28" xfId="611" xr:uid="{F6B25572-011D-49EF-8DF3-3A1DF7E5EC46}"/>
    <cellStyle name="Обычный 29" xfId="612" xr:uid="{0645AADA-CFAF-4BB2-95AB-0979F0B31A02}"/>
    <cellStyle name="Обычный 3" xfId="3" xr:uid="{A109E96E-0819-4BD0-B92D-7C349E1D252D}"/>
    <cellStyle name="Обычный 3 2" xfId="613" xr:uid="{913C4DEE-1680-4A26-9A47-695D11D0C535}"/>
    <cellStyle name="Обычный 3 2 2" xfId="1227" xr:uid="{9481F354-985E-42FA-840F-F7C9E24E7483}"/>
    <cellStyle name="Обычный 3 2 3" xfId="1219" xr:uid="{62E6ADD8-AE50-4B52-862F-EBD2D7E17F21}"/>
    <cellStyle name="Обычный 3 3" xfId="614" xr:uid="{EFE9385E-DAE7-4EBC-820F-7672A4C15456}"/>
    <cellStyle name="Обычный 3 4" xfId="615" xr:uid="{C043833C-C146-42A1-B9DA-B14C90BA9423}"/>
    <cellStyle name="Обычный 3 5" xfId="616" xr:uid="{D219C866-24D4-4339-B57F-24FC43289EF5}"/>
    <cellStyle name="Обычный 3 6" xfId="617" xr:uid="{30EB3994-59AB-4657-B6C1-6A8B5B20E77F}"/>
    <cellStyle name="Обычный 3 6 2" xfId="1228" xr:uid="{A20700E5-6356-4F8E-9090-9D354DEBAE0B}"/>
    <cellStyle name="Обычный 3 6 3" xfId="1493" xr:uid="{5579CD8D-BA45-4421-A635-238EAB4466B8}"/>
    <cellStyle name="Обычный 3_RZD_2009-2030_macromodel_090518" xfId="618" xr:uid="{61174CA2-E19B-447D-9D54-EB38BED12DE8}"/>
    <cellStyle name="Обычный 30" xfId="619" xr:uid="{3C7607D2-2B16-457C-805D-E9CF41D58598}"/>
    <cellStyle name="Обычный 31" xfId="683" xr:uid="{5FE1F7EA-2025-4A30-B1A3-FE5E516FA0CE}"/>
    <cellStyle name="Обычный 32" xfId="1" xr:uid="{CC0F5BDE-7889-4CD2-ADD6-42D065006930}"/>
    <cellStyle name="Обычный 32 2" xfId="1222" xr:uid="{A21C5BBA-B21A-4DBF-B9AD-8C32BB0A2848}"/>
    <cellStyle name="Обычный 32 3" xfId="1491" xr:uid="{98584404-9C40-4CAA-BE24-0B1832403CFE}"/>
    <cellStyle name="Обычный 33" xfId="1490" xr:uid="{05B40233-E322-4F52-8250-E7E7C175E190}"/>
    <cellStyle name="Обычный 34" xfId="685" xr:uid="{943D95C7-7F43-4F97-841A-A22FD658659A}"/>
    <cellStyle name="Обычный 35" xfId="1221" xr:uid="{216A198E-0F2C-447B-954E-065F21DCB0B3}"/>
    <cellStyle name="Обычный 36" xfId="1488" xr:uid="{8400BC61-566F-4EF0-B9B2-CF50FD2364A6}"/>
    <cellStyle name="Обычный 37" xfId="1489" xr:uid="{3A0685D9-39DB-49D7-B76C-56712272FDA7}"/>
    <cellStyle name="Обычный 4" xfId="620" xr:uid="{C8BD8659-4D37-489A-8137-FB5B5CF94420}"/>
    <cellStyle name="Обычный 4 2" xfId="621" xr:uid="{6E90223D-27F3-4849-95DC-5BAFEF8C2EFB}"/>
    <cellStyle name="Обычный 4 2 2" xfId="622" xr:uid="{8E07075D-8BA8-4848-8BC0-A380E9D0BDA6}"/>
    <cellStyle name="Обычный 4 2_Т-НахВТО-газ-28.09.12" xfId="623" xr:uid="{63A80376-6854-42E1-89E4-2138A7224981}"/>
    <cellStyle name="Обычный 4_ЦФ запрос2008-2009" xfId="624" xr:uid="{E139664A-6AC4-4944-8C01-E5D6925C9558}"/>
    <cellStyle name="Обычный 5" xfId="625" xr:uid="{EAEF1197-C7D2-4FF4-9F57-A676DDE5D299}"/>
    <cellStyle name="Обычный 6" xfId="626" xr:uid="{86CCC9EC-21B7-46EE-860E-181268D3A646}"/>
    <cellStyle name="Обычный 6 2" xfId="4" xr:uid="{B10494AE-0038-4DC0-96EB-718F1A841A02}"/>
    <cellStyle name="Обычный 6 3" xfId="684" xr:uid="{073F15EF-38E7-4AC2-B897-0D27348004CC}"/>
    <cellStyle name="Обычный 7" xfId="627" xr:uid="{51CC6B20-0BFA-4DC6-B81B-A4C0EE0391A9}"/>
    <cellStyle name="Обычный 7 2" xfId="1220" xr:uid="{A3B892F7-6CDC-40E9-B8CC-DD7443F62E4A}"/>
    <cellStyle name="Обычный 8" xfId="628" xr:uid="{2EFE6507-E99B-47B0-9554-CC6AA676714F}"/>
    <cellStyle name="Обычный 9" xfId="629" xr:uid="{7852553F-BAE9-4331-970F-E4C0E127F0FF}"/>
    <cellStyle name="Процентный 10" xfId="630" xr:uid="{E243DEC3-6113-4E1E-B71C-DD32617971F4}"/>
    <cellStyle name="Процентный 11" xfId="631" xr:uid="{0BE95AC5-D675-4E48-B6B4-EBA3FEC586B3}"/>
    <cellStyle name="Процентный 12" xfId="632" xr:uid="{E7313B0C-2ABC-4196-8E14-9284C53EF6C6}"/>
    <cellStyle name="Процентный 13" xfId="633" xr:uid="{2277E071-E995-4FE3-A599-9E2F13EED92B}"/>
    <cellStyle name="Процентный 14" xfId="634" xr:uid="{EBF6BB2A-B4C7-4C84-B014-6C8D0102DF50}"/>
    <cellStyle name="Процентный 2" xfId="635" xr:uid="{8712CD4B-C373-4BF9-9EE2-351CD4C0F3C2}"/>
    <cellStyle name="Процентный 2 2" xfId="636" xr:uid="{7871E1A4-023D-4C62-9928-BD4BDC1476D4}"/>
    <cellStyle name="Процентный 2 2 2" xfId="637" xr:uid="{520948CA-82E8-48D2-A4F4-4D00426EF12A}"/>
    <cellStyle name="Процентный 3" xfId="638" xr:uid="{18B88B03-C7AE-4E4B-A767-2E2125BF7B72}"/>
    <cellStyle name="Процентный 4" xfId="639" xr:uid="{95A2C745-9129-4FAA-8253-54EC447D6CF7}"/>
    <cellStyle name="Процентный 5" xfId="640" xr:uid="{4DDFFF51-8312-4D73-936D-0D4A4401F4C4}"/>
    <cellStyle name="Процентный 6" xfId="641" xr:uid="{2D9F9767-1706-4311-9A6F-60CC54DC082D}"/>
    <cellStyle name="Процентный 7" xfId="642" xr:uid="{E179080B-AF02-4551-8C37-4F70B085EAE0}"/>
    <cellStyle name="Процентный 8" xfId="643" xr:uid="{DBC96FCC-8B9E-4D4A-B1A7-C32B0689439F}"/>
    <cellStyle name="Процентный 9" xfId="644" xr:uid="{3FA2B2E5-D24F-4A1B-8A14-91AFBD943A3A}"/>
    <cellStyle name="Сверхулин" xfId="645" xr:uid="{DB9C7F0E-3C1C-4291-90D7-813AF0638678}"/>
    <cellStyle name="Сверхулин 2" xfId="943" xr:uid="{EB5F7DB9-6E00-47A6-AA9B-764D120175D6}"/>
    <cellStyle name="Сверхулин 2 2" xfId="1215" xr:uid="{5896D763-5326-47D9-8997-0B04098179CA}"/>
    <cellStyle name="Сверхулин 2 2 2" xfId="2009" xr:uid="{CBEB51C5-63CA-437F-959D-E0A25FF4F5EF}"/>
    <cellStyle name="Сверхулин 2 3" xfId="1486" xr:uid="{C371EF1D-3FB3-4C72-97BC-C28895FFAD29}"/>
    <cellStyle name="Сверхулин 2 4" xfId="1751" xr:uid="{083EC3FA-699E-41B4-A558-194A9620F719}"/>
    <cellStyle name="Стиль 1" xfId="646" xr:uid="{86AEEB60-A02E-4D75-B96E-430B93282DAB}"/>
    <cellStyle name="Стиль 1 2" xfId="647" xr:uid="{9D06ED47-79C3-4AF6-AB40-6D40005E7F15}"/>
    <cellStyle name="Стиль 1 3" xfId="648" xr:uid="{9E034D71-96D3-408C-807D-4B4F3C53A7E7}"/>
    <cellStyle name="Стиль 1 4" xfId="649" xr:uid="{69F2F00C-1554-463B-BDE9-A3B9F9937F78}"/>
    <cellStyle name="Стиль 1 5" xfId="650" xr:uid="{177C5730-63E6-4CC6-890E-41D0583C6F0E}"/>
    <cellStyle name="Стиль 1 6" xfId="651" xr:uid="{BDBDB66C-CC9B-4477-B074-C7977CE8031F}"/>
    <cellStyle name="Стиль 1 7" xfId="652" xr:uid="{D7B835EE-985C-4FC2-918D-22B126672366}"/>
    <cellStyle name="Стиль 1_Книга2" xfId="653" xr:uid="{92721B0F-F5BA-44CC-8C2A-D9018D3AC96B}"/>
    <cellStyle name="ТаблицаТекст" xfId="654" xr:uid="{DBA7F3CA-54EC-4372-9496-A7B73B522324}"/>
    <cellStyle name="Тысячи [0]_Chart1 (Sales &amp; Costs)" xfId="655" xr:uid="{D0F6EEBA-F5C3-4738-83B5-6829DF2C8B0C}"/>
    <cellStyle name="Тысячи_Chart1 (Sales &amp; Costs)" xfId="656" xr:uid="{815754E5-6067-48A4-8FB2-5AD539F61A29}"/>
    <cellStyle name="Финансовый [0] 2" xfId="657" xr:uid="{E6F73C8D-51F9-441C-8BDF-9A29C6313DC0}"/>
    <cellStyle name="Финансовый 10" xfId="658" xr:uid="{915BB71E-3554-4744-886C-AA6DAC6D47A8}"/>
    <cellStyle name="Финансовый 11" xfId="659" xr:uid="{D43DC5C4-D719-43E5-A1BD-94C9A698C51B}"/>
    <cellStyle name="Финансовый 12" xfId="660" xr:uid="{C6DA3A8E-D695-4EF8-883C-EF45E5CACD54}"/>
    <cellStyle name="Финансовый 13" xfId="661" xr:uid="{8EFD91FE-3081-4A4D-90A5-D43D19BCAF81}"/>
    <cellStyle name="Финансовый 14" xfId="662" xr:uid="{D50AB085-BE57-4530-A652-B2733AF23363}"/>
    <cellStyle name="Финансовый 15" xfId="663" xr:uid="{5F1FF3C0-18FC-4C56-B51A-0D55686789B7}"/>
    <cellStyle name="Финансовый 16" xfId="664" xr:uid="{5FF2B389-1950-43F6-8D75-9FBBC66DE46C}"/>
    <cellStyle name="Финансовый 17" xfId="665" xr:uid="{971807E7-6619-48B1-8FA2-4245A609EC15}"/>
    <cellStyle name="Финансовый 2" xfId="666" xr:uid="{0B6C59AF-E566-4AAE-8DC5-625BA99B5083}"/>
    <cellStyle name="Финансовый 2 10" xfId="667" xr:uid="{D77525F9-3B4E-41FD-947C-2BCF1FE4C4F7}"/>
    <cellStyle name="Финансовый 2 2" xfId="668" xr:uid="{DD57731A-238E-450C-889D-5EF5EDAB7140}"/>
    <cellStyle name="Финансовый 2 3" xfId="669" xr:uid="{0B8930D0-66B7-4D2D-9A87-303B690C06BB}"/>
    <cellStyle name="Финансовый 2 4" xfId="670" xr:uid="{160E89B7-E08C-43AB-AA3D-A98C78A93E0C}"/>
    <cellStyle name="Финансовый 2 5" xfId="671" xr:uid="{39BF8DAD-91E0-4B6F-B461-58CD86978AB7}"/>
    <cellStyle name="Финансовый 2 6" xfId="672" xr:uid="{6F6DFAA2-1D42-43AA-BFDB-4FE34225E1D2}"/>
    <cellStyle name="Финансовый 2 7" xfId="673" xr:uid="{8797E9CC-24A3-40A1-AA2B-C05BD9D1124D}"/>
    <cellStyle name="Финансовый 2 8" xfId="674" xr:uid="{B589160E-A0F0-401B-B45C-A99CBB0B2C01}"/>
    <cellStyle name="Финансовый 2 9" xfId="675" xr:uid="{C2D4BE4E-DCBE-467E-A79D-693801611605}"/>
    <cellStyle name="Финансовый 3" xfId="676" xr:uid="{E09902C1-3E88-4DE5-A074-F847EBAC2C99}"/>
    <cellStyle name="Финансовый 3 2" xfId="5" xr:uid="{1F24CAF0-7EE8-4893-B553-EDF187AAD5D2}"/>
    <cellStyle name="Финансовый 3 2 2" xfId="1224" xr:uid="{F5A890EE-6D16-4329-B1CE-6B918A4543E2}"/>
    <cellStyle name="Финансовый 3 2 3" xfId="1492" xr:uid="{2DEE7000-8A57-47D9-B992-B6074570EBED}"/>
    <cellStyle name="Финансовый 4" xfId="677" xr:uid="{2E4E5006-53FC-476A-9DF0-4AF7FC92497C}"/>
    <cellStyle name="Финансовый 5" xfId="678" xr:uid="{77E12604-2543-4083-872E-FD081DE83B98}"/>
    <cellStyle name="Финансовый 6" xfId="679" xr:uid="{866DFC79-96A2-4102-ADEE-BA4C1590CC50}"/>
    <cellStyle name="Финансовый 7" xfId="680" xr:uid="{B4A316B2-29FB-4AB3-BBD2-F95ECDE3A119}"/>
    <cellStyle name="Финансовый 8" xfId="681" xr:uid="{CEFD9E54-DD53-4934-B2CF-A0CEFA872385}"/>
    <cellStyle name="Финансовый 9" xfId="682" xr:uid="{DEECED1E-105D-4D74-9D1C-855A8C8A3A3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7" t="s">
        <v>0</v>
      </c>
      <c r="B2" s="197"/>
      <c r="C2" s="197"/>
    </row>
    <row r="3" spans="1:3" x14ac:dyDescent="0.25">
      <c r="A3" s="1"/>
      <c r="B3" s="1"/>
      <c r="C3" s="1"/>
    </row>
    <row r="4" spans="1:3" x14ac:dyDescent="0.25">
      <c r="A4" s="198" t="s">
        <v>1</v>
      </c>
      <c r="B4" s="198"/>
      <c r="C4" s="19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9" t="s">
        <v>3</v>
      </c>
      <c r="C6" s="199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1"/>
      <c r="B1" s="111"/>
      <c r="C1" s="111"/>
      <c r="D1" s="111" t="s">
        <v>186</v>
      </c>
    </row>
    <row r="2" spans="1:4" ht="15.75" customHeight="1" x14ac:dyDescent="0.25">
      <c r="A2" s="111"/>
      <c r="B2" s="111"/>
      <c r="C2" s="111"/>
      <c r="D2" s="111"/>
    </row>
    <row r="3" spans="1:4" ht="15.75" customHeight="1" x14ac:dyDescent="0.25">
      <c r="A3" s="111"/>
      <c r="B3" s="130" t="s">
        <v>187</v>
      </c>
      <c r="C3" s="111"/>
      <c r="D3" s="111"/>
    </row>
    <row r="4" spans="1:4" ht="15.75" customHeight="1" x14ac:dyDescent="0.25">
      <c r="A4" s="111"/>
      <c r="B4" s="111"/>
      <c r="C4" s="111"/>
      <c r="D4" s="111"/>
    </row>
    <row r="5" spans="1:4" ht="47.25" customHeight="1" x14ac:dyDescent="0.25">
      <c r="A5" s="247" t="s">
        <v>188</v>
      </c>
      <c r="B5" s="247"/>
      <c r="C5" s="247"/>
      <c r="D5" s="194" t="str">
        <f>'Прил.5 Расчет СМР и ОБ'!D6:J6</f>
        <v>Постоянная часть ПС, комплекс поворотных камер охранного (технологического) видеонаблюдения ЗПС 500 кВ</v>
      </c>
    </row>
    <row r="6" spans="1:4" ht="15.75" customHeight="1" x14ac:dyDescent="0.25">
      <c r="A6" s="111" t="s">
        <v>345</v>
      </c>
      <c r="B6" s="111"/>
      <c r="C6" s="111"/>
      <c r="D6" s="111"/>
    </row>
    <row r="7" spans="1:4" ht="15.75" customHeight="1" x14ac:dyDescent="0.25">
      <c r="A7" s="111"/>
      <c r="B7" s="111"/>
      <c r="C7" s="111"/>
      <c r="D7" s="111"/>
    </row>
    <row r="8" spans="1:4" x14ac:dyDescent="0.25">
      <c r="A8" s="209" t="s">
        <v>5</v>
      </c>
      <c r="B8" s="209" t="s">
        <v>6</v>
      </c>
      <c r="C8" s="209" t="s">
        <v>189</v>
      </c>
      <c r="D8" s="209" t="s">
        <v>190</v>
      </c>
    </row>
    <row r="9" spans="1:4" x14ac:dyDescent="0.25">
      <c r="A9" s="209"/>
      <c r="B9" s="209"/>
      <c r="C9" s="209"/>
      <c r="D9" s="209"/>
    </row>
    <row r="10" spans="1:4" ht="15.75" customHeight="1" x14ac:dyDescent="0.25">
      <c r="A10" s="119">
        <v>1</v>
      </c>
      <c r="B10" s="119">
        <v>2</v>
      </c>
      <c r="C10" s="119">
        <v>3</v>
      </c>
      <c r="D10" s="119">
        <v>4</v>
      </c>
    </row>
    <row r="11" spans="1:4" ht="63" customHeight="1" x14ac:dyDescent="0.25">
      <c r="A11" s="195" t="s">
        <v>353</v>
      </c>
      <c r="B11" s="195" t="s">
        <v>354</v>
      </c>
      <c r="C11" s="196" t="s">
        <v>355</v>
      </c>
      <c r="D11" s="166">
        <f>'Прил.4 РМ'!C41/1000</f>
        <v>14684.949919999999</v>
      </c>
    </row>
    <row r="13" spans="1:4" x14ac:dyDescent="0.25">
      <c r="A13" s="4" t="s">
        <v>191</v>
      </c>
      <c r="B13" s="12"/>
      <c r="C13" s="12"/>
      <c r="D13" s="24"/>
    </row>
    <row r="14" spans="1:4" x14ac:dyDescent="0.25">
      <c r="A14" s="156" t="s">
        <v>68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69</v>
      </c>
      <c r="B16" s="12"/>
      <c r="C16" s="12"/>
      <c r="D16" s="24"/>
    </row>
    <row r="17" spans="1:4" x14ac:dyDescent="0.25">
      <c r="A17" s="156" t="s">
        <v>70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4" t="s">
        <v>192</v>
      </c>
      <c r="C4" s="204"/>
      <c r="D4" s="204"/>
    </row>
    <row r="5" spans="2:5" ht="18.75" customHeight="1" x14ac:dyDescent="0.25">
      <c r="B5" s="160"/>
    </row>
    <row r="6" spans="2:5" ht="15.75" customHeight="1" x14ac:dyDescent="0.25">
      <c r="B6" s="205" t="s">
        <v>193</v>
      </c>
      <c r="C6" s="205"/>
      <c r="D6" s="205"/>
    </row>
    <row r="7" spans="2:5" x14ac:dyDescent="0.25">
      <c r="B7" s="248"/>
      <c r="C7" s="248"/>
      <c r="D7" s="248"/>
      <c r="E7" s="248"/>
    </row>
    <row r="8" spans="2:5" x14ac:dyDescent="0.25">
      <c r="B8" s="179"/>
      <c r="C8" s="179"/>
      <c r="D8" s="179"/>
      <c r="E8" s="179"/>
    </row>
    <row r="9" spans="2:5" ht="47.25" customHeight="1" x14ac:dyDescent="0.25">
      <c r="B9" s="119" t="s">
        <v>194</v>
      </c>
      <c r="C9" s="119" t="s">
        <v>195</v>
      </c>
      <c r="D9" s="119" t="s">
        <v>196</v>
      </c>
    </row>
    <row r="10" spans="2:5" ht="15.75" customHeight="1" x14ac:dyDescent="0.25">
      <c r="B10" s="119">
        <v>1</v>
      </c>
      <c r="C10" s="119">
        <v>2</v>
      </c>
      <c r="D10" s="119">
        <v>3</v>
      </c>
    </row>
    <row r="11" spans="2:5" ht="45" customHeight="1" x14ac:dyDescent="0.25">
      <c r="B11" s="119" t="s">
        <v>197</v>
      </c>
      <c r="C11" s="119" t="s">
        <v>198</v>
      </c>
      <c r="D11" s="119">
        <v>44.29</v>
      </c>
    </row>
    <row r="12" spans="2:5" ht="29.25" customHeight="1" x14ac:dyDescent="0.25">
      <c r="B12" s="119" t="s">
        <v>199</v>
      </c>
      <c r="C12" s="119" t="s">
        <v>198</v>
      </c>
      <c r="D12" s="119">
        <v>13.47</v>
      </c>
    </row>
    <row r="13" spans="2:5" ht="29.25" customHeight="1" x14ac:dyDescent="0.25">
      <c r="B13" s="119" t="s">
        <v>200</v>
      </c>
      <c r="C13" s="119" t="s">
        <v>198</v>
      </c>
      <c r="D13" s="119">
        <v>8.0399999999999991</v>
      </c>
    </row>
    <row r="14" spans="2:5" ht="30.75" customHeight="1" x14ac:dyDescent="0.25">
      <c r="B14" s="119" t="s">
        <v>201</v>
      </c>
      <c r="C14" s="115" t="s">
        <v>202</v>
      </c>
      <c r="D14" s="119">
        <v>6.26</v>
      </c>
    </row>
    <row r="15" spans="2:5" ht="89.25" customHeight="1" x14ac:dyDescent="0.25">
      <c r="B15" s="119" t="s">
        <v>203</v>
      </c>
      <c r="C15" s="119" t="s">
        <v>204</v>
      </c>
      <c r="D15" s="161">
        <v>3.9E-2</v>
      </c>
    </row>
    <row r="16" spans="2:5" ht="78.75" customHeight="1" x14ac:dyDescent="0.25">
      <c r="B16" s="119" t="s">
        <v>205</v>
      </c>
      <c r="C16" s="119" t="s">
        <v>206</v>
      </c>
      <c r="D16" s="161">
        <v>2.1000000000000001E-2</v>
      </c>
    </row>
    <row r="17" spans="2:4" ht="34.5" customHeight="1" x14ac:dyDescent="0.25">
      <c r="B17" s="119"/>
      <c r="C17" s="119"/>
      <c r="D17" s="119"/>
    </row>
    <row r="18" spans="2:4" ht="31.5" customHeight="1" x14ac:dyDescent="0.25">
      <c r="B18" s="119" t="s">
        <v>207</v>
      </c>
      <c r="C18" s="119" t="s">
        <v>208</v>
      </c>
      <c r="D18" s="161">
        <v>2.1399999999999999E-2</v>
      </c>
    </row>
    <row r="19" spans="2:4" ht="31.5" customHeight="1" x14ac:dyDescent="0.25">
      <c r="B19" s="119" t="s">
        <v>138</v>
      </c>
      <c r="C19" s="119" t="s">
        <v>209</v>
      </c>
      <c r="D19" s="161">
        <v>2E-3</v>
      </c>
    </row>
    <row r="20" spans="2:4" ht="24" customHeight="1" x14ac:dyDescent="0.25">
      <c r="B20" s="119" t="s">
        <v>140</v>
      </c>
      <c r="C20" s="119" t="s">
        <v>210</v>
      </c>
      <c r="D20" s="161">
        <v>0.03</v>
      </c>
    </row>
    <row r="21" spans="2:4" ht="18.75" customHeight="1" x14ac:dyDescent="0.25">
      <c r="B21" s="162"/>
    </row>
    <row r="22" spans="2:4" ht="18.75" customHeight="1" x14ac:dyDescent="0.25">
      <c r="B22" s="162"/>
    </row>
    <row r="23" spans="2:4" ht="18.75" customHeight="1" x14ac:dyDescent="0.25">
      <c r="B23" s="162"/>
    </row>
    <row r="24" spans="2:4" ht="18.75" customHeight="1" x14ac:dyDescent="0.25">
      <c r="B24" s="162"/>
    </row>
    <row r="27" spans="2:4" x14ac:dyDescent="0.25">
      <c r="B27" s="4" t="s">
        <v>211</v>
      </c>
      <c r="C27" s="12"/>
    </row>
    <row r="28" spans="2:4" x14ac:dyDescent="0.25">
      <c r="B28" s="156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178</v>
      </c>
      <c r="C30" s="12"/>
    </row>
    <row r="31" spans="2:4" x14ac:dyDescent="0.25">
      <c r="B31" s="156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7" sqref="K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5" t="s">
        <v>212</v>
      </c>
      <c r="B2" s="205"/>
      <c r="C2" s="205"/>
      <c r="D2" s="205"/>
      <c r="E2" s="205"/>
      <c r="F2" s="205"/>
    </row>
    <row r="4" spans="1:7" ht="18" customHeight="1" x14ac:dyDescent="0.25">
      <c r="A4" s="163" t="s">
        <v>213</v>
      </c>
      <c r="B4" s="111"/>
      <c r="C4" s="111"/>
      <c r="D4" s="111"/>
      <c r="E4" s="111"/>
      <c r="F4" s="111"/>
      <c r="G4" s="111"/>
    </row>
    <row r="5" spans="1:7" ht="15.75" customHeight="1" x14ac:dyDescent="0.25">
      <c r="A5" s="164" t="s">
        <v>13</v>
      </c>
      <c r="B5" s="164" t="s">
        <v>214</v>
      </c>
      <c r="C5" s="164" t="s">
        <v>215</v>
      </c>
      <c r="D5" s="164" t="s">
        <v>216</v>
      </c>
      <c r="E5" s="164" t="s">
        <v>217</v>
      </c>
      <c r="F5" s="164" t="s">
        <v>218</v>
      </c>
      <c r="G5" s="111"/>
    </row>
    <row r="6" spans="1:7" ht="15.75" customHeight="1" x14ac:dyDescent="0.25">
      <c r="A6" s="164">
        <v>1</v>
      </c>
      <c r="B6" s="164">
        <v>2</v>
      </c>
      <c r="C6" s="164">
        <v>3</v>
      </c>
      <c r="D6" s="164">
        <v>4</v>
      </c>
      <c r="E6" s="164">
        <v>5</v>
      </c>
      <c r="F6" s="164">
        <v>6</v>
      </c>
      <c r="G6" s="111"/>
    </row>
    <row r="7" spans="1:7" ht="110.25" customHeight="1" x14ac:dyDescent="0.25">
      <c r="A7" s="165" t="s">
        <v>219</v>
      </c>
      <c r="B7" s="114" t="s">
        <v>220</v>
      </c>
      <c r="C7" s="119" t="s">
        <v>221</v>
      </c>
      <c r="D7" s="119" t="s">
        <v>222</v>
      </c>
      <c r="E7" s="166">
        <v>47872.94</v>
      </c>
      <c r="F7" s="114" t="s">
        <v>223</v>
      </c>
      <c r="G7" s="111"/>
    </row>
    <row r="8" spans="1:7" ht="31.5" customHeight="1" x14ac:dyDescent="0.25">
      <c r="A8" s="165" t="s">
        <v>224</v>
      </c>
      <c r="B8" s="114" t="s">
        <v>225</v>
      </c>
      <c r="C8" s="119" t="s">
        <v>226</v>
      </c>
      <c r="D8" s="119" t="s">
        <v>227</v>
      </c>
      <c r="E8" s="166">
        <f>1973/12</f>
        <v>164.41666666667001</v>
      </c>
      <c r="F8" s="114" t="s">
        <v>228</v>
      </c>
      <c r="G8" s="167"/>
    </row>
    <row r="9" spans="1:7" ht="15.75" customHeight="1" x14ac:dyDescent="0.25">
      <c r="A9" s="165" t="s">
        <v>229</v>
      </c>
      <c r="B9" s="114" t="s">
        <v>230</v>
      </c>
      <c r="C9" s="119" t="s">
        <v>231</v>
      </c>
      <c r="D9" s="119" t="s">
        <v>222</v>
      </c>
      <c r="E9" s="166">
        <v>1</v>
      </c>
      <c r="F9" s="114"/>
      <c r="G9" s="167"/>
    </row>
    <row r="10" spans="1:7" ht="15.75" customHeight="1" x14ac:dyDescent="0.25">
      <c r="A10" s="165" t="s">
        <v>232</v>
      </c>
      <c r="B10" s="114" t="s">
        <v>233</v>
      </c>
      <c r="C10" s="119"/>
      <c r="D10" s="119"/>
      <c r="E10" s="168">
        <v>4.9000000000000004</v>
      </c>
      <c r="F10" s="114" t="s">
        <v>234</v>
      </c>
      <c r="G10" s="167"/>
    </row>
    <row r="11" spans="1:7" ht="78.75" customHeight="1" x14ac:dyDescent="0.25">
      <c r="A11" s="165" t="s">
        <v>235</v>
      </c>
      <c r="B11" s="114" t="s">
        <v>236</v>
      </c>
      <c r="C11" s="119" t="s">
        <v>237</v>
      </c>
      <c r="D11" s="119" t="s">
        <v>222</v>
      </c>
      <c r="E11" s="169">
        <v>1.522</v>
      </c>
      <c r="F11" s="114" t="s">
        <v>238</v>
      </c>
      <c r="G11" s="111"/>
    </row>
    <row r="12" spans="1:7" ht="78.75" customHeight="1" x14ac:dyDescent="0.25">
      <c r="A12" s="165" t="s">
        <v>239</v>
      </c>
      <c r="B12" s="113" t="s">
        <v>240</v>
      </c>
      <c r="C12" s="119" t="s">
        <v>241</v>
      </c>
      <c r="D12" s="119" t="s">
        <v>222</v>
      </c>
      <c r="E12" s="170">
        <v>1.139</v>
      </c>
      <c r="F12" s="171" t="s">
        <v>242</v>
      </c>
      <c r="G12" s="167" t="s">
        <v>243</v>
      </c>
    </row>
    <row r="13" spans="1:7" ht="63" customHeight="1" x14ac:dyDescent="0.25">
      <c r="A13" s="165" t="s">
        <v>244</v>
      </c>
      <c r="B13" s="125" t="s">
        <v>245</v>
      </c>
      <c r="C13" s="119" t="s">
        <v>246</v>
      </c>
      <c r="D13" s="119" t="s">
        <v>247</v>
      </c>
      <c r="E13" s="172">
        <f>((E7*E9/E8)*E11)*E12</f>
        <v>504.75733271475917</v>
      </c>
      <c r="F13" s="114" t="s">
        <v>248</v>
      </c>
      <c r="G13" s="111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9" t="s">
        <v>249</v>
      </c>
      <c r="B1" s="249"/>
      <c r="C1" s="249"/>
      <c r="D1" s="249"/>
      <c r="E1" s="249"/>
      <c r="F1" s="249"/>
      <c r="G1" s="249"/>
      <c r="H1" s="249"/>
      <c r="I1" s="249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0" t="e">
        <f>#REF!</f>
        <v>#REF!</v>
      </c>
      <c r="B3" s="200"/>
      <c r="C3" s="200"/>
      <c r="D3" s="200"/>
      <c r="E3" s="200"/>
      <c r="F3" s="200"/>
      <c r="G3" s="200"/>
      <c r="H3" s="200"/>
      <c r="I3" s="200"/>
    </row>
    <row r="4" spans="1:13" s="4" customFormat="1" ht="15.75" customHeight="1" x14ac:dyDescent="0.2">
      <c r="A4" s="250"/>
      <c r="B4" s="250"/>
      <c r="C4" s="250"/>
      <c r="D4" s="250"/>
      <c r="E4" s="250"/>
      <c r="F4" s="250"/>
      <c r="G4" s="250"/>
      <c r="H4" s="250"/>
      <c r="I4" s="250"/>
    </row>
    <row r="5" spans="1:13" s="29" customFormat="1" ht="36.6" customHeight="1" x14ac:dyDescent="0.35">
      <c r="A5" s="251" t="s">
        <v>13</v>
      </c>
      <c r="B5" s="251" t="s">
        <v>250</v>
      </c>
      <c r="C5" s="251" t="s">
        <v>251</v>
      </c>
      <c r="D5" s="251" t="s">
        <v>252</v>
      </c>
      <c r="E5" s="246" t="s">
        <v>253</v>
      </c>
      <c r="F5" s="246"/>
      <c r="G5" s="246"/>
      <c r="H5" s="246"/>
      <c r="I5" s="246"/>
    </row>
    <row r="6" spans="1:13" s="24" customFormat="1" ht="31.5" customHeight="1" x14ac:dyDescent="0.2">
      <c r="A6" s="251"/>
      <c r="B6" s="251"/>
      <c r="C6" s="251"/>
      <c r="D6" s="251"/>
      <c r="E6" s="30" t="s">
        <v>76</v>
      </c>
      <c r="F6" s="30" t="s">
        <v>77</v>
      </c>
      <c r="G6" s="30" t="s">
        <v>43</v>
      </c>
      <c r="H6" s="30" t="s">
        <v>254</v>
      </c>
      <c r="I6" s="30" t="s">
        <v>255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128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256</v>
      </c>
      <c r="C9" s="8" t="s">
        <v>257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258</v>
      </c>
      <c r="C11" s="8" t="s">
        <v>205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94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259</v>
      </c>
      <c r="C12" s="8" t="s">
        <v>260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261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208</v>
      </c>
      <c r="C14" s="8" t="s">
        <v>262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263</v>
      </c>
      <c r="C16" s="8" t="s">
        <v>264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265</v>
      </c>
    </row>
    <row r="17" spans="1:10" s="24" customFormat="1" ht="81.75" customHeight="1" x14ac:dyDescent="0.2">
      <c r="A17" s="31">
        <v>7</v>
      </c>
      <c r="B17" s="8" t="s">
        <v>263</v>
      </c>
      <c r="C17" s="8" t="s">
        <v>266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267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268</v>
      </c>
      <c r="C20" s="8" t="s">
        <v>140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269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270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271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272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273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3" t="s">
        <v>274</v>
      </c>
      <c r="O2" s="253"/>
    </row>
    <row r="3" spans="1:16" x14ac:dyDescent="0.25">
      <c r="A3" s="254" t="s">
        <v>275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5" spans="1:16" ht="37.5" customHeight="1" x14ac:dyDescent="0.25">
      <c r="A5" s="255" t="s">
        <v>276</v>
      </c>
      <c r="B5" s="258" t="s">
        <v>277</v>
      </c>
      <c r="C5" s="261" t="s">
        <v>278</v>
      </c>
      <c r="D5" s="264" t="s">
        <v>279</v>
      </c>
      <c r="E5" s="265"/>
      <c r="F5" s="265"/>
      <c r="G5" s="265"/>
      <c r="H5" s="265"/>
      <c r="I5" s="264" t="s">
        <v>280</v>
      </c>
      <c r="J5" s="265"/>
      <c r="K5" s="265"/>
      <c r="L5" s="265"/>
      <c r="M5" s="265"/>
      <c r="N5" s="265"/>
      <c r="O5" s="47" t="s">
        <v>281</v>
      </c>
    </row>
    <row r="6" spans="1:16" s="50" customFormat="1" ht="150" customHeight="1" x14ac:dyDescent="0.25">
      <c r="A6" s="256"/>
      <c r="B6" s="259"/>
      <c r="C6" s="262"/>
      <c r="D6" s="261" t="s">
        <v>282</v>
      </c>
      <c r="E6" s="266" t="s">
        <v>283</v>
      </c>
      <c r="F6" s="267"/>
      <c r="G6" s="268"/>
      <c r="H6" s="48" t="s">
        <v>284</v>
      </c>
      <c r="I6" s="269" t="s">
        <v>285</v>
      </c>
      <c r="J6" s="269" t="s">
        <v>282</v>
      </c>
      <c r="K6" s="270" t="s">
        <v>283</v>
      </c>
      <c r="L6" s="270"/>
      <c r="M6" s="270"/>
      <c r="N6" s="48" t="s">
        <v>284</v>
      </c>
      <c r="O6" s="49" t="s">
        <v>286</v>
      </c>
    </row>
    <row r="7" spans="1:16" s="50" customFormat="1" ht="30.75" customHeight="1" x14ac:dyDescent="0.25">
      <c r="A7" s="257"/>
      <c r="B7" s="260"/>
      <c r="C7" s="263"/>
      <c r="D7" s="263"/>
      <c r="E7" s="47" t="s">
        <v>76</v>
      </c>
      <c r="F7" s="47" t="s">
        <v>77</v>
      </c>
      <c r="G7" s="47" t="s">
        <v>43</v>
      </c>
      <c r="H7" s="51" t="s">
        <v>287</v>
      </c>
      <c r="I7" s="269"/>
      <c r="J7" s="269"/>
      <c r="K7" s="47" t="s">
        <v>76</v>
      </c>
      <c r="L7" s="47" t="s">
        <v>77</v>
      </c>
      <c r="M7" s="47" t="s">
        <v>43</v>
      </c>
      <c r="N7" s="51" t="s">
        <v>287</v>
      </c>
      <c r="O7" s="47" t="s">
        <v>288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5" t="s">
        <v>289</v>
      </c>
      <c r="C9" s="53" t="s">
        <v>290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7"/>
      <c r="C10" s="56" t="s">
        <v>291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5" t="s">
        <v>292</v>
      </c>
      <c r="C11" s="56" t="s">
        <v>293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7"/>
      <c r="C12" s="56" t="s">
        <v>294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5" t="s">
        <v>295</v>
      </c>
      <c r="C13" s="53" t="s">
        <v>296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7"/>
      <c r="C14" s="56" t="s">
        <v>297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298</v>
      </c>
      <c r="C15" s="56" t="s">
        <v>299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300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301</v>
      </c>
    </row>
    <row r="19" spans="1:15" ht="30.75" customHeight="1" x14ac:dyDescent="0.25">
      <c r="L19" s="68"/>
    </row>
    <row r="20" spans="1:15" ht="15" customHeight="1" outlineLevel="1" x14ac:dyDescent="0.25">
      <c r="G20" s="252" t="s">
        <v>302</v>
      </c>
      <c r="H20" s="252"/>
      <c r="I20" s="252"/>
      <c r="J20" s="252"/>
      <c r="K20" s="252"/>
      <c r="L20" s="252"/>
      <c r="M20" s="252"/>
      <c r="N20" s="252"/>
    </row>
    <row r="21" spans="1:15" ht="15.75" customHeight="1" outlineLevel="1" x14ac:dyDescent="0.25">
      <c r="G21" s="69"/>
      <c r="H21" s="69" t="s">
        <v>303</v>
      </c>
      <c r="I21" s="69" t="s">
        <v>304</v>
      </c>
      <c r="J21" s="69" t="s">
        <v>305</v>
      </c>
      <c r="K21" s="70" t="s">
        <v>306</v>
      </c>
      <c r="L21" s="69" t="s">
        <v>307</v>
      </c>
      <c r="M21" s="69" t="s">
        <v>308</v>
      </c>
      <c r="N21" s="69" t="s">
        <v>309</v>
      </c>
      <c r="O21" s="63"/>
    </row>
    <row r="22" spans="1:15" ht="15.75" customHeight="1" outlineLevel="1" x14ac:dyDescent="0.25">
      <c r="G22" s="272" t="s">
        <v>310</v>
      </c>
      <c r="H22" s="271">
        <v>6.09</v>
      </c>
      <c r="I22" s="273">
        <v>6.44</v>
      </c>
      <c r="J22" s="271">
        <v>5.77</v>
      </c>
      <c r="K22" s="273">
        <v>5.77</v>
      </c>
      <c r="L22" s="271">
        <v>5.23</v>
      </c>
      <c r="M22" s="271">
        <v>5.77</v>
      </c>
      <c r="N22" s="71">
        <v>6.29</v>
      </c>
      <c r="O22" t="s">
        <v>311</v>
      </c>
    </row>
    <row r="23" spans="1:15" ht="15.75" customHeight="1" outlineLevel="1" x14ac:dyDescent="0.25">
      <c r="G23" s="272"/>
      <c r="H23" s="271"/>
      <c r="I23" s="273"/>
      <c r="J23" s="271"/>
      <c r="K23" s="273"/>
      <c r="L23" s="271"/>
      <c r="M23" s="271"/>
      <c r="N23" s="71">
        <v>6.56</v>
      </c>
      <c r="O23" t="s">
        <v>312</v>
      </c>
    </row>
    <row r="24" spans="1:15" ht="15.75" customHeight="1" outlineLevel="1" x14ac:dyDescent="0.25">
      <c r="G24" s="72" t="s">
        <v>313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287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314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315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254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9" t="s">
        <v>316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4" spans="1:18" ht="36.75" customHeight="1" x14ac:dyDescent="0.25">
      <c r="A4" s="255" t="s">
        <v>276</v>
      </c>
      <c r="B4" s="258" t="s">
        <v>277</v>
      </c>
      <c r="C4" s="261" t="s">
        <v>317</v>
      </c>
      <c r="D4" s="261" t="s">
        <v>318</v>
      </c>
      <c r="E4" s="264" t="s">
        <v>319</v>
      </c>
      <c r="F4" s="265"/>
      <c r="G4" s="265"/>
      <c r="H4" s="265"/>
      <c r="I4" s="265"/>
      <c r="J4" s="265"/>
      <c r="K4" s="265"/>
      <c r="L4" s="265"/>
      <c r="M4" s="265"/>
      <c r="N4" s="290" t="s">
        <v>320</v>
      </c>
      <c r="O4" s="291"/>
      <c r="P4" s="291"/>
      <c r="Q4" s="291"/>
      <c r="R4" s="292"/>
    </row>
    <row r="5" spans="1:18" ht="60" customHeight="1" x14ac:dyDescent="0.25">
      <c r="A5" s="256"/>
      <c r="B5" s="259"/>
      <c r="C5" s="262"/>
      <c r="D5" s="262"/>
      <c r="E5" s="269" t="s">
        <v>321</v>
      </c>
      <c r="F5" s="269" t="s">
        <v>322</v>
      </c>
      <c r="G5" s="266" t="s">
        <v>283</v>
      </c>
      <c r="H5" s="267"/>
      <c r="I5" s="267"/>
      <c r="J5" s="268"/>
      <c r="K5" s="269" t="s">
        <v>323</v>
      </c>
      <c r="L5" s="269"/>
      <c r="M5" s="269"/>
      <c r="N5" s="74" t="s">
        <v>324</v>
      </c>
      <c r="O5" s="74" t="s">
        <v>325</v>
      </c>
      <c r="P5" s="74" t="s">
        <v>326</v>
      </c>
      <c r="Q5" s="75" t="s">
        <v>327</v>
      </c>
      <c r="R5" s="74" t="s">
        <v>328</v>
      </c>
    </row>
    <row r="6" spans="1:18" ht="49.5" customHeight="1" x14ac:dyDescent="0.25">
      <c r="A6" s="257"/>
      <c r="B6" s="260"/>
      <c r="C6" s="263"/>
      <c r="D6" s="263"/>
      <c r="E6" s="269"/>
      <c r="F6" s="269"/>
      <c r="G6" s="47" t="s">
        <v>76</v>
      </c>
      <c r="H6" s="47" t="s">
        <v>77</v>
      </c>
      <c r="I6" s="47" t="s">
        <v>43</v>
      </c>
      <c r="J6" s="47" t="s">
        <v>254</v>
      </c>
      <c r="K6" s="47" t="s">
        <v>324</v>
      </c>
      <c r="L6" s="47" t="s">
        <v>325</v>
      </c>
      <c r="M6" s="47" t="s">
        <v>326</v>
      </c>
      <c r="N6" s="47" t="s">
        <v>329</v>
      </c>
      <c r="O6" s="47" t="s">
        <v>330</v>
      </c>
      <c r="P6" s="47" t="s">
        <v>331</v>
      </c>
      <c r="Q6" s="48" t="s">
        <v>332</v>
      </c>
      <c r="R6" s="47" t="s">
        <v>333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5">
        <v>1</v>
      </c>
      <c r="B9" s="255" t="s">
        <v>334</v>
      </c>
      <c r="C9" s="282" t="s">
        <v>290</v>
      </c>
      <c r="D9" s="53" t="s">
        <v>335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7"/>
      <c r="B10" s="256"/>
      <c r="C10" s="283"/>
      <c r="D10" s="53" t="s">
        <v>336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5">
        <v>2</v>
      </c>
      <c r="B11" s="256"/>
      <c r="C11" s="282" t="s">
        <v>337</v>
      </c>
      <c r="D11" s="53" t="s">
        <v>335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7"/>
      <c r="B12" s="257"/>
      <c r="C12" s="283"/>
      <c r="D12" s="53" t="s">
        <v>336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5">
        <v>3</v>
      </c>
      <c r="B13" s="255" t="s">
        <v>292</v>
      </c>
      <c r="C13" s="285" t="s">
        <v>293</v>
      </c>
      <c r="D13" s="53" t="s">
        <v>338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7"/>
      <c r="B14" s="256"/>
      <c r="C14" s="286"/>
      <c r="D14" s="53" t="s">
        <v>336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5">
        <v>4</v>
      </c>
      <c r="B15" s="256"/>
      <c r="C15" s="287" t="s">
        <v>294</v>
      </c>
      <c r="D15" s="56" t="s">
        <v>338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7"/>
      <c r="B16" s="257"/>
      <c r="C16" s="288"/>
      <c r="D16" s="56" t="s">
        <v>336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5">
        <v>5</v>
      </c>
      <c r="B17" s="270" t="s">
        <v>295</v>
      </c>
      <c r="C17" s="282" t="s">
        <v>339</v>
      </c>
      <c r="D17" s="53" t="s">
        <v>340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7"/>
      <c r="B18" s="270"/>
      <c r="C18" s="283"/>
      <c r="D18" s="53" t="s">
        <v>336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5">
        <v>6</v>
      </c>
      <c r="B19" s="270"/>
      <c r="C19" s="282" t="s">
        <v>297</v>
      </c>
      <c r="D19" s="56" t="s">
        <v>338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7"/>
      <c r="B20" s="270"/>
      <c r="C20" s="283"/>
      <c r="D20" s="56" t="s">
        <v>336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5">
        <v>7</v>
      </c>
      <c r="B21" s="255" t="s">
        <v>298</v>
      </c>
      <c r="C21" s="282" t="s">
        <v>299</v>
      </c>
      <c r="D21" s="56" t="s">
        <v>341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7"/>
      <c r="B22" s="257"/>
      <c r="C22" s="283"/>
      <c r="D22" s="79" t="s">
        <v>336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342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4" t="s">
        <v>343</v>
      </c>
      <c r="E26" s="284"/>
      <c r="F26" s="284"/>
      <c r="G26" s="284"/>
      <c r="H26" s="284"/>
      <c r="I26" s="284"/>
      <c r="J26" s="284"/>
      <c r="K26" s="284"/>
      <c r="L26" s="68"/>
      <c r="R26" s="86"/>
    </row>
    <row r="27" spans="1:18" outlineLevel="1" x14ac:dyDescent="0.25">
      <c r="D27" s="87"/>
      <c r="E27" s="87" t="s">
        <v>303</v>
      </c>
      <c r="F27" s="87" t="s">
        <v>304</v>
      </c>
      <c r="G27" s="87" t="s">
        <v>305</v>
      </c>
      <c r="H27" s="88" t="s">
        <v>306</v>
      </c>
      <c r="I27" s="88" t="s">
        <v>307</v>
      </c>
      <c r="J27" s="88" t="s">
        <v>308</v>
      </c>
      <c r="K27" s="59" t="s">
        <v>309</v>
      </c>
    </row>
    <row r="28" spans="1:18" outlineLevel="1" x14ac:dyDescent="0.25">
      <c r="D28" s="278" t="s">
        <v>310</v>
      </c>
      <c r="E28" s="276">
        <v>6.09</v>
      </c>
      <c r="F28" s="280">
        <v>6.63</v>
      </c>
      <c r="G28" s="276">
        <v>5.77</v>
      </c>
      <c r="H28" s="274">
        <v>5.77</v>
      </c>
      <c r="I28" s="274">
        <v>6.35</v>
      </c>
      <c r="J28" s="276">
        <v>5.77</v>
      </c>
      <c r="K28" s="89">
        <v>6.29</v>
      </c>
      <c r="L28" t="s">
        <v>311</v>
      </c>
    </row>
    <row r="29" spans="1:18" outlineLevel="1" x14ac:dyDescent="0.25">
      <c r="D29" s="279"/>
      <c r="E29" s="277"/>
      <c r="F29" s="281"/>
      <c r="G29" s="277"/>
      <c r="H29" s="275"/>
      <c r="I29" s="275"/>
      <c r="J29" s="277"/>
      <c r="K29" s="89">
        <v>6.56</v>
      </c>
      <c r="L29" t="s">
        <v>312</v>
      </c>
    </row>
    <row r="30" spans="1:18" outlineLevel="1" x14ac:dyDescent="0.25">
      <c r="D30" s="90" t="s">
        <v>313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8" t="s">
        <v>287</v>
      </c>
      <c r="E31" s="276">
        <v>11.37</v>
      </c>
      <c r="F31" s="280">
        <v>13.56</v>
      </c>
      <c r="G31" s="276">
        <v>15.91</v>
      </c>
      <c r="H31" s="274">
        <v>15.91</v>
      </c>
      <c r="I31" s="274">
        <v>14.03</v>
      </c>
      <c r="J31" s="276">
        <v>15.91</v>
      </c>
      <c r="K31" s="89">
        <v>8.2899999999999991</v>
      </c>
      <c r="L31" t="s">
        <v>311</v>
      </c>
    </row>
    <row r="32" spans="1:18" outlineLevel="1" x14ac:dyDescent="0.25">
      <c r="D32" s="279"/>
      <c r="E32" s="277"/>
      <c r="F32" s="281"/>
      <c r="G32" s="277"/>
      <c r="H32" s="275"/>
      <c r="I32" s="275"/>
      <c r="J32" s="277"/>
      <c r="K32" s="89">
        <v>11.84</v>
      </c>
      <c r="L32" t="s">
        <v>312</v>
      </c>
    </row>
    <row r="33" spans="4:12" ht="15" customHeight="1" outlineLevel="1" x14ac:dyDescent="0.25">
      <c r="D33" s="91" t="s">
        <v>314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344</v>
      </c>
    </row>
    <row r="34" spans="4:12" outlineLevel="1" x14ac:dyDescent="0.25">
      <c r="D34" s="91" t="s">
        <v>315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344</v>
      </c>
    </row>
    <row r="35" spans="4:12" outlineLevel="1" x14ac:dyDescent="0.25">
      <c r="D35" s="90" t="s">
        <v>254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7" t="s">
        <v>10</v>
      </c>
      <c r="B2" s="197"/>
      <c r="C2" s="197"/>
      <c r="D2" s="19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0"/>
    </row>
    <row r="5" spans="1:4" x14ac:dyDescent="0.25">
      <c r="A5" s="5"/>
      <c r="B5" s="1"/>
      <c r="C5" s="1"/>
    </row>
    <row r="6" spans="1:4" x14ac:dyDescent="0.25">
      <c r="A6" s="197" t="s">
        <v>12</v>
      </c>
      <c r="B6" s="197"/>
      <c r="C6" s="197"/>
      <c r="D6" s="19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1" t="s">
        <v>5</v>
      </c>
      <c r="B15" s="202" t="s">
        <v>15</v>
      </c>
      <c r="C15" s="202"/>
      <c r="D15" s="202"/>
    </row>
    <row r="16" spans="1:4" x14ac:dyDescent="0.25">
      <c r="A16" s="201"/>
      <c r="B16" s="201" t="s">
        <v>17</v>
      </c>
      <c r="C16" s="202" t="s">
        <v>28</v>
      </c>
      <c r="D16" s="202"/>
    </row>
    <row r="17" spans="1:4" ht="39" customHeight="1" x14ac:dyDescent="0.25">
      <c r="A17" s="201"/>
      <c r="B17" s="20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3" t="s">
        <v>29</v>
      </c>
      <c r="B2" s="203"/>
      <c r="C2" s="203"/>
      <c r="D2" s="203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4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11"/>
    <col min="3" max="3" width="43.140625" style="111" customWidth="1"/>
    <col min="4" max="4" width="36.5703125" style="111" customWidth="1"/>
    <col min="5" max="5" width="17.5703125" style="111" customWidth="1"/>
    <col min="6" max="6" width="18.7109375" style="111" customWidth="1"/>
    <col min="7" max="7" width="9.140625" style="111"/>
  </cols>
  <sheetData>
    <row r="3" spans="2:4" x14ac:dyDescent="0.25">
      <c r="B3" s="204" t="s">
        <v>45</v>
      </c>
      <c r="C3" s="204"/>
      <c r="D3" s="204"/>
    </row>
    <row r="4" spans="2:4" x14ac:dyDescent="0.25">
      <c r="B4" s="205" t="s">
        <v>46</v>
      </c>
      <c r="C4" s="205"/>
      <c r="D4" s="205"/>
    </row>
    <row r="5" spans="2:4" x14ac:dyDescent="0.25">
      <c r="B5" s="112"/>
      <c r="C5" s="112"/>
      <c r="D5" s="112"/>
    </row>
    <row r="6" spans="2:4" x14ac:dyDescent="0.25">
      <c r="B6" s="112"/>
      <c r="C6" s="112"/>
      <c r="D6" s="112"/>
    </row>
    <row r="7" spans="2:4" ht="61.5" customHeight="1" x14ac:dyDescent="0.25">
      <c r="B7" s="206" t="s">
        <v>349</v>
      </c>
      <c r="C7" s="207"/>
      <c r="D7" s="207"/>
    </row>
    <row r="8" spans="2:4" ht="31.5" customHeight="1" x14ac:dyDescent="0.25">
      <c r="B8" s="307" t="s">
        <v>363</v>
      </c>
      <c r="C8" s="307"/>
      <c r="D8" s="307"/>
    </row>
    <row r="9" spans="2:4" x14ac:dyDescent="0.25">
      <c r="B9" s="207" t="s">
        <v>345</v>
      </c>
      <c r="C9" s="207"/>
      <c r="D9" s="207"/>
    </row>
    <row r="10" spans="2:4" x14ac:dyDescent="0.25">
      <c r="B10" s="173"/>
    </row>
    <row r="11" spans="2:4" x14ac:dyDescent="0.25">
      <c r="B11" s="119" t="s">
        <v>33</v>
      </c>
      <c r="C11" s="119" t="s">
        <v>47</v>
      </c>
      <c r="D11" s="113" t="s">
        <v>48</v>
      </c>
    </row>
    <row r="12" spans="2:4" ht="157.5" customHeight="1" x14ac:dyDescent="0.25">
      <c r="B12" s="119">
        <v>1</v>
      </c>
      <c r="C12" s="113" t="s">
        <v>49</v>
      </c>
      <c r="D12" s="195" t="s">
        <v>356</v>
      </c>
    </row>
    <row r="13" spans="2:4" ht="31.5" customHeight="1" x14ac:dyDescent="0.25">
      <c r="B13" s="119">
        <v>2</v>
      </c>
      <c r="C13" s="113" t="s">
        <v>50</v>
      </c>
      <c r="D13" s="195" t="s">
        <v>357</v>
      </c>
    </row>
    <row r="14" spans="2:4" x14ac:dyDescent="0.25">
      <c r="B14" s="119">
        <v>3</v>
      </c>
      <c r="C14" s="113" t="s">
        <v>51</v>
      </c>
      <c r="D14" s="195" t="s">
        <v>348</v>
      </c>
    </row>
    <row r="15" spans="2:4" x14ac:dyDescent="0.25">
      <c r="B15" s="119">
        <v>4</v>
      </c>
      <c r="C15" s="113" t="s">
        <v>52</v>
      </c>
      <c r="D15" s="195">
        <v>1</v>
      </c>
    </row>
    <row r="16" spans="2:4" ht="94.5" customHeight="1" x14ac:dyDescent="0.25">
      <c r="B16" s="119">
        <v>5</v>
      </c>
      <c r="C16" s="115" t="s">
        <v>53</v>
      </c>
      <c r="D16" s="113" t="s">
        <v>347</v>
      </c>
    </row>
    <row r="17" spans="2:6" ht="78.75" customHeight="1" x14ac:dyDescent="0.25">
      <c r="B17" s="119">
        <v>6</v>
      </c>
      <c r="C17" s="115" t="s">
        <v>54</v>
      </c>
      <c r="D17" s="308">
        <v>9180.1007143000024</v>
      </c>
    </row>
    <row r="18" spans="2:6" x14ac:dyDescent="0.25">
      <c r="B18" s="116" t="s">
        <v>55</v>
      </c>
      <c r="C18" s="113" t="s">
        <v>56</v>
      </c>
      <c r="D18" s="308">
        <v>3.3431271000000002</v>
      </c>
    </row>
    <row r="19" spans="2:6" ht="15.75" customHeight="1" x14ac:dyDescent="0.25">
      <c r="B19" s="116" t="s">
        <v>57</v>
      </c>
      <c r="C19" s="113" t="s">
        <v>58</v>
      </c>
      <c r="D19" s="308">
        <v>9176.7575872000016</v>
      </c>
    </row>
    <row r="20" spans="2:6" ht="16.5" customHeight="1" x14ac:dyDescent="0.25">
      <c r="B20" s="116" t="s">
        <v>59</v>
      </c>
      <c r="C20" s="113" t="s">
        <v>60</v>
      </c>
      <c r="D20" s="308"/>
      <c r="F20" s="117"/>
    </row>
    <row r="21" spans="2:6" ht="35.25" customHeight="1" x14ac:dyDescent="0.25">
      <c r="B21" s="116" t="s">
        <v>61</v>
      </c>
      <c r="C21" s="118" t="s">
        <v>62</v>
      </c>
      <c r="D21" s="308"/>
    </row>
    <row r="22" spans="2:6" x14ac:dyDescent="0.25">
      <c r="B22" s="119">
        <v>7</v>
      </c>
      <c r="C22" s="118" t="s">
        <v>63</v>
      </c>
      <c r="D22" s="195" t="s">
        <v>364</v>
      </c>
    </row>
    <row r="23" spans="2:6" ht="123" customHeight="1" x14ac:dyDescent="0.25">
      <c r="B23" s="119">
        <v>8</v>
      </c>
      <c r="C23" s="120" t="s">
        <v>64</v>
      </c>
      <c r="D23" s="308">
        <v>9180.1007143000024</v>
      </c>
    </row>
    <row r="24" spans="2:6" ht="60.75" customHeight="1" x14ac:dyDescent="0.25">
      <c r="B24" s="119">
        <v>9</v>
      </c>
      <c r="C24" s="115" t="s">
        <v>65</v>
      </c>
      <c r="D24" s="308">
        <v>9180.1007143000024</v>
      </c>
    </row>
    <row r="25" spans="2:6" ht="66" customHeight="1" x14ac:dyDescent="0.25">
      <c r="B25" s="119">
        <v>10</v>
      </c>
      <c r="C25" s="113" t="s">
        <v>66</v>
      </c>
      <c r="D25" s="113"/>
    </row>
    <row r="26" spans="2:6" x14ac:dyDescent="0.25">
      <c r="B26" s="121"/>
      <c r="C26" s="122"/>
      <c r="D26" s="122"/>
    </row>
    <row r="27" spans="2:6" ht="37.5" customHeight="1" x14ac:dyDescent="0.25">
      <c r="B27" s="123"/>
    </row>
    <row r="28" spans="2:6" x14ac:dyDescent="0.25">
      <c r="B28" s="111" t="s">
        <v>67</v>
      </c>
    </row>
    <row r="29" spans="2:6" x14ac:dyDescent="0.25">
      <c r="B29" s="123" t="s">
        <v>68</v>
      </c>
    </row>
    <row r="31" spans="2:6" x14ac:dyDescent="0.25">
      <c r="B31" s="111" t="s">
        <v>69</v>
      </c>
    </row>
    <row r="32" spans="2:6" x14ac:dyDescent="0.25">
      <c r="B32" s="123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topLeftCell="A4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1" customWidth="1"/>
    <col min="2" max="2" width="9.140625" style="111"/>
    <col min="3" max="3" width="35.28515625" style="111" customWidth="1"/>
    <col min="4" max="4" width="13.85546875" style="111" customWidth="1"/>
    <col min="5" max="5" width="24.85546875" style="111" customWidth="1"/>
    <col min="6" max="6" width="15.5703125" style="111" customWidth="1"/>
    <col min="7" max="7" width="14.85546875" style="111" customWidth="1"/>
    <col min="8" max="8" width="16.7109375" style="111" customWidth="1"/>
    <col min="9" max="10" width="13" style="111" customWidth="1"/>
    <col min="11" max="11" width="18" style="111" customWidth="1"/>
    <col min="12" max="12" width="9.140625" style="111"/>
  </cols>
  <sheetData>
    <row r="3" spans="1:12" x14ac:dyDescent="0.25">
      <c r="B3" s="204" t="s">
        <v>71</v>
      </c>
      <c r="C3" s="204"/>
      <c r="D3" s="204"/>
      <c r="E3" s="204"/>
      <c r="F3" s="204"/>
      <c r="G3" s="204"/>
      <c r="H3" s="204"/>
      <c r="I3" s="204"/>
      <c r="J3" s="204"/>
      <c r="K3" s="123"/>
    </row>
    <row r="4" spans="1:12" x14ac:dyDescent="0.25">
      <c r="B4" s="205" t="s">
        <v>72</v>
      </c>
      <c r="C4" s="205"/>
      <c r="D4" s="205"/>
      <c r="E4" s="205"/>
      <c r="F4" s="205"/>
      <c r="G4" s="205"/>
      <c r="H4" s="205"/>
      <c r="I4" s="205"/>
      <c r="J4" s="205"/>
      <c r="K4" s="205"/>
    </row>
    <row r="5" spans="1:12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1:12" ht="33" customHeight="1" x14ac:dyDescent="0.25">
      <c r="B6" s="208" t="s">
        <v>350</v>
      </c>
      <c r="C6" s="208"/>
      <c r="D6" s="208"/>
      <c r="E6" s="208"/>
      <c r="F6" s="208"/>
      <c r="G6" s="208"/>
      <c r="H6" s="208"/>
      <c r="I6" s="208"/>
      <c r="J6" s="208"/>
      <c r="K6" s="123"/>
      <c r="L6" s="124"/>
    </row>
    <row r="7" spans="1:12" x14ac:dyDescent="0.25">
      <c r="B7" s="207" t="s">
        <v>345</v>
      </c>
      <c r="C7" s="207"/>
      <c r="D7" s="207"/>
      <c r="E7" s="207"/>
      <c r="F7" s="207"/>
      <c r="G7" s="207"/>
      <c r="H7" s="207"/>
      <c r="I7" s="207"/>
      <c r="J7" s="207"/>
      <c r="K7" s="207"/>
      <c r="L7" s="124"/>
    </row>
    <row r="8" spans="1:12" x14ac:dyDescent="0.25">
      <c r="B8" s="173"/>
    </row>
    <row r="9" spans="1:12" ht="15.75" customHeight="1" x14ac:dyDescent="0.25">
      <c r="A9" s="293"/>
      <c r="B9" s="294" t="s">
        <v>33</v>
      </c>
      <c r="C9" s="294" t="s">
        <v>73</v>
      </c>
      <c r="D9" s="294" t="s">
        <v>359</v>
      </c>
      <c r="E9" s="294"/>
      <c r="F9" s="294"/>
      <c r="G9" s="294"/>
      <c r="H9" s="294"/>
      <c r="I9" s="294"/>
      <c r="J9" s="294"/>
      <c r="K9" s="293"/>
      <c r="L9" s="293"/>
    </row>
    <row r="10" spans="1:12" ht="15.75" customHeight="1" x14ac:dyDescent="0.25">
      <c r="A10" s="293"/>
      <c r="B10" s="294"/>
      <c r="C10" s="294"/>
      <c r="D10" s="294" t="s">
        <v>74</v>
      </c>
      <c r="E10" s="294" t="s">
        <v>75</v>
      </c>
      <c r="F10" s="294" t="s">
        <v>360</v>
      </c>
      <c r="G10" s="294"/>
      <c r="H10" s="294"/>
      <c r="I10" s="294"/>
      <c r="J10" s="294"/>
      <c r="K10" s="293"/>
      <c r="L10" s="293"/>
    </row>
    <row r="11" spans="1:12" ht="83.25" customHeight="1" x14ac:dyDescent="0.25">
      <c r="A11" s="293"/>
      <c r="B11" s="294"/>
      <c r="C11" s="294"/>
      <c r="D11" s="294"/>
      <c r="E11" s="294"/>
      <c r="F11" s="195" t="s">
        <v>76</v>
      </c>
      <c r="G11" s="195" t="s">
        <v>77</v>
      </c>
      <c r="H11" s="195" t="s">
        <v>43</v>
      </c>
      <c r="I11" s="195" t="s">
        <v>78</v>
      </c>
      <c r="J11" s="195" t="s">
        <v>79</v>
      </c>
      <c r="K11" s="293"/>
      <c r="L11" s="293"/>
    </row>
    <row r="12" spans="1:12" ht="49.5" customHeight="1" x14ac:dyDescent="0.25">
      <c r="A12" s="293"/>
      <c r="B12" s="295">
        <v>1</v>
      </c>
      <c r="C12" s="296" t="s">
        <v>362</v>
      </c>
      <c r="D12" s="297"/>
      <c r="E12" s="298"/>
      <c r="F12" s="299">
        <v>3.3431271000000002</v>
      </c>
      <c r="G12" s="300"/>
      <c r="H12" s="301">
        <v>9176.7575872000016</v>
      </c>
      <c r="I12" s="301"/>
      <c r="J12" s="302">
        <v>9180.1007143000024</v>
      </c>
      <c r="K12" s="293"/>
      <c r="L12" s="293"/>
    </row>
    <row r="13" spans="1:12" ht="15.75" customHeight="1" x14ac:dyDescent="0.25">
      <c r="A13" s="293"/>
      <c r="B13" s="303" t="s">
        <v>80</v>
      </c>
      <c r="C13" s="303"/>
      <c r="D13" s="303"/>
      <c r="E13" s="303"/>
      <c r="F13" s="304">
        <v>3.3431271000000002</v>
      </c>
      <c r="G13" s="305"/>
      <c r="H13" s="306">
        <v>9176.7575872000016</v>
      </c>
      <c r="I13" s="306"/>
      <c r="J13" s="306">
        <v>9180.1007143000024</v>
      </c>
      <c r="K13" s="293"/>
      <c r="L13" s="293"/>
    </row>
    <row r="14" spans="1:12" ht="28.5" customHeight="1" x14ac:dyDescent="0.25">
      <c r="A14" s="293"/>
      <c r="B14" s="303" t="s">
        <v>361</v>
      </c>
      <c r="C14" s="303"/>
      <c r="D14" s="303"/>
      <c r="E14" s="303"/>
      <c r="F14" s="304">
        <v>3.3431271000000002</v>
      </c>
      <c r="G14" s="305"/>
      <c r="H14" s="306">
        <v>9176.7575872000016</v>
      </c>
      <c r="I14" s="306"/>
      <c r="J14" s="306">
        <v>9180.1007143000024</v>
      </c>
      <c r="K14" s="293"/>
      <c r="L14" s="293"/>
    </row>
    <row r="15" spans="1:12" x14ac:dyDescent="0.25">
      <c r="B15" s="173"/>
    </row>
    <row r="19" spans="2:2" x14ac:dyDescent="0.25">
      <c r="B19" s="111" t="s">
        <v>67</v>
      </c>
    </row>
    <row r="20" spans="2:2" x14ac:dyDescent="0.25">
      <c r="B20" s="123" t="s">
        <v>68</v>
      </c>
    </row>
    <row r="22" spans="2:2" x14ac:dyDescent="0.25">
      <c r="B22" s="111" t="s">
        <v>69</v>
      </c>
    </row>
    <row r="23" spans="2:2" x14ac:dyDescent="0.25">
      <c r="B23" s="123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4"/>
  <sheetViews>
    <sheetView view="pageBreakPreview" zoomScale="85" workbookViewId="0">
      <selection activeCell="G15" sqref="G15"/>
    </sheetView>
  </sheetViews>
  <sheetFormatPr defaultColWidth="9.140625" defaultRowHeight="15.75" x14ac:dyDescent="0.25"/>
  <cols>
    <col min="1" max="1" width="9.140625" style="111"/>
    <col min="2" max="2" width="12.5703125" style="111" customWidth="1"/>
    <col min="3" max="3" width="22.42578125" style="111" customWidth="1"/>
    <col min="4" max="4" width="49.7109375" style="111" customWidth="1"/>
    <col min="5" max="5" width="10.140625" style="126" customWidth="1"/>
    <col min="6" max="6" width="20.7109375" style="111" customWidth="1"/>
    <col min="7" max="7" width="16.140625" style="111" customWidth="1"/>
    <col min="8" max="8" width="16.7109375" style="111" customWidth="1"/>
    <col min="9" max="9" width="9.140625" style="111"/>
    <col min="10" max="10" width="10.28515625" style="111" customWidth="1"/>
    <col min="11" max="11" width="9.140625" style="111"/>
  </cols>
  <sheetData>
    <row r="2" spans="1:12" x14ac:dyDescent="0.25">
      <c r="A2" s="204" t="s">
        <v>81</v>
      </c>
      <c r="B2" s="204"/>
      <c r="C2" s="204"/>
      <c r="D2" s="204"/>
      <c r="E2" s="204"/>
      <c r="F2" s="204"/>
      <c r="G2" s="204"/>
      <c r="H2" s="204"/>
    </row>
    <row r="3" spans="1:12" x14ac:dyDescent="0.25">
      <c r="A3" s="205" t="s">
        <v>82</v>
      </c>
      <c r="B3" s="205"/>
      <c r="C3" s="205"/>
      <c r="D3" s="205"/>
      <c r="E3" s="205"/>
      <c r="F3" s="205"/>
      <c r="G3" s="205"/>
      <c r="H3" s="205"/>
    </row>
    <row r="4" spans="1:12" x14ac:dyDescent="0.25">
      <c r="A4" s="173"/>
    </row>
    <row r="5" spans="1:12" x14ac:dyDescent="0.25">
      <c r="A5" s="213" t="s">
        <v>351</v>
      </c>
      <c r="B5" s="213"/>
      <c r="C5" s="213"/>
      <c r="D5" s="213"/>
      <c r="E5" s="213"/>
      <c r="F5" s="213"/>
      <c r="G5" s="213"/>
      <c r="H5" s="213"/>
    </row>
    <row r="6" spans="1:12" x14ac:dyDescent="0.25">
      <c r="A6" s="127"/>
      <c r="B6" s="127"/>
      <c r="C6" s="127"/>
      <c r="D6" s="127"/>
      <c r="E6" s="112"/>
      <c r="F6" s="127"/>
      <c r="G6" s="127"/>
      <c r="H6" s="127"/>
    </row>
    <row r="7" spans="1:12" ht="38.25" customHeight="1" x14ac:dyDescent="0.25">
      <c r="A7" s="209" t="s">
        <v>83</v>
      </c>
      <c r="B7" s="209" t="s">
        <v>84</v>
      </c>
      <c r="C7" s="209" t="s">
        <v>85</v>
      </c>
      <c r="D7" s="209" t="s">
        <v>86</v>
      </c>
      <c r="E7" s="209" t="s">
        <v>87</v>
      </c>
      <c r="F7" s="209" t="s">
        <v>88</v>
      </c>
      <c r="G7" s="209" t="s">
        <v>89</v>
      </c>
      <c r="H7" s="209"/>
    </row>
    <row r="8" spans="1:12" ht="40.5" customHeight="1" x14ac:dyDescent="0.25">
      <c r="A8" s="209"/>
      <c r="B8" s="209"/>
      <c r="C8" s="209"/>
      <c r="D8" s="209"/>
      <c r="E8" s="209"/>
      <c r="F8" s="209"/>
      <c r="G8" s="119" t="s">
        <v>90</v>
      </c>
      <c r="H8" s="119" t="s">
        <v>91</v>
      </c>
    </row>
    <row r="9" spans="1:12" x14ac:dyDescent="0.25">
      <c r="A9" s="128">
        <v>1</v>
      </c>
      <c r="B9" s="128"/>
      <c r="C9" s="128">
        <v>2</v>
      </c>
      <c r="D9" s="128" t="s">
        <v>92</v>
      </c>
      <c r="E9" s="128">
        <v>4</v>
      </c>
      <c r="F9" s="128">
        <v>5</v>
      </c>
      <c r="G9" s="128">
        <v>6</v>
      </c>
      <c r="H9" s="128">
        <v>7</v>
      </c>
    </row>
    <row r="10" spans="1:12" s="130" customFormat="1" x14ac:dyDescent="0.25">
      <c r="A10" s="210" t="s">
        <v>93</v>
      </c>
      <c r="B10" s="211"/>
      <c r="C10" s="212"/>
      <c r="D10" s="212"/>
      <c r="E10" s="211"/>
      <c r="F10" s="129">
        <f>SUM(F11:F11)</f>
        <v>43.540292904347311</v>
      </c>
      <c r="G10" s="129"/>
      <c r="H10" s="129">
        <f>SUM(H11:H11)</f>
        <v>476.33</v>
      </c>
      <c r="I10" s="111"/>
      <c r="J10" s="111"/>
      <c r="K10" s="111"/>
      <c r="L10" s="111"/>
    </row>
    <row r="11" spans="1:12" x14ac:dyDescent="0.25">
      <c r="A11" s="131">
        <v>1</v>
      </c>
      <c r="B11" s="132" t="s">
        <v>94</v>
      </c>
      <c r="C11" s="133" t="s">
        <v>95</v>
      </c>
      <c r="D11" s="134" t="s">
        <v>96</v>
      </c>
      <c r="E11" s="135" t="s">
        <v>97</v>
      </c>
      <c r="F11" s="142">
        <v>43.540292904347311</v>
      </c>
      <c r="G11" s="136">
        <v>10.94</v>
      </c>
      <c r="H11" s="136">
        <f>ROUND(F11*G11,2)</f>
        <v>476.33</v>
      </c>
    </row>
    <row r="12" spans="1:12" x14ac:dyDescent="0.25">
      <c r="A12" s="210" t="s">
        <v>98</v>
      </c>
      <c r="B12" s="211"/>
      <c r="C12" s="212"/>
      <c r="D12" s="212"/>
      <c r="E12" s="211"/>
      <c r="F12" s="174"/>
      <c r="G12" s="129"/>
      <c r="H12" s="129"/>
    </row>
    <row r="13" spans="1:12" s="130" customFormat="1" x14ac:dyDescent="0.25">
      <c r="A13" s="210" t="s">
        <v>99</v>
      </c>
      <c r="B13" s="211"/>
      <c r="C13" s="212"/>
      <c r="D13" s="212"/>
      <c r="E13" s="211"/>
      <c r="F13" s="174"/>
      <c r="G13" s="129"/>
      <c r="H13" s="129">
        <v>0</v>
      </c>
      <c r="I13" s="111"/>
      <c r="J13" s="111"/>
      <c r="K13" s="111"/>
      <c r="L13" s="111"/>
    </row>
    <row r="14" spans="1:12" x14ac:dyDescent="0.25">
      <c r="A14" s="210" t="s">
        <v>43</v>
      </c>
      <c r="B14" s="211"/>
      <c r="C14" s="212"/>
      <c r="D14" s="212"/>
      <c r="E14" s="211"/>
      <c r="F14" s="174"/>
      <c r="G14" s="129"/>
      <c r="H14" s="129">
        <f>SUM(H15:H15)</f>
        <v>2144102.2400000002</v>
      </c>
    </row>
    <row r="15" spans="1:12" s="130" customFormat="1" ht="47.25" customHeight="1" x14ac:dyDescent="0.25">
      <c r="A15" s="131">
        <v>2</v>
      </c>
      <c r="B15" s="131" t="s">
        <v>94</v>
      </c>
      <c r="C15" s="134" t="s">
        <v>358</v>
      </c>
      <c r="D15" s="134" t="s">
        <v>100</v>
      </c>
      <c r="E15" s="135" t="s">
        <v>101</v>
      </c>
      <c r="F15" s="131">
        <v>14</v>
      </c>
      <c r="G15" s="136">
        <v>153150.16</v>
      </c>
      <c r="H15" s="136">
        <f>ROUND(F15*G15,2)</f>
        <v>2144102.2400000002</v>
      </c>
      <c r="I15" s="111"/>
      <c r="J15" s="111"/>
      <c r="K15" s="111"/>
      <c r="L15" s="111"/>
    </row>
    <row r="16" spans="1:12" x14ac:dyDescent="0.25">
      <c r="A16" s="210" t="s">
        <v>102</v>
      </c>
      <c r="B16" s="211"/>
      <c r="C16" s="212"/>
      <c r="D16" s="212"/>
      <c r="E16" s="211"/>
      <c r="F16" s="174"/>
      <c r="G16" s="129"/>
      <c r="H16" s="129">
        <f>SUM(H17:H17)</f>
        <v>7.48</v>
      </c>
    </row>
    <row r="17" spans="1:8" ht="31.5" customHeight="1" x14ac:dyDescent="0.25">
      <c r="A17" s="131">
        <v>3</v>
      </c>
      <c r="B17" s="131" t="s">
        <v>94</v>
      </c>
      <c r="C17" s="134" t="s">
        <v>103</v>
      </c>
      <c r="D17" s="134" t="s">
        <v>104</v>
      </c>
      <c r="E17" s="135" t="s">
        <v>105</v>
      </c>
      <c r="F17" s="131">
        <v>7.48</v>
      </c>
      <c r="G17" s="136">
        <v>1</v>
      </c>
      <c r="H17" s="136">
        <f>ROUND(F17*G17,2)</f>
        <v>7.48</v>
      </c>
    </row>
    <row r="20" spans="1:8" x14ac:dyDescent="0.25">
      <c r="B20" s="111" t="s">
        <v>67</v>
      </c>
    </row>
    <row r="21" spans="1:8" x14ac:dyDescent="0.25">
      <c r="B21" s="123" t="s">
        <v>68</v>
      </c>
    </row>
    <row r="23" spans="1:8" x14ac:dyDescent="0.25">
      <c r="B23" s="111" t="s">
        <v>69</v>
      </c>
    </row>
    <row r="24" spans="1:8" x14ac:dyDescent="0.25">
      <c r="B24" s="123" t="s">
        <v>70</v>
      </c>
    </row>
  </sheetData>
  <mergeCells count="15">
    <mergeCell ref="A12:E12"/>
    <mergeCell ref="A16:E16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50"/>
  <sheetViews>
    <sheetView view="pageBreakPreview" topLeftCell="A24" workbookViewId="0">
      <selection activeCell="H33" sqref="H33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7" width="9.140625" customWidth="1"/>
    <col min="8" max="8" width="13.5703125" customWidth="1"/>
    <col min="9" max="9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106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7" t="s">
        <v>107</v>
      </c>
      <c r="C5" s="197"/>
      <c r="D5" s="197"/>
      <c r="E5" s="197"/>
    </row>
    <row r="6" spans="2:5" x14ac:dyDescent="0.25">
      <c r="B6" s="137"/>
      <c r="C6" s="4"/>
      <c r="D6" s="4"/>
      <c r="E6" s="4"/>
    </row>
    <row r="7" spans="2:5" ht="25.5" customHeight="1" x14ac:dyDescent="0.25">
      <c r="B7" s="214" t="s">
        <v>349</v>
      </c>
      <c r="C7" s="214"/>
      <c r="D7" s="214"/>
      <c r="E7" s="214"/>
    </row>
    <row r="8" spans="2:5" x14ac:dyDescent="0.25">
      <c r="B8" s="215" t="s">
        <v>345</v>
      </c>
      <c r="C8" s="215"/>
      <c r="D8" s="215"/>
      <c r="E8" s="215"/>
    </row>
    <row r="9" spans="2:5" x14ac:dyDescent="0.25">
      <c r="B9" s="137"/>
      <c r="C9" s="4"/>
      <c r="D9" s="4"/>
      <c r="E9" s="4"/>
    </row>
    <row r="10" spans="2:5" ht="51" customHeight="1" x14ac:dyDescent="0.25">
      <c r="B10" s="2" t="s">
        <v>108</v>
      </c>
      <c r="C10" s="2" t="s">
        <v>109</v>
      </c>
      <c r="D10" s="2" t="s">
        <v>110</v>
      </c>
      <c r="E10" s="2" t="s">
        <v>111</v>
      </c>
    </row>
    <row r="11" spans="2:5" x14ac:dyDescent="0.25">
      <c r="B11" s="105" t="s">
        <v>112</v>
      </c>
      <c r="C11" s="106">
        <f>'Прил.5 Расчет СМР и ОБ'!J15</f>
        <v>21977.279999999999</v>
      </c>
      <c r="D11" s="107">
        <f t="shared" ref="D11:D18" si="0">C11/$C$24</f>
        <v>0.42372882009502111</v>
      </c>
      <c r="E11" s="107">
        <f t="shared" ref="E11:E18" si="1">C11/$C$40</f>
        <v>1.4965852876398505E-3</v>
      </c>
    </row>
    <row r="12" spans="2:5" x14ac:dyDescent="0.25">
      <c r="B12" s="105" t="s">
        <v>113</v>
      </c>
      <c r="C12" s="106">
        <f>'Прил.5 Расчет СМР и ОБ'!J18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114</v>
      </c>
      <c r="C13" s="106">
        <f>'Прил.5 Расчет СМР и ОБ'!J19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115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116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117</v>
      </c>
      <c r="C16" s="106">
        <f>'Прил.5 Расчет СМР и ОБ'!J30</f>
        <v>0</v>
      </c>
      <c r="D16" s="107">
        <f t="shared" si="0"/>
        <v>0</v>
      </c>
      <c r="E16" s="107">
        <f t="shared" si="1"/>
        <v>0</v>
      </c>
    </row>
    <row r="17" spans="2:5" x14ac:dyDescent="0.25">
      <c r="B17" s="105" t="s">
        <v>118</v>
      </c>
      <c r="C17" s="106">
        <f>'Прил.5 Расчет СМР и ОБ'!J31</f>
        <v>0</v>
      </c>
      <c r="D17" s="107">
        <f t="shared" si="0"/>
        <v>0</v>
      </c>
      <c r="E17" s="107">
        <f t="shared" si="1"/>
        <v>0</v>
      </c>
    </row>
    <row r="18" spans="2:5" x14ac:dyDescent="0.25">
      <c r="B18" s="105" t="s">
        <v>119</v>
      </c>
      <c r="C18" s="106">
        <f>C17+C16</f>
        <v>0</v>
      </c>
      <c r="D18" s="107">
        <f t="shared" si="0"/>
        <v>0</v>
      </c>
      <c r="E18" s="107">
        <f t="shared" si="1"/>
        <v>0</v>
      </c>
    </row>
    <row r="19" spans="2:5" x14ac:dyDescent="0.25">
      <c r="B19" s="105" t="s">
        <v>120</v>
      </c>
      <c r="C19" s="106">
        <f>C18+C14+C11</f>
        <v>21977.279999999999</v>
      </c>
      <c r="D19" s="107"/>
      <c r="E19" s="105"/>
    </row>
    <row r="20" spans="2:5" x14ac:dyDescent="0.25">
      <c r="B20" s="105" t="s">
        <v>121</v>
      </c>
      <c r="C20" s="106">
        <f>ROUND(C21*(C11+C15),2)</f>
        <v>10109.549999999999</v>
      </c>
      <c r="D20" s="107">
        <f>C20/$C$24</f>
        <v>0.19491528038008435</v>
      </c>
      <c r="E20" s="107">
        <f>C20/$C$40</f>
        <v>6.884293140306466E-4</v>
      </c>
    </row>
    <row r="21" spans="2:5" x14ac:dyDescent="0.25">
      <c r="B21" s="105" t="s">
        <v>122</v>
      </c>
      <c r="C21" s="181">
        <v>0.46</v>
      </c>
      <c r="D21" s="107"/>
      <c r="E21" s="105"/>
    </row>
    <row r="22" spans="2:5" x14ac:dyDescent="0.25">
      <c r="B22" s="105" t="s">
        <v>123</v>
      </c>
      <c r="C22" s="106">
        <f>ROUND(C23*(C11+C15),2)</f>
        <v>19779.55</v>
      </c>
      <c r="D22" s="107">
        <f>C22/$C$24</f>
        <v>0.38135589952489457</v>
      </c>
      <c r="E22" s="107">
        <f>C22/$C$40</f>
        <v>1.3469266226820065E-3</v>
      </c>
    </row>
    <row r="23" spans="2:5" x14ac:dyDescent="0.25">
      <c r="B23" s="105" t="s">
        <v>124</v>
      </c>
      <c r="C23" s="181">
        <v>0.9</v>
      </c>
      <c r="D23" s="107"/>
      <c r="E23" s="105"/>
    </row>
    <row r="24" spans="2:5" x14ac:dyDescent="0.25">
      <c r="B24" s="105" t="s">
        <v>125</v>
      </c>
      <c r="C24" s="106">
        <f>C19+C20+C22</f>
        <v>51866.38</v>
      </c>
      <c r="D24" s="107">
        <f>C24/$C$24</f>
        <v>1</v>
      </c>
      <c r="E24" s="107">
        <f>C24/$C$40</f>
        <v>3.5319412243525034E-3</v>
      </c>
    </row>
    <row r="25" spans="2:5" ht="25.5" customHeight="1" x14ac:dyDescent="0.25">
      <c r="B25" s="105" t="s">
        <v>126</v>
      </c>
      <c r="C25" s="106">
        <f>'Прил.5 Расчет СМР и ОБ'!J26</f>
        <v>13422080</v>
      </c>
      <c r="D25" s="107"/>
      <c r="E25" s="107">
        <f>C25/$C$40</f>
        <v>0.91400243603963205</v>
      </c>
    </row>
    <row r="26" spans="2:5" ht="25.5" customHeight="1" x14ac:dyDescent="0.25">
      <c r="B26" s="105" t="s">
        <v>127</v>
      </c>
      <c r="C26" s="106">
        <f>'Прил.5 Расчет СМР и ОБ'!J27</f>
        <v>13422080.02</v>
      </c>
      <c r="D26" s="107"/>
      <c r="E26" s="107">
        <f>C26/$C$40</f>
        <v>0.91400243740157061</v>
      </c>
    </row>
    <row r="27" spans="2:5" x14ac:dyDescent="0.25">
      <c r="B27" s="105" t="s">
        <v>128</v>
      </c>
      <c r="C27" s="109">
        <f>C24+C25</f>
        <v>13473946.380000001</v>
      </c>
      <c r="D27" s="107"/>
      <c r="E27" s="107">
        <f>C27/$C$40</f>
        <v>0.91753437726398468</v>
      </c>
    </row>
    <row r="28" spans="2:5" ht="33" customHeight="1" x14ac:dyDescent="0.25">
      <c r="B28" s="105" t="s">
        <v>129</v>
      </c>
      <c r="C28" s="105"/>
      <c r="D28" s="105"/>
      <c r="E28" s="105"/>
    </row>
    <row r="29" spans="2:5" ht="25.5" customHeight="1" x14ac:dyDescent="0.25">
      <c r="B29" s="105" t="s">
        <v>130</v>
      </c>
      <c r="C29" s="109">
        <f>ROUND(C24*3.9%,2)</f>
        <v>2022.79</v>
      </c>
      <c r="D29" s="105"/>
      <c r="E29" s="107">
        <f t="shared" ref="E29:E38" si="2">C29/$C$40</f>
        <v>1.3774578810412449E-4</v>
      </c>
    </row>
    <row r="30" spans="2:5" ht="38.25" customHeight="1" x14ac:dyDescent="0.25">
      <c r="B30" s="105" t="s">
        <v>131</v>
      </c>
      <c r="C30" s="192">
        <f>ROUND((C24+C29)*2.1%,2)</f>
        <v>1131.67</v>
      </c>
      <c r="D30" s="193"/>
      <c r="E30" s="107">
        <f t="shared" si="2"/>
        <v>7.7063252252480274E-5</v>
      </c>
    </row>
    <row r="31" spans="2:5" x14ac:dyDescent="0.25">
      <c r="B31" s="105" t="s">
        <v>132</v>
      </c>
      <c r="C31" s="192">
        <v>511550</v>
      </c>
      <c r="D31" s="193"/>
      <c r="E31" s="107">
        <f t="shared" si="2"/>
        <v>3.4834984306163705E-2</v>
      </c>
    </row>
    <row r="32" spans="2:5" ht="25.5" customHeight="1" x14ac:dyDescent="0.25">
      <c r="B32" s="105" t="s">
        <v>133</v>
      </c>
      <c r="C32" s="192">
        <v>0</v>
      </c>
      <c r="D32" s="193"/>
      <c r="E32" s="107">
        <f t="shared" si="2"/>
        <v>0</v>
      </c>
    </row>
    <row r="33" spans="2:8" ht="25.5" customHeight="1" x14ac:dyDescent="0.25">
      <c r="B33" s="105" t="s">
        <v>134</v>
      </c>
      <c r="C33" s="109">
        <v>0</v>
      </c>
      <c r="D33" s="105"/>
      <c r="E33" s="107">
        <f t="shared" si="2"/>
        <v>0</v>
      </c>
    </row>
    <row r="34" spans="2:8" ht="51" customHeight="1" x14ac:dyDescent="0.25">
      <c r="B34" s="105" t="s">
        <v>135</v>
      </c>
      <c r="C34" s="109">
        <v>0</v>
      </c>
      <c r="D34" s="105"/>
      <c r="E34" s="107">
        <f t="shared" si="2"/>
        <v>0</v>
      </c>
    </row>
    <row r="35" spans="2:8" ht="76.5" customHeight="1" x14ac:dyDescent="0.25">
      <c r="B35" s="105" t="s">
        <v>136</v>
      </c>
      <c r="C35" s="109">
        <v>0</v>
      </c>
      <c r="D35" s="105"/>
      <c r="E35" s="107">
        <f t="shared" si="2"/>
        <v>0</v>
      </c>
    </row>
    <row r="36" spans="2:8" ht="25.5" customHeight="1" x14ac:dyDescent="0.25">
      <c r="B36" s="105" t="s">
        <v>137</v>
      </c>
      <c r="C36" s="109">
        <f>ROUND((C27+C32+C33+C34+C35+C29+C31+C30)*1.72%,2)</f>
        <v>240604.79</v>
      </c>
      <c r="D36" s="105"/>
      <c r="E36" s="107">
        <f t="shared" si="2"/>
        <v>1.6384447431605543E-2</v>
      </c>
      <c r="H36" s="108"/>
    </row>
    <row r="37" spans="2:8" x14ac:dyDescent="0.25">
      <c r="B37" s="105" t="s">
        <v>138</v>
      </c>
      <c r="C37" s="109">
        <f>ROUND((C27+C32+C33+C34+C35+C29+C31+C30)*0.2%,2)</f>
        <v>27977.3</v>
      </c>
      <c r="D37" s="105"/>
      <c r="E37" s="107">
        <f t="shared" si="2"/>
        <v>1.905168226818168E-3</v>
      </c>
      <c r="H37" s="108"/>
    </row>
    <row r="38" spans="2:8" ht="38.25" customHeight="1" x14ac:dyDescent="0.25">
      <c r="B38" s="105" t="s">
        <v>139</v>
      </c>
      <c r="C38" s="106">
        <f>C27+C32+C33+C34+C35+C29+C31+C30+C36+C37</f>
        <v>14257232.93</v>
      </c>
      <c r="D38" s="105"/>
      <c r="E38" s="107">
        <f t="shared" si="2"/>
        <v>0.97087378626892862</v>
      </c>
    </row>
    <row r="39" spans="2:8" ht="13.5" customHeight="1" x14ac:dyDescent="0.25">
      <c r="B39" s="105" t="s">
        <v>140</v>
      </c>
      <c r="C39" s="106">
        <f>ROUND(C38*3%,2)</f>
        <v>427716.99</v>
      </c>
      <c r="D39" s="105"/>
      <c r="E39" s="107">
        <f>C39/$C$38</f>
        <v>3.0000000147293659E-2</v>
      </c>
    </row>
    <row r="40" spans="2:8" x14ac:dyDescent="0.25">
      <c r="B40" s="105" t="s">
        <v>141</v>
      </c>
      <c r="C40" s="106">
        <f>C39+C38</f>
        <v>14684949.92</v>
      </c>
      <c r="D40" s="105"/>
      <c r="E40" s="107">
        <f>C40/$C$40</f>
        <v>1</v>
      </c>
    </row>
    <row r="41" spans="2:8" x14ac:dyDescent="0.25">
      <c r="B41" s="105" t="s">
        <v>142</v>
      </c>
      <c r="C41" s="106">
        <f>C40/'Прил.5 Расчет СМР и ОБ'!E38</f>
        <v>14684949.92</v>
      </c>
      <c r="D41" s="105"/>
      <c r="E41" s="105"/>
    </row>
    <row r="42" spans="2:8" x14ac:dyDescent="0.25">
      <c r="B42" s="110"/>
      <c r="C42" s="4"/>
      <c r="D42" s="4"/>
      <c r="E42" s="4"/>
    </row>
    <row r="43" spans="2:8" x14ac:dyDescent="0.25">
      <c r="B43" s="110" t="s">
        <v>143</v>
      </c>
      <c r="C43" s="4"/>
      <c r="D43" s="4"/>
      <c r="E43" s="4"/>
    </row>
    <row r="44" spans="2:8" x14ac:dyDescent="0.25">
      <c r="B44" s="110" t="s">
        <v>144</v>
      </c>
      <c r="C44" s="4"/>
      <c r="D44" s="4"/>
      <c r="E44" s="4"/>
    </row>
    <row r="45" spans="2:8" x14ac:dyDescent="0.25">
      <c r="B45" s="110"/>
      <c r="C45" s="4"/>
      <c r="D45" s="4"/>
      <c r="E45" s="4"/>
    </row>
    <row r="46" spans="2:8" x14ac:dyDescent="0.25">
      <c r="B46" s="110" t="s">
        <v>145</v>
      </c>
      <c r="C46" s="4"/>
      <c r="D46" s="4"/>
      <c r="E46" s="4"/>
    </row>
    <row r="47" spans="2:8" x14ac:dyDescent="0.25">
      <c r="B47" s="215" t="s">
        <v>146</v>
      </c>
      <c r="C47" s="21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4"/>
  <sheetViews>
    <sheetView view="pageBreakPreview" topLeftCell="A10" workbookViewId="0">
      <selection activeCell="L14" sqref="L14"/>
    </sheetView>
  </sheetViews>
  <sheetFormatPr defaultColWidth="9.140625" defaultRowHeight="15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36" t="s">
        <v>147</v>
      </c>
      <c r="I2" s="236"/>
      <c r="J2" s="236"/>
    </row>
    <row r="4" spans="1:10" s="4" customFormat="1" ht="12.75" customHeight="1" x14ac:dyDescent="0.2">
      <c r="A4" s="197" t="s">
        <v>148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0" s="4" customFormat="1" ht="12.75" customHeight="1" x14ac:dyDescent="0.2">
      <c r="A5" s="178"/>
      <c r="B5" s="178"/>
      <c r="C5" s="28"/>
      <c r="D5" s="178"/>
      <c r="E5" s="178"/>
      <c r="F5" s="178"/>
      <c r="G5" s="178"/>
      <c r="H5" s="178"/>
      <c r="I5" s="178"/>
      <c r="J5" s="178"/>
    </row>
    <row r="6" spans="1:10" s="4" customFormat="1" ht="21.75" customHeight="1" x14ac:dyDescent="0.2">
      <c r="A6" s="138" t="s">
        <v>149</v>
      </c>
      <c r="B6" s="139"/>
      <c r="C6" s="139"/>
      <c r="D6" s="240" t="s">
        <v>352</v>
      </c>
      <c r="E6" s="240"/>
      <c r="F6" s="240"/>
      <c r="G6" s="240"/>
      <c r="H6" s="240"/>
      <c r="I6" s="240"/>
      <c r="J6" s="240"/>
    </row>
    <row r="7" spans="1:10" s="4" customFormat="1" ht="12.75" customHeight="1" x14ac:dyDescent="0.2">
      <c r="A7" s="200" t="s">
        <v>345</v>
      </c>
      <c r="B7" s="214"/>
      <c r="C7" s="214"/>
      <c r="D7" s="214"/>
      <c r="E7" s="214"/>
      <c r="F7" s="214"/>
      <c r="G7" s="214"/>
      <c r="H7" s="214"/>
      <c r="I7" s="42"/>
      <c r="J7" s="42"/>
    </row>
    <row r="8" spans="1:10" s="4" customFormat="1" ht="13.5" customHeight="1" x14ac:dyDescent="0.2">
      <c r="A8" s="200"/>
      <c r="B8" s="214"/>
      <c r="C8" s="214"/>
      <c r="D8" s="214"/>
      <c r="E8" s="214"/>
      <c r="F8" s="214"/>
      <c r="G8" s="214"/>
      <c r="H8" s="214"/>
    </row>
    <row r="9" spans="1:10" s="4" customFormat="1" ht="13.15" customHeight="1" x14ac:dyDescent="0.2"/>
    <row r="10" spans="1:10" ht="27" customHeight="1" x14ac:dyDescent="0.25">
      <c r="A10" s="223" t="s">
        <v>13</v>
      </c>
      <c r="B10" s="223" t="s">
        <v>85</v>
      </c>
      <c r="C10" s="223" t="s">
        <v>108</v>
      </c>
      <c r="D10" s="223" t="s">
        <v>87</v>
      </c>
      <c r="E10" s="217" t="s">
        <v>150</v>
      </c>
      <c r="F10" s="237" t="s">
        <v>89</v>
      </c>
      <c r="G10" s="238"/>
      <c r="H10" s="217" t="s">
        <v>151</v>
      </c>
      <c r="I10" s="237" t="s">
        <v>152</v>
      </c>
      <c r="J10" s="238"/>
    </row>
    <row r="11" spans="1:10" ht="28.5" customHeight="1" x14ac:dyDescent="0.25">
      <c r="A11" s="223"/>
      <c r="B11" s="223"/>
      <c r="C11" s="223"/>
      <c r="D11" s="223"/>
      <c r="E11" s="239"/>
      <c r="F11" s="2" t="s">
        <v>153</v>
      </c>
      <c r="G11" s="2" t="s">
        <v>91</v>
      </c>
      <c r="H11" s="239"/>
      <c r="I11" s="2" t="s">
        <v>153</v>
      </c>
      <c r="J11" s="2" t="s">
        <v>91</v>
      </c>
    </row>
    <row r="12" spans="1:10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5">
        <v>9</v>
      </c>
      <c r="J12" s="175">
        <v>10</v>
      </c>
    </row>
    <row r="13" spans="1:10" x14ac:dyDescent="0.25">
      <c r="A13" s="2"/>
      <c r="B13" s="221" t="s">
        <v>154</v>
      </c>
      <c r="C13" s="222"/>
      <c r="D13" s="223"/>
      <c r="E13" s="224"/>
      <c r="F13" s="225"/>
      <c r="G13" s="225"/>
      <c r="H13" s="226"/>
      <c r="I13" s="140"/>
      <c r="J13" s="140"/>
    </row>
    <row r="14" spans="1:10" ht="25.5" customHeight="1" x14ac:dyDescent="0.25">
      <c r="A14" s="2">
        <v>1</v>
      </c>
      <c r="B14" s="141" t="s">
        <v>95</v>
      </c>
      <c r="C14" s="8" t="s">
        <v>155</v>
      </c>
      <c r="D14" s="2" t="s">
        <v>156</v>
      </c>
      <c r="E14" s="142">
        <v>43.540292904347311</v>
      </c>
      <c r="F14" s="26">
        <v>10.94</v>
      </c>
      <c r="G14" s="26">
        <f>'Прил. 3'!H10</f>
        <v>476.33</v>
      </c>
      <c r="H14" s="143">
        <f>G14/$G$15</f>
        <v>1</v>
      </c>
      <c r="I14" s="26">
        <f>ФОТр.тек.!E13</f>
        <v>504.75733271475917</v>
      </c>
      <c r="J14" s="26">
        <f>ROUND(I14*E14,2)</f>
        <v>21977.279999999999</v>
      </c>
    </row>
    <row r="15" spans="1:10" s="12" customFormat="1" ht="25.5" customHeight="1" x14ac:dyDescent="0.2">
      <c r="A15" s="2"/>
      <c r="B15" s="2"/>
      <c r="C15" s="149" t="s">
        <v>157</v>
      </c>
      <c r="D15" s="2" t="s">
        <v>156</v>
      </c>
      <c r="E15" s="142">
        <f>SUM(E14:E14)</f>
        <v>43.540292904347311</v>
      </c>
      <c r="F15" s="26"/>
      <c r="G15" s="26">
        <f>SUM(G14:G14)</f>
        <v>476.33</v>
      </c>
      <c r="H15" s="177">
        <v>1</v>
      </c>
      <c r="I15" s="140"/>
      <c r="J15" s="26">
        <f>SUM(J14:J14)</f>
        <v>21977.279999999999</v>
      </c>
    </row>
    <row r="16" spans="1:10" s="12" customFormat="1" ht="14.25" customHeight="1" x14ac:dyDescent="0.2">
      <c r="A16" s="2"/>
      <c r="B16" s="222" t="s">
        <v>98</v>
      </c>
      <c r="C16" s="222"/>
      <c r="D16" s="223"/>
      <c r="E16" s="224"/>
      <c r="F16" s="225"/>
      <c r="G16" s="225"/>
      <c r="H16" s="226"/>
      <c r="I16" s="140"/>
      <c r="J16" s="140"/>
    </row>
    <row r="17" spans="1:10" s="12" customFormat="1" ht="14.25" customHeight="1" x14ac:dyDescent="0.2">
      <c r="A17" s="2"/>
      <c r="B17" s="221" t="s">
        <v>99</v>
      </c>
      <c r="C17" s="222"/>
      <c r="D17" s="223"/>
      <c r="E17" s="224"/>
      <c r="F17" s="225"/>
      <c r="G17" s="225"/>
      <c r="H17" s="226"/>
      <c r="I17" s="140"/>
      <c r="J17" s="140"/>
    </row>
    <row r="18" spans="1:10" s="12" customFormat="1" ht="14.25" customHeight="1" x14ac:dyDescent="0.2">
      <c r="A18" s="2"/>
      <c r="B18" s="2"/>
      <c r="C18" s="8" t="s">
        <v>158</v>
      </c>
      <c r="D18" s="2"/>
      <c r="E18" s="142"/>
      <c r="F18" s="26"/>
      <c r="G18" s="26">
        <v>0</v>
      </c>
      <c r="H18" s="177">
        <v>0</v>
      </c>
      <c r="I18" s="145"/>
      <c r="J18" s="26">
        <v>0</v>
      </c>
    </row>
    <row r="19" spans="1:10" s="12" customFormat="1" ht="14.25" customHeight="1" x14ac:dyDescent="0.2">
      <c r="A19" s="2"/>
      <c r="B19" s="2"/>
      <c r="C19" s="8" t="s">
        <v>159</v>
      </c>
      <c r="D19" s="2"/>
      <c r="E19" s="176"/>
      <c r="F19" s="26"/>
      <c r="G19" s="145">
        <v>0</v>
      </c>
      <c r="H19" s="143">
        <v>0</v>
      </c>
      <c r="I19" s="26"/>
      <c r="J19" s="26">
        <v>0</v>
      </c>
    </row>
    <row r="20" spans="1:10" s="12" customFormat="1" ht="25.5" customHeight="1" x14ac:dyDescent="0.2">
      <c r="A20" s="2"/>
      <c r="B20" s="2"/>
      <c r="C20" s="149" t="s">
        <v>160</v>
      </c>
      <c r="D20" s="2"/>
      <c r="E20" s="176"/>
      <c r="F20" s="26"/>
      <c r="G20" s="26">
        <f>G19+G18</f>
        <v>0</v>
      </c>
      <c r="H20" s="146">
        <v>1</v>
      </c>
      <c r="I20" s="147"/>
      <c r="J20" s="148">
        <f>J19+J18</f>
        <v>0</v>
      </c>
    </row>
    <row r="21" spans="1:10" s="12" customFormat="1" ht="14.25" customHeight="1" x14ac:dyDescent="0.2">
      <c r="A21" s="2"/>
      <c r="B21" s="221" t="s">
        <v>43</v>
      </c>
      <c r="C21" s="221"/>
      <c r="D21" s="227"/>
      <c r="E21" s="228"/>
      <c r="F21" s="229"/>
      <c r="G21" s="229"/>
      <c r="H21" s="230"/>
      <c r="I21" s="140"/>
      <c r="J21" s="140"/>
    </row>
    <row r="22" spans="1:10" x14ac:dyDescent="0.25">
      <c r="A22" s="2"/>
      <c r="B22" s="222" t="s">
        <v>161</v>
      </c>
      <c r="C22" s="222"/>
      <c r="D22" s="223"/>
      <c r="E22" s="224"/>
      <c r="F22" s="225"/>
      <c r="G22" s="225"/>
      <c r="H22" s="226"/>
      <c r="I22" s="140"/>
      <c r="J22" s="140"/>
    </row>
    <row r="23" spans="1:10" s="12" customFormat="1" ht="63.75" customHeight="1" x14ac:dyDescent="0.2">
      <c r="A23" s="2">
        <v>2</v>
      </c>
      <c r="B23" s="182" t="s">
        <v>162</v>
      </c>
      <c r="C23" s="183" t="s">
        <v>163</v>
      </c>
      <c r="D23" s="182" t="s">
        <v>101</v>
      </c>
      <c r="E23" s="184">
        <v>14</v>
      </c>
      <c r="F23" s="185">
        <f>ROUND(I23/'Прил. 10'!$D$14,2)</f>
        <v>153150.16</v>
      </c>
      <c r="G23" s="186">
        <f>ROUND(E23*F23,2)</f>
        <v>2144102.2400000002</v>
      </c>
      <c r="H23" s="187">
        <f>G23/$G$26</f>
        <v>1</v>
      </c>
      <c r="I23" s="26">
        <v>958720</v>
      </c>
      <c r="J23" s="26">
        <f>ROUND(I23*E23,2)</f>
        <v>13422080</v>
      </c>
    </row>
    <row r="24" spans="1:10" x14ac:dyDescent="0.25">
      <c r="A24" s="2"/>
      <c r="B24" s="182"/>
      <c r="C24" s="183" t="s">
        <v>164</v>
      </c>
      <c r="D24" s="182"/>
      <c r="E24" s="188"/>
      <c r="F24" s="185"/>
      <c r="G24" s="186">
        <f>SUM(G23)</f>
        <v>2144102.2400000002</v>
      </c>
      <c r="H24" s="187">
        <f>G23/$G$26</f>
        <v>1</v>
      </c>
      <c r="I24" s="145"/>
      <c r="J24" s="26">
        <f>SUM(J23)</f>
        <v>13422080</v>
      </c>
    </row>
    <row r="25" spans="1:10" x14ac:dyDescent="0.25">
      <c r="A25" s="2"/>
      <c r="B25" s="182"/>
      <c r="C25" s="183" t="s">
        <v>165</v>
      </c>
      <c r="D25" s="182"/>
      <c r="E25" s="188"/>
      <c r="F25" s="185"/>
      <c r="G25" s="186">
        <v>0</v>
      </c>
      <c r="H25" s="187">
        <f>G25/$G$26</f>
        <v>0</v>
      </c>
      <c r="I25" s="145"/>
      <c r="J25" s="26">
        <v>0</v>
      </c>
    </row>
    <row r="26" spans="1:10" x14ac:dyDescent="0.25">
      <c r="A26" s="2"/>
      <c r="B26" s="182"/>
      <c r="C26" s="189" t="s">
        <v>166</v>
      </c>
      <c r="D26" s="182"/>
      <c r="E26" s="190"/>
      <c r="F26" s="185"/>
      <c r="G26" s="186">
        <f>G24+G25</f>
        <v>2144102.2400000002</v>
      </c>
      <c r="H26" s="191">
        <v>1</v>
      </c>
      <c r="I26" s="145"/>
      <c r="J26" s="26">
        <f>J25+J24</f>
        <v>13422080</v>
      </c>
    </row>
    <row r="27" spans="1:10" ht="25.5" customHeight="1" x14ac:dyDescent="0.25">
      <c r="A27" s="2"/>
      <c r="B27" s="182"/>
      <c r="C27" s="183" t="s">
        <v>167</v>
      </c>
      <c r="D27" s="182"/>
      <c r="E27" s="184"/>
      <c r="F27" s="185"/>
      <c r="G27" s="186">
        <f>'Прил.6 Расчет ОБ'!G13</f>
        <v>2144102.2400000002</v>
      </c>
      <c r="H27" s="191"/>
      <c r="I27" s="145"/>
      <c r="J27" s="26">
        <f>ROUND(G27*'Прил. 10'!D14,2)</f>
        <v>13422080.02</v>
      </c>
    </row>
    <row r="28" spans="1:10" s="12" customFormat="1" ht="14.25" customHeight="1" x14ac:dyDescent="0.2">
      <c r="A28" s="2"/>
      <c r="B28" s="231" t="s">
        <v>102</v>
      </c>
      <c r="C28" s="231"/>
      <c r="D28" s="232"/>
      <c r="E28" s="233"/>
      <c r="F28" s="234"/>
      <c r="G28" s="234"/>
      <c r="H28" s="235"/>
      <c r="I28" s="140"/>
      <c r="J28" s="140"/>
    </row>
    <row r="29" spans="1:10" s="12" customFormat="1" ht="14.25" customHeight="1" x14ac:dyDescent="0.2">
      <c r="A29" s="175"/>
      <c r="B29" s="216" t="s">
        <v>168</v>
      </c>
      <c r="C29" s="216"/>
      <c r="D29" s="217"/>
      <c r="E29" s="218"/>
      <c r="F29" s="219"/>
      <c r="G29" s="219"/>
      <c r="H29" s="220"/>
      <c r="I29" s="150"/>
      <c r="J29" s="150"/>
    </row>
    <row r="30" spans="1:10" s="12" customFormat="1" ht="14.25" customHeight="1" x14ac:dyDescent="0.2">
      <c r="A30" s="151"/>
      <c r="B30" s="152"/>
      <c r="C30" s="153" t="s">
        <v>169</v>
      </c>
      <c r="D30" s="151"/>
      <c r="E30" s="154"/>
      <c r="F30" s="148"/>
      <c r="G30" s="148">
        <v>0</v>
      </c>
      <c r="H30" s="143">
        <v>0</v>
      </c>
      <c r="I30" s="26"/>
      <c r="J30" s="148">
        <v>0</v>
      </c>
    </row>
    <row r="31" spans="1:10" s="12" customFormat="1" ht="14.25" customHeight="1" x14ac:dyDescent="0.2">
      <c r="A31" s="2"/>
      <c r="B31" s="2"/>
      <c r="C31" s="8" t="s">
        <v>170</v>
      </c>
      <c r="D31" s="2"/>
      <c r="E31" s="176"/>
      <c r="F31" s="144"/>
      <c r="G31" s="26">
        <v>0</v>
      </c>
      <c r="H31" s="143">
        <v>0</v>
      </c>
      <c r="I31" s="26"/>
      <c r="J31" s="26">
        <v>0</v>
      </c>
    </row>
    <row r="32" spans="1:10" s="12" customFormat="1" ht="14.25" customHeight="1" x14ac:dyDescent="0.2">
      <c r="A32" s="2"/>
      <c r="B32" s="2"/>
      <c r="C32" s="149" t="s">
        <v>171</v>
      </c>
      <c r="D32" s="2"/>
      <c r="E32" s="176"/>
      <c r="F32" s="144"/>
      <c r="G32" s="26">
        <f>G30+G31</f>
        <v>0</v>
      </c>
      <c r="H32" s="177">
        <v>0</v>
      </c>
      <c r="I32" s="26"/>
      <c r="J32" s="26">
        <f>J30+J31</f>
        <v>0</v>
      </c>
    </row>
    <row r="33" spans="1:10" s="12" customFormat="1" ht="14.25" customHeight="1" x14ac:dyDescent="0.2">
      <c r="A33" s="2"/>
      <c r="B33" s="2"/>
      <c r="C33" s="8" t="s">
        <v>172</v>
      </c>
      <c r="D33" s="2"/>
      <c r="E33" s="176"/>
      <c r="F33" s="144"/>
      <c r="G33" s="26">
        <f>G15+G20+G32</f>
        <v>476.33</v>
      </c>
      <c r="H33" s="177"/>
      <c r="I33" s="26"/>
      <c r="J33" s="26">
        <f>J15+J20+J32</f>
        <v>21977.279999999999</v>
      </c>
    </row>
    <row r="34" spans="1:10" s="12" customFormat="1" ht="14.25" customHeight="1" x14ac:dyDescent="0.2">
      <c r="A34" s="2"/>
      <c r="B34" s="2"/>
      <c r="C34" s="8" t="s">
        <v>173</v>
      </c>
      <c r="D34" s="155">
        <f>ROUND(G34/(0+$G$15),2)</f>
        <v>0.71</v>
      </c>
      <c r="E34" s="176"/>
      <c r="F34" s="144"/>
      <c r="G34" s="26">
        <v>336.8</v>
      </c>
      <c r="H34" s="177"/>
      <c r="I34" s="26"/>
      <c r="J34" s="26">
        <f>ROUND(D34*(J15+0),2)</f>
        <v>15603.87</v>
      </c>
    </row>
    <row r="35" spans="1:10" s="12" customFormat="1" ht="14.25" customHeight="1" x14ac:dyDescent="0.2">
      <c r="A35" s="2"/>
      <c r="B35" s="2"/>
      <c r="C35" s="8" t="s">
        <v>174</v>
      </c>
      <c r="D35" s="155">
        <f>ROUND(G35/(G$15+0),2)</f>
        <v>0.36</v>
      </c>
      <c r="E35" s="176"/>
      <c r="F35" s="144"/>
      <c r="G35" s="26">
        <v>172.14</v>
      </c>
      <c r="H35" s="177"/>
      <c r="I35" s="26"/>
      <c r="J35" s="26">
        <f>ROUND(D35*(J15+0),2)</f>
        <v>7911.82</v>
      </c>
    </row>
    <row r="36" spans="1:10" s="12" customFormat="1" ht="14.25" customHeight="1" x14ac:dyDescent="0.2">
      <c r="A36" s="2"/>
      <c r="B36" s="2"/>
      <c r="C36" s="8" t="s">
        <v>175</v>
      </c>
      <c r="D36" s="2"/>
      <c r="E36" s="176"/>
      <c r="F36" s="144"/>
      <c r="G36" s="26">
        <f>G15+G20+G32+G34+G35</f>
        <v>985.27</v>
      </c>
      <c r="H36" s="177"/>
      <c r="I36" s="26"/>
      <c r="J36" s="26">
        <f>J15+J20+J32+J34+J35</f>
        <v>45492.97</v>
      </c>
    </row>
    <row r="37" spans="1:10" s="12" customFormat="1" ht="14.25" customHeight="1" x14ac:dyDescent="0.2">
      <c r="A37" s="2"/>
      <c r="B37" s="2"/>
      <c r="C37" s="8" t="s">
        <v>176</v>
      </c>
      <c r="D37" s="2"/>
      <c r="E37" s="176"/>
      <c r="F37" s="144"/>
      <c r="G37" s="26">
        <f>G36+G26</f>
        <v>2145087.5100000002</v>
      </c>
      <c r="H37" s="177"/>
      <c r="I37" s="26"/>
      <c r="J37" s="26">
        <f>J36+J26</f>
        <v>13467572.970000001</v>
      </c>
    </row>
    <row r="38" spans="1:10" s="12" customFormat="1" ht="34.5" customHeight="1" x14ac:dyDescent="0.2">
      <c r="A38" s="2"/>
      <c r="B38" s="2"/>
      <c r="C38" s="8" t="s">
        <v>142</v>
      </c>
      <c r="D38" s="2" t="s">
        <v>346</v>
      </c>
      <c r="E38" s="180">
        <v>1</v>
      </c>
      <c r="F38" s="144"/>
      <c r="G38" s="26">
        <f>G37/E38</f>
        <v>2145087.5100000002</v>
      </c>
      <c r="H38" s="177"/>
      <c r="I38" s="26"/>
      <c r="J38" s="26">
        <f>J37/E38</f>
        <v>13467572.970000001</v>
      </c>
    </row>
    <row r="40" spans="1:10" s="12" customFormat="1" ht="14.25" customHeight="1" x14ac:dyDescent="0.2">
      <c r="A40" s="4" t="s">
        <v>177</v>
      </c>
    </row>
    <row r="41" spans="1:10" s="12" customFormat="1" ht="14.25" customHeight="1" x14ac:dyDescent="0.2">
      <c r="A41" s="156" t="s">
        <v>68</v>
      </c>
    </row>
    <row r="42" spans="1:10" s="12" customFormat="1" ht="14.25" customHeight="1" x14ac:dyDescent="0.2">
      <c r="A42" s="4"/>
    </row>
    <row r="43" spans="1:10" s="12" customFormat="1" ht="14.25" customHeight="1" x14ac:dyDescent="0.2">
      <c r="A43" s="4" t="s">
        <v>178</v>
      </c>
    </row>
    <row r="44" spans="1:10" s="12" customFormat="1" ht="14.25" customHeight="1" x14ac:dyDescent="0.2">
      <c r="A44" s="156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29:H29"/>
    <mergeCell ref="B13:H13"/>
    <mergeCell ref="B16:H16"/>
    <mergeCell ref="B17:H17"/>
    <mergeCell ref="B22:H22"/>
    <mergeCell ref="B21:H21"/>
    <mergeCell ref="B28:H28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C33" sqref="C3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1" t="s">
        <v>179</v>
      </c>
      <c r="B1" s="241"/>
      <c r="C1" s="241"/>
      <c r="D1" s="241"/>
      <c r="E1" s="241"/>
      <c r="F1" s="241"/>
      <c r="G1" s="241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7" t="s">
        <v>180</v>
      </c>
      <c r="B3" s="197"/>
      <c r="C3" s="197"/>
      <c r="D3" s="197"/>
      <c r="E3" s="197"/>
      <c r="F3" s="197"/>
      <c r="G3" s="197"/>
    </row>
    <row r="4" spans="1:7" ht="25.5" customHeight="1" x14ac:dyDescent="0.25">
      <c r="A4" s="200" t="s">
        <v>349</v>
      </c>
      <c r="B4" s="200"/>
      <c r="C4" s="200"/>
      <c r="D4" s="200"/>
      <c r="E4" s="200"/>
      <c r="F4" s="200"/>
      <c r="G4" s="20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6" t="s">
        <v>13</v>
      </c>
      <c r="B6" s="246" t="s">
        <v>85</v>
      </c>
      <c r="C6" s="246" t="s">
        <v>108</v>
      </c>
      <c r="D6" s="246" t="s">
        <v>87</v>
      </c>
      <c r="E6" s="217" t="s">
        <v>150</v>
      </c>
      <c r="F6" s="246" t="s">
        <v>89</v>
      </c>
      <c r="G6" s="246"/>
    </row>
    <row r="7" spans="1:7" x14ac:dyDescent="0.25">
      <c r="A7" s="246"/>
      <c r="B7" s="246"/>
      <c r="C7" s="246"/>
      <c r="D7" s="246"/>
      <c r="E7" s="239"/>
      <c r="F7" s="2" t="s">
        <v>153</v>
      </c>
      <c r="G7" s="2" t="s">
        <v>91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2" t="s">
        <v>181</v>
      </c>
      <c r="C9" s="243"/>
      <c r="D9" s="243"/>
      <c r="E9" s="243"/>
      <c r="F9" s="243"/>
      <c r="G9" s="244"/>
    </row>
    <row r="10" spans="1:7" ht="27" customHeight="1" x14ac:dyDescent="0.25">
      <c r="A10" s="2"/>
      <c r="B10" s="149"/>
      <c r="C10" s="8" t="s">
        <v>182</v>
      </c>
      <c r="D10" s="149"/>
      <c r="E10" s="157"/>
      <c r="F10" s="144"/>
      <c r="G10" s="26">
        <v>0</v>
      </c>
    </row>
    <row r="11" spans="1:7" x14ac:dyDescent="0.25">
      <c r="A11" s="2"/>
      <c r="B11" s="222" t="s">
        <v>183</v>
      </c>
      <c r="C11" s="222"/>
      <c r="D11" s="222"/>
      <c r="E11" s="245"/>
      <c r="F11" s="225"/>
      <c r="G11" s="225"/>
    </row>
    <row r="12" spans="1:7" s="111" customFormat="1" ht="51" customHeight="1" x14ac:dyDescent="0.25">
      <c r="A12" s="2">
        <v>1</v>
      </c>
      <c r="B12" s="8" t="str">
        <f>'Прил.5 Расчет СМР и ОБ'!B23</f>
        <v>БЦ.54.13</v>
      </c>
      <c r="C12" s="8" t="str">
        <f>'Прил.5 Расчет СМР и ОБ'!C23</f>
        <v>Подвесная купольная IP поворотная видеокамера с термокожухом и кронштейном IP66 от -40 до +50 градусов В85-20
Коммутационный шкаф</v>
      </c>
      <c r="D12" s="2" t="str">
        <f>'Прил.5 Расчет СМР и ОБ'!D23</f>
        <v>шт.</v>
      </c>
      <c r="E12" s="158">
        <f>'Прил.5 Расчет СМР и ОБ'!E23</f>
        <v>14</v>
      </c>
      <c r="F12" s="144">
        <f>'Прил.5 Расчет СМР и ОБ'!F23</f>
        <v>153150.16</v>
      </c>
      <c r="G12" s="26">
        <f>ROUND(E12*F12,2)</f>
        <v>2144102.2400000002</v>
      </c>
    </row>
    <row r="13" spans="1:7" ht="25.5" customHeight="1" x14ac:dyDescent="0.25">
      <c r="A13" s="2"/>
      <c r="B13" s="8"/>
      <c r="C13" s="8" t="s">
        <v>184</v>
      </c>
      <c r="D13" s="8"/>
      <c r="E13" s="40"/>
      <c r="F13" s="144"/>
      <c r="G13" s="26">
        <f>SUM(G12:G12)</f>
        <v>2144102.2400000002</v>
      </c>
    </row>
    <row r="14" spans="1:7" ht="19.5" customHeight="1" x14ac:dyDescent="0.25">
      <c r="A14" s="2"/>
      <c r="B14" s="8"/>
      <c r="C14" s="8" t="s">
        <v>185</v>
      </c>
      <c r="D14" s="8"/>
      <c r="E14" s="40"/>
      <c r="F14" s="144"/>
      <c r="G14" s="26">
        <f>G10+G13</f>
        <v>2144102.2400000002</v>
      </c>
    </row>
    <row r="15" spans="1:7" x14ac:dyDescent="0.25">
      <c r="A15" s="24"/>
      <c r="B15" s="159"/>
      <c r="C15" s="24"/>
      <c r="D15" s="24"/>
      <c r="E15" s="24"/>
      <c r="F15" s="24"/>
      <c r="G15" s="24"/>
    </row>
    <row r="16" spans="1:7" x14ac:dyDescent="0.25">
      <c r="A16" s="4" t="s">
        <v>177</v>
      </c>
      <c r="B16" s="12"/>
      <c r="C16" s="12"/>
      <c r="D16" s="24"/>
      <c r="E16" s="24"/>
      <c r="F16" s="24"/>
      <c r="G16" s="24"/>
    </row>
    <row r="17" spans="1:7" x14ac:dyDescent="0.25">
      <c r="A17" s="156" t="s">
        <v>68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178</v>
      </c>
      <c r="B19" s="12"/>
      <c r="C19" s="12"/>
      <c r="D19" s="24"/>
      <c r="E19" s="24"/>
      <c r="F19" s="24"/>
      <c r="G19" s="24"/>
    </row>
    <row r="20" spans="1:7" x14ac:dyDescent="0.25">
      <c r="A20" s="156" t="s">
        <v>70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2023-10-07T19:50:49Z</dcterms:modified>
  <cp:category/>
</cp:coreProperties>
</file>