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home\rm.local\storage\все файлы\"/>
    </mc:Choice>
  </mc:AlternateContent>
  <xr:revisionPtr revIDLastSave="0" documentId="13_ncr:1_{2F9DA5C6-E97A-45B2-8FB4-8A1EA71D2C04}" xr6:coauthVersionLast="40" xr6:coauthVersionMax="40" xr10:uidLastSave="{00000000-0000-0000-0000-000000000000}"/>
  <bookViews>
    <workbookView xWindow="0" yWindow="0" windowWidth="28800" windowHeight="13620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calcPr calcId="191029"/>
</workbook>
</file>

<file path=xl/calcChain.xml><?xml version="1.0" encoding="utf-8"?>
<calcChain xmlns="http://schemas.openxmlformats.org/spreadsheetml/2006/main">
  <c r="E13" i="9" l="1"/>
  <c r="E8" i="9"/>
  <c r="D5" i="7"/>
  <c r="C11" i="7" s="1"/>
  <c r="E92" i="6"/>
  <c r="D92" i="6"/>
  <c r="C92" i="6"/>
  <c r="B92" i="6"/>
  <c r="E91" i="6"/>
  <c r="G91" i="6" s="1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I608" i="5"/>
  <c r="J608" i="5" s="1"/>
  <c r="G608" i="5"/>
  <c r="J607" i="5"/>
  <c r="I607" i="5"/>
  <c r="G607" i="5"/>
  <c r="I606" i="5"/>
  <c r="J606" i="5" s="1"/>
  <c r="G606" i="5"/>
  <c r="I605" i="5"/>
  <c r="J605" i="5" s="1"/>
  <c r="G605" i="5"/>
  <c r="I604" i="5"/>
  <c r="J604" i="5" s="1"/>
  <c r="G604" i="5"/>
  <c r="J603" i="5"/>
  <c r="I603" i="5"/>
  <c r="G603" i="5"/>
  <c r="I602" i="5"/>
  <c r="J602" i="5" s="1"/>
  <c r="G602" i="5"/>
  <c r="I601" i="5"/>
  <c r="J601" i="5" s="1"/>
  <c r="G601" i="5"/>
  <c r="I600" i="5"/>
  <c r="J600" i="5" s="1"/>
  <c r="G600" i="5"/>
  <c r="J599" i="5"/>
  <c r="I599" i="5"/>
  <c r="G599" i="5"/>
  <c r="I598" i="5"/>
  <c r="J598" i="5" s="1"/>
  <c r="G598" i="5"/>
  <c r="I597" i="5"/>
  <c r="J597" i="5" s="1"/>
  <c r="G597" i="5"/>
  <c r="I596" i="5"/>
  <c r="J596" i="5" s="1"/>
  <c r="G596" i="5"/>
  <c r="J595" i="5"/>
  <c r="I595" i="5"/>
  <c r="G595" i="5"/>
  <c r="I594" i="5"/>
  <c r="J594" i="5" s="1"/>
  <c r="G594" i="5"/>
  <c r="I593" i="5"/>
  <c r="J593" i="5" s="1"/>
  <c r="G593" i="5"/>
  <c r="I592" i="5"/>
  <c r="J592" i="5" s="1"/>
  <c r="G592" i="5"/>
  <c r="J591" i="5"/>
  <c r="I591" i="5"/>
  <c r="G591" i="5"/>
  <c r="I590" i="5"/>
  <c r="J590" i="5" s="1"/>
  <c r="G590" i="5"/>
  <c r="I589" i="5"/>
  <c r="J589" i="5" s="1"/>
  <c r="G589" i="5"/>
  <c r="I588" i="5"/>
  <c r="J588" i="5" s="1"/>
  <c r="G588" i="5"/>
  <c r="J587" i="5"/>
  <c r="I587" i="5"/>
  <c r="G587" i="5"/>
  <c r="I586" i="5"/>
  <c r="J586" i="5" s="1"/>
  <c r="G586" i="5"/>
  <c r="I585" i="5"/>
  <c r="J585" i="5" s="1"/>
  <c r="G585" i="5"/>
  <c r="I584" i="5"/>
  <c r="J584" i="5" s="1"/>
  <c r="G584" i="5"/>
  <c r="J583" i="5"/>
  <c r="I583" i="5"/>
  <c r="G583" i="5"/>
  <c r="I582" i="5"/>
  <c r="J582" i="5" s="1"/>
  <c r="G582" i="5"/>
  <c r="I581" i="5"/>
  <c r="J581" i="5" s="1"/>
  <c r="G581" i="5"/>
  <c r="I580" i="5"/>
  <c r="J580" i="5" s="1"/>
  <c r="G580" i="5"/>
  <c r="J579" i="5"/>
  <c r="I579" i="5"/>
  <c r="G579" i="5"/>
  <c r="I578" i="5"/>
  <c r="J578" i="5" s="1"/>
  <c r="G578" i="5"/>
  <c r="I577" i="5"/>
  <c r="J577" i="5" s="1"/>
  <c r="G577" i="5"/>
  <c r="I576" i="5"/>
  <c r="J576" i="5" s="1"/>
  <c r="G576" i="5"/>
  <c r="J575" i="5"/>
  <c r="I575" i="5"/>
  <c r="G575" i="5"/>
  <c r="I574" i="5"/>
  <c r="J574" i="5" s="1"/>
  <c r="G574" i="5"/>
  <c r="I573" i="5"/>
  <c r="J573" i="5" s="1"/>
  <c r="G573" i="5"/>
  <c r="I572" i="5"/>
  <c r="J572" i="5" s="1"/>
  <c r="G572" i="5"/>
  <c r="J571" i="5"/>
  <c r="I571" i="5"/>
  <c r="G571" i="5"/>
  <c r="I570" i="5"/>
  <c r="J570" i="5" s="1"/>
  <c r="G570" i="5"/>
  <c r="I569" i="5"/>
  <c r="J569" i="5" s="1"/>
  <c r="G569" i="5"/>
  <c r="I568" i="5"/>
  <c r="J568" i="5" s="1"/>
  <c r="G568" i="5"/>
  <c r="J567" i="5"/>
  <c r="I567" i="5"/>
  <c r="G567" i="5"/>
  <c r="I566" i="5"/>
  <c r="J566" i="5" s="1"/>
  <c r="G566" i="5"/>
  <c r="I565" i="5"/>
  <c r="J565" i="5" s="1"/>
  <c r="G565" i="5"/>
  <c r="I564" i="5"/>
  <c r="J564" i="5" s="1"/>
  <c r="G564" i="5"/>
  <c r="J563" i="5"/>
  <c r="I563" i="5"/>
  <c r="G563" i="5"/>
  <c r="I562" i="5"/>
  <c r="J562" i="5" s="1"/>
  <c r="G562" i="5"/>
  <c r="I561" i="5"/>
  <c r="J561" i="5" s="1"/>
  <c r="G561" i="5"/>
  <c r="I560" i="5"/>
  <c r="J560" i="5" s="1"/>
  <c r="G560" i="5"/>
  <c r="J559" i="5"/>
  <c r="I559" i="5"/>
  <c r="G559" i="5"/>
  <c r="I558" i="5"/>
  <c r="J558" i="5" s="1"/>
  <c r="G558" i="5"/>
  <c r="I557" i="5"/>
  <c r="J557" i="5" s="1"/>
  <c r="G557" i="5"/>
  <c r="I556" i="5"/>
  <c r="J556" i="5" s="1"/>
  <c r="G556" i="5"/>
  <c r="J555" i="5"/>
  <c r="I555" i="5"/>
  <c r="G555" i="5"/>
  <c r="I554" i="5"/>
  <c r="J554" i="5" s="1"/>
  <c r="G554" i="5"/>
  <c r="I553" i="5"/>
  <c r="J553" i="5" s="1"/>
  <c r="G553" i="5"/>
  <c r="I552" i="5"/>
  <c r="J552" i="5" s="1"/>
  <c r="G552" i="5"/>
  <c r="J551" i="5"/>
  <c r="I551" i="5"/>
  <c r="G551" i="5"/>
  <c r="I550" i="5"/>
  <c r="J550" i="5" s="1"/>
  <c r="G550" i="5"/>
  <c r="I549" i="5"/>
  <c r="J549" i="5" s="1"/>
  <c r="G549" i="5"/>
  <c r="I548" i="5"/>
  <c r="J548" i="5" s="1"/>
  <c r="G548" i="5"/>
  <c r="J547" i="5"/>
  <c r="I547" i="5"/>
  <c r="G547" i="5"/>
  <c r="I546" i="5"/>
  <c r="J546" i="5" s="1"/>
  <c r="G546" i="5"/>
  <c r="I545" i="5"/>
  <c r="J545" i="5" s="1"/>
  <c r="G545" i="5"/>
  <c r="I544" i="5"/>
  <c r="J544" i="5" s="1"/>
  <c r="G544" i="5"/>
  <c r="J543" i="5"/>
  <c r="I543" i="5"/>
  <c r="G543" i="5"/>
  <c r="I542" i="5"/>
  <c r="J542" i="5" s="1"/>
  <c r="G542" i="5"/>
  <c r="I541" i="5"/>
  <c r="J541" i="5" s="1"/>
  <c r="G541" i="5"/>
  <c r="I540" i="5"/>
  <c r="J540" i="5" s="1"/>
  <c r="G540" i="5"/>
  <c r="J539" i="5"/>
  <c r="I539" i="5"/>
  <c r="G539" i="5"/>
  <c r="I538" i="5"/>
  <c r="J538" i="5" s="1"/>
  <c r="G538" i="5"/>
  <c r="I537" i="5"/>
  <c r="J537" i="5" s="1"/>
  <c r="G537" i="5"/>
  <c r="I536" i="5"/>
  <c r="J536" i="5" s="1"/>
  <c r="G536" i="5"/>
  <c r="J535" i="5"/>
  <c r="I535" i="5"/>
  <c r="G535" i="5"/>
  <c r="I534" i="5"/>
  <c r="J534" i="5" s="1"/>
  <c r="G534" i="5"/>
  <c r="I533" i="5"/>
  <c r="J533" i="5" s="1"/>
  <c r="G533" i="5"/>
  <c r="I532" i="5"/>
  <c r="J532" i="5" s="1"/>
  <c r="G532" i="5"/>
  <c r="J531" i="5"/>
  <c r="I531" i="5"/>
  <c r="G531" i="5"/>
  <c r="I530" i="5"/>
  <c r="J530" i="5" s="1"/>
  <c r="G530" i="5"/>
  <c r="I529" i="5"/>
  <c r="J529" i="5" s="1"/>
  <c r="G529" i="5"/>
  <c r="I528" i="5"/>
  <c r="J528" i="5" s="1"/>
  <c r="G528" i="5"/>
  <c r="J527" i="5"/>
  <c r="I527" i="5"/>
  <c r="G527" i="5"/>
  <c r="I526" i="5"/>
  <c r="J526" i="5" s="1"/>
  <c r="G526" i="5"/>
  <c r="I525" i="5"/>
  <c r="J525" i="5" s="1"/>
  <c r="G525" i="5"/>
  <c r="I524" i="5"/>
  <c r="J524" i="5" s="1"/>
  <c r="G524" i="5"/>
  <c r="J523" i="5"/>
  <c r="I523" i="5"/>
  <c r="G523" i="5"/>
  <c r="I522" i="5"/>
  <c r="J522" i="5" s="1"/>
  <c r="G522" i="5"/>
  <c r="I521" i="5"/>
  <c r="J521" i="5" s="1"/>
  <c r="G521" i="5"/>
  <c r="I520" i="5"/>
  <c r="J520" i="5" s="1"/>
  <c r="G520" i="5"/>
  <c r="J519" i="5"/>
  <c r="I519" i="5"/>
  <c r="G519" i="5"/>
  <c r="I518" i="5"/>
  <c r="J518" i="5" s="1"/>
  <c r="G518" i="5"/>
  <c r="I517" i="5"/>
  <c r="J517" i="5" s="1"/>
  <c r="G517" i="5"/>
  <c r="I516" i="5"/>
  <c r="J516" i="5" s="1"/>
  <c r="G516" i="5"/>
  <c r="J515" i="5"/>
  <c r="I515" i="5"/>
  <c r="G515" i="5"/>
  <c r="I514" i="5"/>
  <c r="J514" i="5" s="1"/>
  <c r="G514" i="5"/>
  <c r="I513" i="5"/>
  <c r="J513" i="5" s="1"/>
  <c r="G513" i="5"/>
  <c r="I512" i="5"/>
  <c r="J512" i="5" s="1"/>
  <c r="G512" i="5"/>
  <c r="J511" i="5"/>
  <c r="I511" i="5"/>
  <c r="G511" i="5"/>
  <c r="I510" i="5"/>
  <c r="J510" i="5" s="1"/>
  <c r="G510" i="5"/>
  <c r="I509" i="5"/>
  <c r="J509" i="5" s="1"/>
  <c r="G509" i="5"/>
  <c r="I508" i="5"/>
  <c r="J508" i="5" s="1"/>
  <c r="G508" i="5"/>
  <c r="J507" i="5"/>
  <c r="I507" i="5"/>
  <c r="G507" i="5"/>
  <c r="I506" i="5"/>
  <c r="J506" i="5" s="1"/>
  <c r="G506" i="5"/>
  <c r="I505" i="5"/>
  <c r="J505" i="5" s="1"/>
  <c r="G505" i="5"/>
  <c r="I504" i="5"/>
  <c r="J504" i="5" s="1"/>
  <c r="G504" i="5"/>
  <c r="J503" i="5"/>
  <c r="I503" i="5"/>
  <c r="G503" i="5"/>
  <c r="J502" i="5"/>
  <c r="I502" i="5"/>
  <c r="G502" i="5"/>
  <c r="J501" i="5"/>
  <c r="I501" i="5"/>
  <c r="G501" i="5"/>
  <c r="J500" i="5"/>
  <c r="I500" i="5"/>
  <c r="G500" i="5"/>
  <c r="J499" i="5"/>
  <c r="I499" i="5"/>
  <c r="G499" i="5"/>
  <c r="J498" i="5"/>
  <c r="I498" i="5"/>
  <c r="G498" i="5"/>
  <c r="I497" i="5"/>
  <c r="J497" i="5" s="1"/>
  <c r="G497" i="5"/>
  <c r="I496" i="5"/>
  <c r="J496" i="5" s="1"/>
  <c r="G496" i="5"/>
  <c r="J495" i="5"/>
  <c r="I495" i="5"/>
  <c r="G495" i="5"/>
  <c r="J494" i="5"/>
  <c r="I494" i="5"/>
  <c r="G494" i="5"/>
  <c r="J493" i="5"/>
  <c r="I493" i="5"/>
  <c r="G493" i="5"/>
  <c r="J492" i="5"/>
  <c r="I492" i="5"/>
  <c r="G492" i="5"/>
  <c r="I491" i="5"/>
  <c r="J491" i="5" s="1"/>
  <c r="G491" i="5"/>
  <c r="J490" i="5"/>
  <c r="I490" i="5"/>
  <c r="G490" i="5"/>
  <c r="I489" i="5"/>
  <c r="J489" i="5" s="1"/>
  <c r="G489" i="5"/>
  <c r="I488" i="5"/>
  <c r="J488" i="5" s="1"/>
  <c r="G488" i="5"/>
  <c r="J487" i="5"/>
  <c r="I487" i="5"/>
  <c r="G487" i="5"/>
  <c r="J486" i="5"/>
  <c r="I486" i="5"/>
  <c r="G486" i="5"/>
  <c r="J485" i="5"/>
  <c r="I485" i="5"/>
  <c r="G485" i="5"/>
  <c r="J484" i="5"/>
  <c r="I484" i="5"/>
  <c r="G484" i="5"/>
  <c r="J483" i="5"/>
  <c r="I483" i="5"/>
  <c r="G483" i="5"/>
  <c r="J482" i="5"/>
  <c r="I482" i="5"/>
  <c r="G482" i="5"/>
  <c r="J481" i="5"/>
  <c r="I481" i="5"/>
  <c r="G481" i="5"/>
  <c r="I480" i="5"/>
  <c r="J480" i="5" s="1"/>
  <c r="G480" i="5"/>
  <c r="J479" i="5"/>
  <c r="I479" i="5"/>
  <c r="G479" i="5"/>
  <c r="J478" i="5"/>
  <c r="I478" i="5"/>
  <c r="G478" i="5"/>
  <c r="J477" i="5"/>
  <c r="I477" i="5"/>
  <c r="G477" i="5"/>
  <c r="J476" i="5"/>
  <c r="I476" i="5"/>
  <c r="G476" i="5"/>
  <c r="J475" i="5"/>
  <c r="I475" i="5"/>
  <c r="G475" i="5"/>
  <c r="J474" i="5"/>
  <c r="I474" i="5"/>
  <c r="G474" i="5"/>
  <c r="J473" i="5"/>
  <c r="I473" i="5"/>
  <c r="G473" i="5"/>
  <c r="I472" i="5"/>
  <c r="J472" i="5" s="1"/>
  <c r="G472" i="5"/>
  <c r="J471" i="5"/>
  <c r="I471" i="5"/>
  <c r="G471" i="5"/>
  <c r="J470" i="5"/>
  <c r="I470" i="5"/>
  <c r="G470" i="5"/>
  <c r="J469" i="5"/>
  <c r="I469" i="5"/>
  <c r="G469" i="5"/>
  <c r="J468" i="5"/>
  <c r="I468" i="5"/>
  <c r="G468" i="5"/>
  <c r="J467" i="5"/>
  <c r="I467" i="5"/>
  <c r="G467" i="5"/>
  <c r="J466" i="5"/>
  <c r="I466" i="5"/>
  <c r="G466" i="5"/>
  <c r="J465" i="5"/>
  <c r="I465" i="5"/>
  <c r="G465" i="5"/>
  <c r="I464" i="5"/>
  <c r="J464" i="5" s="1"/>
  <c r="G464" i="5"/>
  <c r="I463" i="5"/>
  <c r="J463" i="5" s="1"/>
  <c r="G463" i="5"/>
  <c r="I462" i="5"/>
  <c r="J462" i="5" s="1"/>
  <c r="G462" i="5"/>
  <c r="I461" i="5"/>
  <c r="J461" i="5" s="1"/>
  <c r="G461" i="5"/>
  <c r="J460" i="5"/>
  <c r="I460" i="5"/>
  <c r="G460" i="5"/>
  <c r="I459" i="5"/>
  <c r="J459" i="5" s="1"/>
  <c r="G459" i="5"/>
  <c r="J458" i="5"/>
  <c r="I458" i="5"/>
  <c r="G458" i="5"/>
  <c r="I457" i="5"/>
  <c r="J457" i="5" s="1"/>
  <c r="G457" i="5"/>
  <c r="I456" i="5"/>
  <c r="J456" i="5" s="1"/>
  <c r="G456" i="5"/>
  <c r="I455" i="5"/>
  <c r="J455" i="5" s="1"/>
  <c r="G455" i="5"/>
  <c r="I454" i="5"/>
  <c r="J454" i="5" s="1"/>
  <c r="G454" i="5"/>
  <c r="J453" i="5"/>
  <c r="I453" i="5"/>
  <c r="G453" i="5"/>
  <c r="J452" i="5"/>
  <c r="I452" i="5"/>
  <c r="G452" i="5"/>
  <c r="I451" i="5"/>
  <c r="J451" i="5" s="1"/>
  <c r="G451" i="5"/>
  <c r="J450" i="5"/>
  <c r="I450" i="5"/>
  <c r="G450" i="5"/>
  <c r="I449" i="5"/>
  <c r="J449" i="5" s="1"/>
  <c r="G449" i="5"/>
  <c r="I448" i="5"/>
  <c r="J448" i="5" s="1"/>
  <c r="G448" i="5"/>
  <c r="I447" i="5"/>
  <c r="J447" i="5" s="1"/>
  <c r="G447" i="5"/>
  <c r="I446" i="5"/>
  <c r="J446" i="5" s="1"/>
  <c r="G446" i="5"/>
  <c r="J445" i="5"/>
  <c r="I445" i="5"/>
  <c r="G445" i="5"/>
  <c r="J444" i="5"/>
  <c r="I444" i="5"/>
  <c r="G444" i="5"/>
  <c r="I443" i="5"/>
  <c r="J443" i="5" s="1"/>
  <c r="G443" i="5"/>
  <c r="J442" i="5"/>
  <c r="I442" i="5"/>
  <c r="G442" i="5"/>
  <c r="I441" i="5"/>
  <c r="J441" i="5" s="1"/>
  <c r="G441" i="5"/>
  <c r="I440" i="5"/>
  <c r="J440" i="5" s="1"/>
  <c r="G440" i="5"/>
  <c r="I439" i="5"/>
  <c r="J439" i="5" s="1"/>
  <c r="G439" i="5"/>
  <c r="I438" i="5"/>
  <c r="J438" i="5" s="1"/>
  <c r="G438" i="5"/>
  <c r="J437" i="5"/>
  <c r="I437" i="5"/>
  <c r="G437" i="5"/>
  <c r="J436" i="5"/>
  <c r="I436" i="5"/>
  <c r="G436" i="5"/>
  <c r="I435" i="5"/>
  <c r="J435" i="5" s="1"/>
  <c r="G435" i="5"/>
  <c r="J434" i="5"/>
  <c r="I434" i="5"/>
  <c r="G434" i="5"/>
  <c r="I433" i="5"/>
  <c r="J433" i="5" s="1"/>
  <c r="G433" i="5"/>
  <c r="I432" i="5"/>
  <c r="J432" i="5" s="1"/>
  <c r="G432" i="5"/>
  <c r="I431" i="5"/>
  <c r="J431" i="5" s="1"/>
  <c r="G431" i="5"/>
  <c r="I430" i="5"/>
  <c r="J430" i="5" s="1"/>
  <c r="G430" i="5"/>
  <c r="J429" i="5"/>
  <c r="I429" i="5"/>
  <c r="G429" i="5"/>
  <c r="J428" i="5"/>
  <c r="I428" i="5"/>
  <c r="G428" i="5"/>
  <c r="I427" i="5"/>
  <c r="J427" i="5" s="1"/>
  <c r="G427" i="5"/>
  <c r="J426" i="5"/>
  <c r="I426" i="5"/>
  <c r="G426" i="5"/>
  <c r="I425" i="5"/>
  <c r="J425" i="5" s="1"/>
  <c r="G425" i="5"/>
  <c r="I424" i="5"/>
  <c r="J424" i="5" s="1"/>
  <c r="G424" i="5"/>
  <c r="I423" i="5"/>
  <c r="J423" i="5" s="1"/>
  <c r="G423" i="5"/>
  <c r="I422" i="5"/>
  <c r="J422" i="5" s="1"/>
  <c r="G422" i="5"/>
  <c r="J421" i="5"/>
  <c r="I421" i="5"/>
  <c r="G421" i="5"/>
  <c r="J420" i="5"/>
  <c r="I420" i="5"/>
  <c r="G420" i="5"/>
  <c r="I419" i="5"/>
  <c r="J419" i="5" s="1"/>
  <c r="G419" i="5"/>
  <c r="J418" i="5"/>
  <c r="I418" i="5"/>
  <c r="G418" i="5"/>
  <c r="I417" i="5"/>
  <c r="J417" i="5" s="1"/>
  <c r="G417" i="5"/>
  <c r="I416" i="5"/>
  <c r="J416" i="5" s="1"/>
  <c r="G416" i="5"/>
  <c r="I415" i="5"/>
  <c r="J415" i="5" s="1"/>
  <c r="G415" i="5"/>
  <c r="I414" i="5"/>
  <c r="J414" i="5" s="1"/>
  <c r="G414" i="5"/>
  <c r="I413" i="5"/>
  <c r="J413" i="5" s="1"/>
  <c r="G413" i="5"/>
  <c r="J412" i="5"/>
  <c r="I412" i="5"/>
  <c r="G412" i="5"/>
  <c r="I411" i="5"/>
  <c r="J411" i="5" s="1"/>
  <c r="G411" i="5"/>
  <c r="J410" i="5"/>
  <c r="I410" i="5"/>
  <c r="G410" i="5"/>
  <c r="I409" i="5"/>
  <c r="J409" i="5" s="1"/>
  <c r="G409" i="5"/>
  <c r="I408" i="5"/>
  <c r="J408" i="5" s="1"/>
  <c r="G408" i="5"/>
  <c r="I407" i="5"/>
  <c r="J407" i="5" s="1"/>
  <c r="G407" i="5"/>
  <c r="I406" i="5"/>
  <c r="J406" i="5" s="1"/>
  <c r="G406" i="5"/>
  <c r="I405" i="5"/>
  <c r="J405" i="5" s="1"/>
  <c r="G405" i="5"/>
  <c r="J404" i="5"/>
  <c r="I404" i="5"/>
  <c r="G404" i="5"/>
  <c r="I403" i="5"/>
  <c r="J403" i="5" s="1"/>
  <c r="G403" i="5"/>
  <c r="J402" i="5"/>
  <c r="I402" i="5"/>
  <c r="G402" i="5"/>
  <c r="I401" i="5"/>
  <c r="J401" i="5" s="1"/>
  <c r="G401" i="5"/>
  <c r="I400" i="5"/>
  <c r="J400" i="5" s="1"/>
  <c r="G400" i="5"/>
  <c r="I399" i="5"/>
  <c r="J399" i="5" s="1"/>
  <c r="G399" i="5"/>
  <c r="I398" i="5"/>
  <c r="J398" i="5" s="1"/>
  <c r="G398" i="5"/>
  <c r="I397" i="5"/>
  <c r="J397" i="5" s="1"/>
  <c r="G397" i="5"/>
  <c r="J396" i="5"/>
  <c r="I396" i="5"/>
  <c r="G396" i="5"/>
  <c r="I395" i="5"/>
  <c r="J395" i="5" s="1"/>
  <c r="G395" i="5"/>
  <c r="J394" i="5"/>
  <c r="I394" i="5"/>
  <c r="G394" i="5"/>
  <c r="I393" i="5"/>
  <c r="J393" i="5" s="1"/>
  <c r="G393" i="5"/>
  <c r="I392" i="5"/>
  <c r="J392" i="5" s="1"/>
  <c r="G392" i="5"/>
  <c r="I391" i="5"/>
  <c r="J391" i="5" s="1"/>
  <c r="G391" i="5"/>
  <c r="I390" i="5"/>
  <c r="J390" i="5" s="1"/>
  <c r="G390" i="5"/>
  <c r="J389" i="5"/>
  <c r="I389" i="5"/>
  <c r="G389" i="5"/>
  <c r="J388" i="5"/>
  <c r="I388" i="5"/>
  <c r="G388" i="5"/>
  <c r="I387" i="5"/>
  <c r="J387" i="5" s="1"/>
  <c r="G387" i="5"/>
  <c r="J386" i="5"/>
  <c r="I386" i="5"/>
  <c r="G386" i="5"/>
  <c r="I385" i="5"/>
  <c r="J385" i="5" s="1"/>
  <c r="G385" i="5"/>
  <c r="I384" i="5"/>
  <c r="J384" i="5" s="1"/>
  <c r="G384" i="5"/>
  <c r="I383" i="5"/>
  <c r="J383" i="5" s="1"/>
  <c r="G383" i="5"/>
  <c r="I382" i="5"/>
  <c r="J382" i="5" s="1"/>
  <c r="G382" i="5"/>
  <c r="I381" i="5"/>
  <c r="J381" i="5" s="1"/>
  <c r="G381" i="5"/>
  <c r="J380" i="5"/>
  <c r="I380" i="5"/>
  <c r="G380" i="5"/>
  <c r="I379" i="5"/>
  <c r="J379" i="5" s="1"/>
  <c r="G379" i="5"/>
  <c r="J378" i="5"/>
  <c r="I378" i="5"/>
  <c r="G378" i="5"/>
  <c r="I377" i="5"/>
  <c r="J377" i="5" s="1"/>
  <c r="G377" i="5"/>
  <c r="I376" i="5"/>
  <c r="J376" i="5" s="1"/>
  <c r="G376" i="5"/>
  <c r="I375" i="5"/>
  <c r="J375" i="5" s="1"/>
  <c r="G375" i="5"/>
  <c r="I374" i="5"/>
  <c r="J374" i="5" s="1"/>
  <c r="G374" i="5"/>
  <c r="J373" i="5"/>
  <c r="I373" i="5"/>
  <c r="G373" i="5"/>
  <c r="J372" i="5"/>
  <c r="I372" i="5"/>
  <c r="G372" i="5"/>
  <c r="I371" i="5"/>
  <c r="J371" i="5" s="1"/>
  <c r="G371" i="5"/>
  <c r="I370" i="5"/>
  <c r="J370" i="5" s="1"/>
  <c r="G370" i="5"/>
  <c r="I369" i="5"/>
  <c r="J369" i="5" s="1"/>
  <c r="G369" i="5"/>
  <c r="J368" i="5"/>
  <c r="I368" i="5"/>
  <c r="G368" i="5"/>
  <c r="I367" i="5"/>
  <c r="J367" i="5" s="1"/>
  <c r="G367" i="5"/>
  <c r="J366" i="5"/>
  <c r="I366" i="5"/>
  <c r="G366" i="5"/>
  <c r="I365" i="5"/>
  <c r="J365" i="5" s="1"/>
  <c r="G365" i="5"/>
  <c r="I364" i="5"/>
  <c r="J364" i="5" s="1"/>
  <c r="G364" i="5"/>
  <c r="I363" i="5"/>
  <c r="J363" i="5" s="1"/>
  <c r="G363" i="5"/>
  <c r="I362" i="5"/>
  <c r="J362" i="5" s="1"/>
  <c r="G362" i="5"/>
  <c r="I361" i="5"/>
  <c r="J361" i="5" s="1"/>
  <c r="G361" i="5"/>
  <c r="I360" i="5"/>
  <c r="J360" i="5" s="1"/>
  <c r="G360" i="5"/>
  <c r="I359" i="5"/>
  <c r="J359" i="5" s="1"/>
  <c r="G359" i="5"/>
  <c r="J358" i="5"/>
  <c r="I358" i="5"/>
  <c r="G358" i="5"/>
  <c r="I357" i="5"/>
  <c r="J357" i="5" s="1"/>
  <c r="G357" i="5"/>
  <c r="I356" i="5"/>
  <c r="J356" i="5" s="1"/>
  <c r="G356" i="5"/>
  <c r="I355" i="5"/>
  <c r="J355" i="5" s="1"/>
  <c r="G355" i="5"/>
  <c r="J354" i="5"/>
  <c r="I354" i="5"/>
  <c r="G354" i="5"/>
  <c r="I353" i="5"/>
  <c r="J353" i="5" s="1"/>
  <c r="G353" i="5"/>
  <c r="I352" i="5"/>
  <c r="J352" i="5" s="1"/>
  <c r="G352" i="5"/>
  <c r="I351" i="5"/>
  <c r="J351" i="5" s="1"/>
  <c r="G351" i="5"/>
  <c r="J350" i="5"/>
  <c r="I350" i="5"/>
  <c r="G350" i="5"/>
  <c r="I349" i="5"/>
  <c r="J349" i="5" s="1"/>
  <c r="G349" i="5"/>
  <c r="I348" i="5"/>
  <c r="J348" i="5" s="1"/>
  <c r="G348" i="5"/>
  <c r="I347" i="5"/>
  <c r="J347" i="5" s="1"/>
  <c r="G347" i="5"/>
  <c r="I346" i="5"/>
  <c r="J346" i="5" s="1"/>
  <c r="G346" i="5"/>
  <c r="I345" i="5"/>
  <c r="J345" i="5" s="1"/>
  <c r="G345" i="5"/>
  <c r="I344" i="5"/>
  <c r="J344" i="5" s="1"/>
  <c r="G344" i="5"/>
  <c r="I343" i="5"/>
  <c r="J343" i="5" s="1"/>
  <c r="G343" i="5"/>
  <c r="J342" i="5"/>
  <c r="I342" i="5"/>
  <c r="G342" i="5"/>
  <c r="I341" i="5"/>
  <c r="J341" i="5" s="1"/>
  <c r="G341" i="5"/>
  <c r="I340" i="5"/>
  <c r="J340" i="5" s="1"/>
  <c r="G340" i="5"/>
  <c r="I339" i="5"/>
  <c r="J339" i="5" s="1"/>
  <c r="G339" i="5"/>
  <c r="J338" i="5"/>
  <c r="I338" i="5"/>
  <c r="G338" i="5"/>
  <c r="I337" i="5"/>
  <c r="J337" i="5" s="1"/>
  <c r="G337" i="5"/>
  <c r="J336" i="5"/>
  <c r="I336" i="5"/>
  <c r="G336" i="5"/>
  <c r="I335" i="5"/>
  <c r="J335" i="5" s="1"/>
  <c r="G335" i="5"/>
  <c r="I334" i="5"/>
  <c r="J334" i="5" s="1"/>
  <c r="G334" i="5"/>
  <c r="I333" i="5"/>
  <c r="J333" i="5" s="1"/>
  <c r="G333" i="5"/>
  <c r="J332" i="5"/>
  <c r="I332" i="5"/>
  <c r="G332" i="5"/>
  <c r="I331" i="5"/>
  <c r="J331" i="5" s="1"/>
  <c r="G331" i="5"/>
  <c r="I330" i="5"/>
  <c r="J330" i="5" s="1"/>
  <c r="G330" i="5"/>
  <c r="I329" i="5"/>
  <c r="J329" i="5" s="1"/>
  <c r="G329" i="5"/>
  <c r="J328" i="5"/>
  <c r="I328" i="5"/>
  <c r="G328" i="5"/>
  <c r="I327" i="5"/>
  <c r="J327" i="5" s="1"/>
  <c r="G327" i="5"/>
  <c r="I326" i="5"/>
  <c r="J326" i="5" s="1"/>
  <c r="G326" i="5"/>
  <c r="I325" i="5"/>
  <c r="J325" i="5" s="1"/>
  <c r="G325" i="5"/>
  <c r="J324" i="5"/>
  <c r="I324" i="5"/>
  <c r="G324" i="5"/>
  <c r="I323" i="5"/>
  <c r="J323" i="5" s="1"/>
  <c r="G323" i="5"/>
  <c r="I322" i="5"/>
  <c r="J322" i="5" s="1"/>
  <c r="G322" i="5"/>
  <c r="I321" i="5"/>
  <c r="J321" i="5" s="1"/>
  <c r="G321" i="5"/>
  <c r="J320" i="5"/>
  <c r="I320" i="5"/>
  <c r="G320" i="5"/>
  <c r="I319" i="5"/>
  <c r="J319" i="5" s="1"/>
  <c r="G319" i="5"/>
  <c r="I318" i="5"/>
  <c r="J318" i="5" s="1"/>
  <c r="G318" i="5"/>
  <c r="I317" i="5"/>
  <c r="J317" i="5" s="1"/>
  <c r="G317" i="5"/>
  <c r="J316" i="5"/>
  <c r="I316" i="5"/>
  <c r="G316" i="5"/>
  <c r="I315" i="5"/>
  <c r="J315" i="5" s="1"/>
  <c r="G315" i="5"/>
  <c r="I314" i="5"/>
  <c r="J314" i="5" s="1"/>
  <c r="G314" i="5"/>
  <c r="I313" i="5"/>
  <c r="J313" i="5" s="1"/>
  <c r="G313" i="5"/>
  <c r="J312" i="5"/>
  <c r="I312" i="5"/>
  <c r="G312" i="5"/>
  <c r="I311" i="5"/>
  <c r="J311" i="5" s="1"/>
  <c r="G311" i="5"/>
  <c r="I310" i="5"/>
  <c r="J310" i="5" s="1"/>
  <c r="G310" i="5"/>
  <c r="I309" i="5"/>
  <c r="J309" i="5" s="1"/>
  <c r="G309" i="5"/>
  <c r="J308" i="5"/>
  <c r="I308" i="5"/>
  <c r="G308" i="5"/>
  <c r="I307" i="5"/>
  <c r="J307" i="5" s="1"/>
  <c r="G307" i="5"/>
  <c r="I306" i="5"/>
  <c r="J306" i="5" s="1"/>
  <c r="G306" i="5"/>
  <c r="I305" i="5"/>
  <c r="J305" i="5" s="1"/>
  <c r="G305" i="5"/>
  <c r="J304" i="5"/>
  <c r="I304" i="5"/>
  <c r="G304" i="5"/>
  <c r="I303" i="5"/>
  <c r="J303" i="5" s="1"/>
  <c r="G303" i="5"/>
  <c r="I302" i="5"/>
  <c r="J302" i="5" s="1"/>
  <c r="G302" i="5"/>
  <c r="I301" i="5"/>
  <c r="J301" i="5" s="1"/>
  <c r="G301" i="5"/>
  <c r="J300" i="5"/>
  <c r="I300" i="5"/>
  <c r="G300" i="5"/>
  <c r="I299" i="5"/>
  <c r="J299" i="5" s="1"/>
  <c r="G299" i="5"/>
  <c r="I298" i="5"/>
  <c r="J298" i="5" s="1"/>
  <c r="G298" i="5"/>
  <c r="I297" i="5"/>
  <c r="J297" i="5" s="1"/>
  <c r="G297" i="5"/>
  <c r="J296" i="5"/>
  <c r="I296" i="5"/>
  <c r="G296" i="5"/>
  <c r="I295" i="5"/>
  <c r="J295" i="5" s="1"/>
  <c r="G295" i="5"/>
  <c r="I294" i="5"/>
  <c r="J294" i="5" s="1"/>
  <c r="G294" i="5"/>
  <c r="I293" i="5"/>
  <c r="J293" i="5" s="1"/>
  <c r="G293" i="5"/>
  <c r="J292" i="5"/>
  <c r="I292" i="5"/>
  <c r="G292" i="5"/>
  <c r="I291" i="5"/>
  <c r="J291" i="5" s="1"/>
  <c r="G291" i="5"/>
  <c r="I290" i="5"/>
  <c r="J290" i="5" s="1"/>
  <c r="G290" i="5"/>
  <c r="I289" i="5"/>
  <c r="J289" i="5" s="1"/>
  <c r="G289" i="5"/>
  <c r="J288" i="5"/>
  <c r="I288" i="5"/>
  <c r="G288" i="5"/>
  <c r="I287" i="5"/>
  <c r="J287" i="5" s="1"/>
  <c r="G287" i="5"/>
  <c r="I286" i="5"/>
  <c r="J286" i="5" s="1"/>
  <c r="G286" i="5"/>
  <c r="I285" i="5"/>
  <c r="J285" i="5" s="1"/>
  <c r="G285" i="5"/>
  <c r="J284" i="5"/>
  <c r="I284" i="5"/>
  <c r="G284" i="5"/>
  <c r="I283" i="5"/>
  <c r="J283" i="5" s="1"/>
  <c r="G283" i="5"/>
  <c r="I282" i="5"/>
  <c r="J282" i="5" s="1"/>
  <c r="G282" i="5"/>
  <c r="I281" i="5"/>
  <c r="J281" i="5" s="1"/>
  <c r="G281" i="5"/>
  <c r="J280" i="5"/>
  <c r="I280" i="5"/>
  <c r="G280" i="5"/>
  <c r="I279" i="5"/>
  <c r="J279" i="5" s="1"/>
  <c r="G279" i="5"/>
  <c r="J278" i="5"/>
  <c r="I278" i="5"/>
  <c r="G278" i="5"/>
  <c r="I277" i="5"/>
  <c r="J277" i="5" s="1"/>
  <c r="G277" i="5"/>
  <c r="J276" i="5"/>
  <c r="I276" i="5"/>
  <c r="G276" i="5"/>
  <c r="I275" i="5"/>
  <c r="J275" i="5" s="1"/>
  <c r="G275" i="5"/>
  <c r="J274" i="5"/>
  <c r="I274" i="5"/>
  <c r="G274" i="5"/>
  <c r="I273" i="5"/>
  <c r="J273" i="5" s="1"/>
  <c r="G273" i="5"/>
  <c r="I272" i="5"/>
  <c r="J272" i="5" s="1"/>
  <c r="G272" i="5"/>
  <c r="I271" i="5"/>
  <c r="J271" i="5" s="1"/>
  <c r="G271" i="5"/>
  <c r="I270" i="5"/>
  <c r="J270" i="5" s="1"/>
  <c r="G270" i="5"/>
  <c r="I269" i="5"/>
  <c r="J269" i="5" s="1"/>
  <c r="G269" i="5"/>
  <c r="I268" i="5"/>
  <c r="J268" i="5" s="1"/>
  <c r="G268" i="5"/>
  <c r="I267" i="5"/>
  <c r="J267" i="5" s="1"/>
  <c r="G267" i="5"/>
  <c r="I266" i="5"/>
  <c r="J266" i="5" s="1"/>
  <c r="G266" i="5"/>
  <c r="I265" i="5"/>
  <c r="J265" i="5" s="1"/>
  <c r="G265" i="5"/>
  <c r="I264" i="5"/>
  <c r="J264" i="5" s="1"/>
  <c r="G264" i="5"/>
  <c r="I263" i="5"/>
  <c r="J263" i="5" s="1"/>
  <c r="G263" i="5"/>
  <c r="J262" i="5"/>
  <c r="I262" i="5"/>
  <c r="G262" i="5"/>
  <c r="I261" i="5"/>
  <c r="J261" i="5" s="1"/>
  <c r="G261" i="5"/>
  <c r="J260" i="5"/>
  <c r="I260" i="5"/>
  <c r="G260" i="5"/>
  <c r="I259" i="5"/>
  <c r="J259" i="5" s="1"/>
  <c r="G259" i="5"/>
  <c r="J258" i="5"/>
  <c r="I258" i="5"/>
  <c r="G258" i="5"/>
  <c r="I257" i="5"/>
  <c r="J257" i="5" s="1"/>
  <c r="G257" i="5"/>
  <c r="I256" i="5"/>
  <c r="J256" i="5" s="1"/>
  <c r="G256" i="5"/>
  <c r="I255" i="5"/>
  <c r="J255" i="5" s="1"/>
  <c r="G255" i="5"/>
  <c r="I254" i="5"/>
  <c r="J254" i="5" s="1"/>
  <c r="G254" i="5"/>
  <c r="I253" i="5"/>
  <c r="J253" i="5" s="1"/>
  <c r="G253" i="5"/>
  <c r="I252" i="5"/>
  <c r="J252" i="5" s="1"/>
  <c r="G252" i="5"/>
  <c r="I251" i="5"/>
  <c r="J251" i="5" s="1"/>
  <c r="G251" i="5"/>
  <c r="I250" i="5"/>
  <c r="J250" i="5" s="1"/>
  <c r="G250" i="5"/>
  <c r="I249" i="5"/>
  <c r="J249" i="5" s="1"/>
  <c r="G249" i="5"/>
  <c r="I248" i="5"/>
  <c r="J248" i="5" s="1"/>
  <c r="G248" i="5"/>
  <c r="I247" i="5"/>
  <c r="J247" i="5" s="1"/>
  <c r="G247" i="5"/>
  <c r="J246" i="5"/>
  <c r="I246" i="5"/>
  <c r="G246" i="5"/>
  <c r="I245" i="5"/>
  <c r="J245" i="5" s="1"/>
  <c r="G245" i="5"/>
  <c r="J244" i="5"/>
  <c r="I244" i="5"/>
  <c r="G244" i="5"/>
  <c r="I243" i="5"/>
  <c r="J243" i="5" s="1"/>
  <c r="G243" i="5"/>
  <c r="J242" i="5"/>
  <c r="I242" i="5"/>
  <c r="G242" i="5"/>
  <c r="I241" i="5"/>
  <c r="J241" i="5" s="1"/>
  <c r="G241" i="5"/>
  <c r="I240" i="5"/>
  <c r="J240" i="5" s="1"/>
  <c r="G240" i="5"/>
  <c r="I239" i="5"/>
  <c r="J239" i="5" s="1"/>
  <c r="G239" i="5"/>
  <c r="I238" i="5"/>
  <c r="J238" i="5" s="1"/>
  <c r="G238" i="5"/>
  <c r="I237" i="5"/>
  <c r="J237" i="5" s="1"/>
  <c r="G237" i="5"/>
  <c r="I236" i="5"/>
  <c r="J236" i="5" s="1"/>
  <c r="G236" i="5"/>
  <c r="I235" i="5"/>
  <c r="J235" i="5" s="1"/>
  <c r="G235" i="5"/>
  <c r="I234" i="5"/>
  <c r="J234" i="5" s="1"/>
  <c r="G234" i="5"/>
  <c r="I233" i="5"/>
  <c r="J233" i="5" s="1"/>
  <c r="G233" i="5"/>
  <c r="I232" i="5"/>
  <c r="J232" i="5" s="1"/>
  <c r="G232" i="5"/>
  <c r="I231" i="5"/>
  <c r="J231" i="5" s="1"/>
  <c r="G231" i="5"/>
  <c r="J230" i="5"/>
  <c r="I230" i="5"/>
  <c r="G230" i="5"/>
  <c r="I229" i="5"/>
  <c r="J229" i="5" s="1"/>
  <c r="G229" i="5"/>
  <c r="J228" i="5"/>
  <c r="I228" i="5"/>
  <c r="G228" i="5"/>
  <c r="I227" i="5"/>
  <c r="J227" i="5" s="1"/>
  <c r="G227" i="5"/>
  <c r="J226" i="5"/>
  <c r="I226" i="5"/>
  <c r="G226" i="5"/>
  <c r="I225" i="5"/>
  <c r="J225" i="5" s="1"/>
  <c r="G225" i="5"/>
  <c r="I224" i="5"/>
  <c r="J224" i="5" s="1"/>
  <c r="G224" i="5"/>
  <c r="I222" i="5"/>
  <c r="J222" i="5" s="1"/>
  <c r="G222" i="5"/>
  <c r="J221" i="5"/>
  <c r="I221" i="5"/>
  <c r="G221" i="5"/>
  <c r="I220" i="5"/>
  <c r="J220" i="5" s="1"/>
  <c r="G220" i="5"/>
  <c r="J219" i="5"/>
  <c r="I219" i="5"/>
  <c r="G219" i="5"/>
  <c r="I218" i="5"/>
  <c r="J218" i="5" s="1"/>
  <c r="G218" i="5"/>
  <c r="J217" i="5"/>
  <c r="I217" i="5"/>
  <c r="G217" i="5"/>
  <c r="I216" i="5"/>
  <c r="J216" i="5" s="1"/>
  <c r="G216" i="5"/>
  <c r="J215" i="5"/>
  <c r="I215" i="5"/>
  <c r="G215" i="5"/>
  <c r="I214" i="5"/>
  <c r="J214" i="5" s="1"/>
  <c r="G214" i="5"/>
  <c r="J213" i="5"/>
  <c r="I213" i="5"/>
  <c r="G213" i="5"/>
  <c r="I212" i="5"/>
  <c r="J212" i="5" s="1"/>
  <c r="G212" i="5"/>
  <c r="J211" i="5"/>
  <c r="I211" i="5"/>
  <c r="G211" i="5"/>
  <c r="I210" i="5"/>
  <c r="J210" i="5" s="1"/>
  <c r="G210" i="5"/>
  <c r="J209" i="5"/>
  <c r="I209" i="5"/>
  <c r="G209" i="5"/>
  <c r="I208" i="5"/>
  <c r="J208" i="5" s="1"/>
  <c r="G208" i="5"/>
  <c r="J207" i="5"/>
  <c r="I207" i="5"/>
  <c r="G207" i="5"/>
  <c r="I206" i="5"/>
  <c r="J206" i="5" s="1"/>
  <c r="G206" i="5"/>
  <c r="J205" i="5"/>
  <c r="I205" i="5"/>
  <c r="G205" i="5"/>
  <c r="I204" i="5"/>
  <c r="J204" i="5" s="1"/>
  <c r="G204" i="5"/>
  <c r="J203" i="5"/>
  <c r="I203" i="5"/>
  <c r="G203" i="5"/>
  <c r="I202" i="5"/>
  <c r="J202" i="5" s="1"/>
  <c r="G202" i="5"/>
  <c r="J201" i="5"/>
  <c r="I201" i="5"/>
  <c r="G201" i="5"/>
  <c r="I200" i="5"/>
  <c r="J200" i="5" s="1"/>
  <c r="G200" i="5"/>
  <c r="J199" i="5"/>
  <c r="I199" i="5"/>
  <c r="G199" i="5"/>
  <c r="I198" i="5"/>
  <c r="J198" i="5" s="1"/>
  <c r="G198" i="5"/>
  <c r="J197" i="5"/>
  <c r="I197" i="5"/>
  <c r="G197" i="5"/>
  <c r="I196" i="5"/>
  <c r="J196" i="5" s="1"/>
  <c r="G196" i="5"/>
  <c r="J195" i="5"/>
  <c r="I195" i="5"/>
  <c r="G195" i="5"/>
  <c r="I194" i="5"/>
  <c r="J194" i="5" s="1"/>
  <c r="G194" i="5"/>
  <c r="J193" i="5"/>
  <c r="I193" i="5"/>
  <c r="G193" i="5"/>
  <c r="I192" i="5"/>
  <c r="J192" i="5" s="1"/>
  <c r="G192" i="5"/>
  <c r="J191" i="5"/>
  <c r="I191" i="5"/>
  <c r="G191" i="5"/>
  <c r="I190" i="5"/>
  <c r="J190" i="5" s="1"/>
  <c r="G190" i="5"/>
  <c r="J189" i="5"/>
  <c r="I189" i="5"/>
  <c r="G189" i="5"/>
  <c r="I188" i="5"/>
  <c r="J188" i="5" s="1"/>
  <c r="G188" i="5"/>
  <c r="J187" i="5"/>
  <c r="I187" i="5"/>
  <c r="G187" i="5"/>
  <c r="I186" i="5"/>
  <c r="J186" i="5" s="1"/>
  <c r="G186" i="5"/>
  <c r="J185" i="5"/>
  <c r="I185" i="5"/>
  <c r="G185" i="5"/>
  <c r="I184" i="5"/>
  <c r="J184" i="5" s="1"/>
  <c r="G184" i="5"/>
  <c r="G223" i="5" s="1"/>
  <c r="J181" i="5"/>
  <c r="J180" i="5"/>
  <c r="H179" i="5"/>
  <c r="G178" i="5"/>
  <c r="F178" i="5"/>
  <c r="F92" i="6" s="1"/>
  <c r="G177" i="5"/>
  <c r="F177" i="5"/>
  <c r="F91" i="6" s="1"/>
  <c r="F176" i="5"/>
  <c r="G175" i="5"/>
  <c r="F175" i="5"/>
  <c r="F89" i="6" s="1"/>
  <c r="G174" i="5"/>
  <c r="F174" i="5"/>
  <c r="F88" i="6" s="1"/>
  <c r="G88" i="6" s="1"/>
  <c r="G173" i="5"/>
  <c r="F173" i="5"/>
  <c r="F87" i="6" s="1"/>
  <c r="G87" i="6" s="1"/>
  <c r="F172" i="5"/>
  <c r="G171" i="5"/>
  <c r="F171" i="5"/>
  <c r="F85" i="6" s="1"/>
  <c r="F170" i="5"/>
  <c r="F84" i="6" s="1"/>
  <c r="G84" i="6" s="1"/>
  <c r="G169" i="5"/>
  <c r="F169" i="5"/>
  <c r="F83" i="6" s="1"/>
  <c r="G83" i="6" s="1"/>
  <c r="F168" i="5"/>
  <c r="G167" i="5"/>
  <c r="F167" i="5"/>
  <c r="F81" i="6" s="1"/>
  <c r="G166" i="5"/>
  <c r="F166" i="5"/>
  <c r="F80" i="6" s="1"/>
  <c r="G80" i="6" s="1"/>
  <c r="F165" i="5"/>
  <c r="F79" i="6" s="1"/>
  <c r="G79" i="6" s="1"/>
  <c r="F164" i="5"/>
  <c r="G163" i="5"/>
  <c r="F163" i="5"/>
  <c r="F77" i="6" s="1"/>
  <c r="F162" i="5"/>
  <c r="F76" i="6" s="1"/>
  <c r="G76" i="6" s="1"/>
  <c r="F161" i="5"/>
  <c r="F75" i="6" s="1"/>
  <c r="G75" i="6" s="1"/>
  <c r="F160" i="5"/>
  <c r="F159" i="5"/>
  <c r="F73" i="6" s="1"/>
  <c r="F158" i="5"/>
  <c r="F72" i="6" s="1"/>
  <c r="G72" i="6" s="1"/>
  <c r="G157" i="5"/>
  <c r="F157" i="5"/>
  <c r="F71" i="6" s="1"/>
  <c r="G71" i="6" s="1"/>
  <c r="F156" i="5"/>
  <c r="G155" i="5"/>
  <c r="F155" i="5"/>
  <c r="F69" i="6" s="1"/>
  <c r="G154" i="5"/>
  <c r="F154" i="5"/>
  <c r="F68" i="6" s="1"/>
  <c r="G68" i="6" s="1"/>
  <c r="F153" i="5"/>
  <c r="F67" i="6" s="1"/>
  <c r="G67" i="6" s="1"/>
  <c r="F152" i="5"/>
  <c r="F151" i="5"/>
  <c r="F65" i="6" s="1"/>
  <c r="F150" i="5"/>
  <c r="F64" i="6" s="1"/>
  <c r="G64" i="6" s="1"/>
  <c r="F149" i="5"/>
  <c r="F63" i="6" s="1"/>
  <c r="G63" i="6" s="1"/>
  <c r="F148" i="5"/>
  <c r="F147" i="5"/>
  <c r="F61" i="6" s="1"/>
  <c r="G146" i="5"/>
  <c r="F146" i="5"/>
  <c r="F60" i="6" s="1"/>
  <c r="G60" i="6" s="1"/>
  <c r="G145" i="5"/>
  <c r="F145" i="5"/>
  <c r="F59" i="6" s="1"/>
  <c r="G59" i="6" s="1"/>
  <c r="F144" i="5"/>
  <c r="G143" i="5"/>
  <c r="F143" i="5"/>
  <c r="F57" i="6" s="1"/>
  <c r="F142" i="5"/>
  <c r="F56" i="6" s="1"/>
  <c r="G56" i="6" s="1"/>
  <c r="F141" i="5"/>
  <c r="F55" i="6" s="1"/>
  <c r="G55" i="6" s="1"/>
  <c r="F140" i="5"/>
  <c r="F139" i="5"/>
  <c r="F53" i="6" s="1"/>
  <c r="F138" i="5"/>
  <c r="F52" i="6" s="1"/>
  <c r="G52" i="6" s="1"/>
  <c r="G137" i="5"/>
  <c r="F137" i="5"/>
  <c r="F51" i="6" s="1"/>
  <c r="G51" i="6" s="1"/>
  <c r="F136" i="5"/>
  <c r="F135" i="5"/>
  <c r="F49" i="6" s="1"/>
  <c r="G134" i="5"/>
  <c r="F134" i="5"/>
  <c r="F48" i="6" s="1"/>
  <c r="G48" i="6" s="1"/>
  <c r="F133" i="5"/>
  <c r="F47" i="6" s="1"/>
  <c r="G47" i="6" s="1"/>
  <c r="F132" i="5"/>
  <c r="G131" i="5"/>
  <c r="F131" i="5"/>
  <c r="F45" i="6" s="1"/>
  <c r="F130" i="5"/>
  <c r="F44" i="6" s="1"/>
  <c r="G44" i="6" s="1"/>
  <c r="F129" i="5"/>
  <c r="F43" i="6" s="1"/>
  <c r="G43" i="6" s="1"/>
  <c r="F128" i="5"/>
  <c r="F127" i="5"/>
  <c r="F41" i="6" s="1"/>
  <c r="F126" i="5"/>
  <c r="F40" i="6" s="1"/>
  <c r="G40" i="6" s="1"/>
  <c r="G125" i="5"/>
  <c r="F125" i="5"/>
  <c r="F39" i="6" s="1"/>
  <c r="G39" i="6" s="1"/>
  <c r="F124" i="5"/>
  <c r="G123" i="5"/>
  <c r="F123" i="5"/>
  <c r="F37" i="6" s="1"/>
  <c r="G122" i="5"/>
  <c r="F122" i="5"/>
  <c r="F36" i="6" s="1"/>
  <c r="G36" i="6" s="1"/>
  <c r="F121" i="5"/>
  <c r="F35" i="6" s="1"/>
  <c r="G35" i="6" s="1"/>
  <c r="F120" i="5"/>
  <c r="G119" i="5"/>
  <c r="F119" i="5"/>
  <c r="F33" i="6" s="1"/>
  <c r="F118" i="5"/>
  <c r="F32" i="6" s="1"/>
  <c r="G32" i="6" s="1"/>
  <c r="F117" i="5"/>
  <c r="F31" i="6" s="1"/>
  <c r="G31" i="6" s="1"/>
  <c r="F116" i="5"/>
  <c r="F115" i="5"/>
  <c r="F29" i="6" s="1"/>
  <c r="H114" i="5"/>
  <c r="H180" i="5" s="1"/>
  <c r="H181" i="5" s="1"/>
  <c r="G113" i="5"/>
  <c r="F113" i="5"/>
  <c r="F28" i="6" s="1"/>
  <c r="G28" i="6" s="1"/>
  <c r="F112" i="5"/>
  <c r="G111" i="5"/>
  <c r="F111" i="5"/>
  <c r="F26" i="6" s="1"/>
  <c r="G26" i="6" s="1"/>
  <c r="G110" i="5"/>
  <c r="F110" i="5"/>
  <c r="F25" i="6" s="1"/>
  <c r="F109" i="5"/>
  <c r="F24" i="6" s="1"/>
  <c r="G24" i="6" s="1"/>
  <c r="F108" i="5"/>
  <c r="F107" i="5"/>
  <c r="F22" i="6" s="1"/>
  <c r="G22" i="6" s="1"/>
  <c r="F106" i="5"/>
  <c r="F21" i="6" s="1"/>
  <c r="G105" i="5"/>
  <c r="F105" i="5"/>
  <c r="F20" i="6" s="1"/>
  <c r="G20" i="6" s="1"/>
  <c r="F104" i="5"/>
  <c r="F103" i="5"/>
  <c r="F18" i="6" s="1"/>
  <c r="G102" i="5"/>
  <c r="F102" i="5"/>
  <c r="F17" i="6" s="1"/>
  <c r="G101" i="5"/>
  <c r="F101" i="5"/>
  <c r="F16" i="6" s="1"/>
  <c r="G16" i="6" s="1"/>
  <c r="F100" i="5"/>
  <c r="G99" i="5"/>
  <c r="F99" i="5"/>
  <c r="F14" i="6" s="1"/>
  <c r="F98" i="5"/>
  <c r="F13" i="6" s="1"/>
  <c r="F97" i="5"/>
  <c r="F12" i="6" s="1"/>
  <c r="G12" i="6" s="1"/>
  <c r="J92" i="5"/>
  <c r="I92" i="5"/>
  <c r="G92" i="5"/>
  <c r="J91" i="5"/>
  <c r="I91" i="5"/>
  <c r="G91" i="5"/>
  <c r="I90" i="5"/>
  <c r="J90" i="5" s="1"/>
  <c r="G90" i="5"/>
  <c r="J89" i="5"/>
  <c r="I89" i="5"/>
  <c r="G89" i="5"/>
  <c r="I88" i="5"/>
  <c r="J88" i="5" s="1"/>
  <c r="G88" i="5"/>
  <c r="I87" i="5"/>
  <c r="J87" i="5" s="1"/>
  <c r="G87" i="5"/>
  <c r="J86" i="5"/>
  <c r="I86" i="5"/>
  <c r="G86" i="5"/>
  <c r="J85" i="5"/>
  <c r="I85" i="5"/>
  <c r="G85" i="5"/>
  <c r="I84" i="5"/>
  <c r="J84" i="5" s="1"/>
  <c r="G84" i="5"/>
  <c r="I83" i="5"/>
  <c r="J83" i="5" s="1"/>
  <c r="G83" i="5"/>
  <c r="J82" i="5"/>
  <c r="I82" i="5"/>
  <c r="G82" i="5"/>
  <c r="I81" i="5"/>
  <c r="J81" i="5" s="1"/>
  <c r="G81" i="5"/>
  <c r="J80" i="5"/>
  <c r="I80" i="5"/>
  <c r="G80" i="5"/>
  <c r="J79" i="5"/>
  <c r="I79" i="5"/>
  <c r="G79" i="5"/>
  <c r="I78" i="5"/>
  <c r="J78" i="5" s="1"/>
  <c r="G78" i="5"/>
  <c r="I77" i="5"/>
  <c r="J77" i="5" s="1"/>
  <c r="G77" i="5"/>
  <c r="J76" i="5"/>
  <c r="I76" i="5"/>
  <c r="G76" i="5"/>
  <c r="J75" i="5"/>
  <c r="I75" i="5"/>
  <c r="G75" i="5"/>
  <c r="I74" i="5"/>
  <c r="J74" i="5" s="1"/>
  <c r="G74" i="5"/>
  <c r="J73" i="5"/>
  <c r="I73" i="5"/>
  <c r="G73" i="5"/>
  <c r="I72" i="5"/>
  <c r="J72" i="5" s="1"/>
  <c r="G72" i="5"/>
  <c r="J71" i="5"/>
  <c r="I71" i="5"/>
  <c r="G71" i="5"/>
  <c r="I70" i="5"/>
  <c r="J70" i="5" s="1"/>
  <c r="G70" i="5"/>
  <c r="J69" i="5"/>
  <c r="I69" i="5"/>
  <c r="G69" i="5"/>
  <c r="I68" i="5"/>
  <c r="J68" i="5" s="1"/>
  <c r="G68" i="5"/>
  <c r="J67" i="5"/>
  <c r="I67" i="5"/>
  <c r="G67" i="5"/>
  <c r="I66" i="5"/>
  <c r="J66" i="5" s="1"/>
  <c r="G66" i="5"/>
  <c r="J65" i="5"/>
  <c r="I65" i="5"/>
  <c r="G65" i="5"/>
  <c r="I64" i="5"/>
  <c r="J64" i="5" s="1"/>
  <c r="G64" i="5"/>
  <c r="J63" i="5"/>
  <c r="I63" i="5"/>
  <c r="G63" i="5"/>
  <c r="I62" i="5"/>
  <c r="J62" i="5" s="1"/>
  <c r="G62" i="5"/>
  <c r="J61" i="5"/>
  <c r="I61" i="5"/>
  <c r="G61" i="5"/>
  <c r="I60" i="5"/>
  <c r="J60" i="5" s="1"/>
  <c r="G60" i="5"/>
  <c r="J59" i="5"/>
  <c r="I59" i="5"/>
  <c r="G59" i="5"/>
  <c r="I58" i="5"/>
  <c r="J58" i="5" s="1"/>
  <c r="G58" i="5"/>
  <c r="J57" i="5"/>
  <c r="I57" i="5"/>
  <c r="G57" i="5"/>
  <c r="I56" i="5"/>
  <c r="J56" i="5" s="1"/>
  <c r="G56" i="5"/>
  <c r="J55" i="5"/>
  <c r="I55" i="5"/>
  <c r="G55" i="5"/>
  <c r="I54" i="5"/>
  <c r="J54" i="5" s="1"/>
  <c r="G54" i="5"/>
  <c r="J53" i="5"/>
  <c r="I53" i="5"/>
  <c r="G53" i="5"/>
  <c r="I52" i="5"/>
  <c r="J52" i="5" s="1"/>
  <c r="G52" i="5"/>
  <c r="J51" i="5"/>
  <c r="I51" i="5"/>
  <c r="G51" i="5"/>
  <c r="I50" i="5"/>
  <c r="J50" i="5" s="1"/>
  <c r="G50" i="5"/>
  <c r="J49" i="5"/>
  <c r="I49" i="5"/>
  <c r="G49" i="5"/>
  <c r="I48" i="5"/>
  <c r="J48" i="5" s="1"/>
  <c r="G48" i="5"/>
  <c r="J47" i="5"/>
  <c r="I47" i="5"/>
  <c r="G47" i="5"/>
  <c r="I46" i="5"/>
  <c r="J46" i="5" s="1"/>
  <c r="G46" i="5"/>
  <c r="J45" i="5"/>
  <c r="I45" i="5"/>
  <c r="G45" i="5"/>
  <c r="I44" i="5"/>
  <c r="J44" i="5" s="1"/>
  <c r="G44" i="5"/>
  <c r="J43" i="5"/>
  <c r="I43" i="5"/>
  <c r="G43" i="5"/>
  <c r="I42" i="5"/>
  <c r="J42" i="5" s="1"/>
  <c r="G42" i="5"/>
  <c r="J41" i="5"/>
  <c r="I41" i="5"/>
  <c r="G41" i="5"/>
  <c r="I40" i="5"/>
  <c r="J40" i="5" s="1"/>
  <c r="G40" i="5"/>
  <c r="J39" i="5"/>
  <c r="I39" i="5"/>
  <c r="G39" i="5"/>
  <c r="I38" i="5"/>
  <c r="J38" i="5" s="1"/>
  <c r="G38" i="5"/>
  <c r="J37" i="5"/>
  <c r="I37" i="5"/>
  <c r="G37" i="5"/>
  <c r="I36" i="5"/>
  <c r="J36" i="5" s="1"/>
  <c r="G36" i="5"/>
  <c r="J35" i="5"/>
  <c r="I35" i="5"/>
  <c r="G35" i="5"/>
  <c r="I34" i="5"/>
  <c r="J34" i="5" s="1"/>
  <c r="G34" i="5"/>
  <c r="J33" i="5"/>
  <c r="I33" i="5"/>
  <c r="G33" i="5"/>
  <c r="G93" i="5" s="1"/>
  <c r="I31" i="5"/>
  <c r="J31" i="5" s="1"/>
  <c r="G31" i="5"/>
  <c r="J30" i="5"/>
  <c r="I30" i="5"/>
  <c r="G30" i="5"/>
  <c r="I29" i="5"/>
  <c r="J29" i="5" s="1"/>
  <c r="G29" i="5"/>
  <c r="J28" i="5"/>
  <c r="I28" i="5"/>
  <c r="G28" i="5"/>
  <c r="I27" i="5"/>
  <c r="J27" i="5" s="1"/>
  <c r="G27" i="5"/>
  <c r="J26" i="5"/>
  <c r="I26" i="5"/>
  <c r="G26" i="5"/>
  <c r="I25" i="5"/>
  <c r="J25" i="5" s="1"/>
  <c r="G25" i="5"/>
  <c r="J24" i="5"/>
  <c r="I24" i="5"/>
  <c r="G24" i="5"/>
  <c r="I23" i="5"/>
  <c r="J23" i="5" s="1"/>
  <c r="G23" i="5"/>
  <c r="J22" i="5"/>
  <c r="I22" i="5"/>
  <c r="G22" i="5"/>
  <c r="I21" i="5"/>
  <c r="J21" i="5" s="1"/>
  <c r="G21" i="5"/>
  <c r="J20" i="5"/>
  <c r="I20" i="5"/>
  <c r="G20" i="5"/>
  <c r="I19" i="5"/>
  <c r="J19" i="5" s="1"/>
  <c r="G19" i="5"/>
  <c r="J16" i="5"/>
  <c r="C15" i="4" s="1"/>
  <c r="I16" i="5"/>
  <c r="G16" i="5"/>
  <c r="E14" i="5"/>
  <c r="J13" i="5"/>
  <c r="J14" i="5" s="1"/>
  <c r="I13" i="5"/>
  <c r="G13" i="5"/>
  <c r="G14" i="5" s="1"/>
  <c r="C25" i="4"/>
  <c r="C26" i="4" s="1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 s="1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7" i="3" s="1"/>
  <c r="H118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 s="1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2" i="3" s="1"/>
  <c r="H14" i="3"/>
  <c r="H13" i="3"/>
  <c r="B7" i="2"/>
  <c r="B6" i="2"/>
  <c r="G613" i="5" l="1"/>
  <c r="G612" i="5"/>
  <c r="H13" i="5"/>
  <c r="J32" i="5"/>
  <c r="H37" i="5"/>
  <c r="J613" i="5"/>
  <c r="J612" i="5"/>
  <c r="C11" i="4"/>
  <c r="H77" i="5"/>
  <c r="J93" i="5"/>
  <c r="C13" i="4" s="1"/>
  <c r="J609" i="5"/>
  <c r="C17" i="4" s="1"/>
  <c r="H28" i="5"/>
  <c r="F50" i="6"/>
  <c r="G136" i="5"/>
  <c r="F82" i="6"/>
  <c r="G82" i="6" s="1"/>
  <c r="G168" i="5"/>
  <c r="H80" i="5"/>
  <c r="F15" i="6"/>
  <c r="G15" i="6" s="1"/>
  <c r="G100" i="5"/>
  <c r="G109" i="5"/>
  <c r="G118" i="5"/>
  <c r="G127" i="5"/>
  <c r="F46" i="6"/>
  <c r="G46" i="6" s="1"/>
  <c r="G132" i="5"/>
  <c r="G141" i="5"/>
  <c r="G150" i="5"/>
  <c r="G159" i="5"/>
  <c r="F78" i="6"/>
  <c r="G164" i="5"/>
  <c r="F42" i="6"/>
  <c r="G42" i="6" s="1"/>
  <c r="G128" i="5"/>
  <c r="F74" i="6"/>
  <c r="G74" i="6" s="1"/>
  <c r="G160" i="5"/>
  <c r="J223" i="5"/>
  <c r="F19" i="6"/>
  <c r="G19" i="6" s="1"/>
  <c r="G104" i="5"/>
  <c r="G133" i="5"/>
  <c r="G142" i="5"/>
  <c r="G151" i="5"/>
  <c r="F70" i="6"/>
  <c r="G70" i="6" s="1"/>
  <c r="G156" i="5"/>
  <c r="G165" i="5"/>
  <c r="F38" i="6"/>
  <c r="G38" i="6" s="1"/>
  <c r="G124" i="5"/>
  <c r="G97" i="5"/>
  <c r="G106" i="5"/>
  <c r="G115" i="5"/>
  <c r="F34" i="6"/>
  <c r="G34" i="6" s="1"/>
  <c r="G120" i="5"/>
  <c r="G129" i="5"/>
  <c r="G138" i="5"/>
  <c r="G147" i="5"/>
  <c r="F66" i="6"/>
  <c r="G152" i="5"/>
  <c r="G161" i="5"/>
  <c r="G170" i="5"/>
  <c r="G78" i="6"/>
  <c r="F62" i="6"/>
  <c r="G148" i="5"/>
  <c r="G32" i="5"/>
  <c r="G94" i="5" s="1"/>
  <c r="H39" i="5" s="1"/>
  <c r="F30" i="6"/>
  <c r="G30" i="6" s="1"/>
  <c r="G116" i="5"/>
  <c r="G98" i="5"/>
  <c r="G107" i="5"/>
  <c r="F27" i="6"/>
  <c r="G27" i="6" s="1"/>
  <c r="G112" i="5"/>
  <c r="G121" i="5"/>
  <c r="G130" i="5"/>
  <c r="G139" i="5"/>
  <c r="F58" i="6"/>
  <c r="G58" i="6" s="1"/>
  <c r="G144" i="5"/>
  <c r="G153" i="5"/>
  <c r="G162" i="5"/>
  <c r="F90" i="6"/>
  <c r="G90" i="6" s="1"/>
  <c r="G176" i="5"/>
  <c r="H82" i="5"/>
  <c r="G103" i="5"/>
  <c r="F23" i="6"/>
  <c r="G23" i="6" s="1"/>
  <c r="G108" i="5"/>
  <c r="G117" i="5"/>
  <c r="G126" i="5"/>
  <c r="G135" i="5"/>
  <c r="F54" i="6"/>
  <c r="G54" i="6" s="1"/>
  <c r="G140" i="5"/>
  <c r="G149" i="5"/>
  <c r="G158" i="5"/>
  <c r="F86" i="6"/>
  <c r="G86" i="6" s="1"/>
  <c r="G172" i="5"/>
  <c r="G609" i="5"/>
  <c r="G610" i="5" s="1"/>
  <c r="G49" i="6"/>
  <c r="G17" i="6"/>
  <c r="G69" i="6"/>
  <c r="G14" i="6"/>
  <c r="G50" i="6"/>
  <c r="G37" i="6"/>
  <c r="G18" i="6"/>
  <c r="G62" i="6"/>
  <c r="G66" i="6"/>
  <c r="G81" i="6"/>
  <c r="G29" i="6"/>
  <c r="G61" i="6"/>
  <c r="G41" i="6"/>
  <c r="G73" i="6"/>
  <c r="G21" i="6"/>
  <c r="G53" i="6"/>
  <c r="G85" i="6"/>
  <c r="G92" i="6"/>
  <c r="G33" i="6"/>
  <c r="G65" i="6"/>
  <c r="G13" i="6"/>
  <c r="G45" i="6"/>
  <c r="G77" i="6"/>
  <c r="G25" i="6"/>
  <c r="G57" i="6"/>
  <c r="G89" i="6"/>
  <c r="G93" i="6" l="1"/>
  <c r="G94" i="6" s="1"/>
  <c r="H491" i="5"/>
  <c r="H482" i="5"/>
  <c r="H480" i="5"/>
  <c r="H478" i="5"/>
  <c r="H476" i="5"/>
  <c r="H474" i="5"/>
  <c r="H472" i="5"/>
  <c r="H470" i="5"/>
  <c r="H468" i="5"/>
  <c r="H466" i="5"/>
  <c r="H464" i="5"/>
  <c r="H495" i="5"/>
  <c r="H605" i="5"/>
  <c r="H597" i="5"/>
  <c r="H589" i="5"/>
  <c r="H581" i="5"/>
  <c r="H573" i="5"/>
  <c r="H565" i="5"/>
  <c r="H557" i="5"/>
  <c r="H549" i="5"/>
  <c r="H541" i="5"/>
  <c r="H533" i="5"/>
  <c r="H525" i="5"/>
  <c r="H517" i="5"/>
  <c r="H509" i="5"/>
  <c r="H497" i="5"/>
  <c r="H499" i="5"/>
  <c r="H483" i="5"/>
  <c r="H481" i="5"/>
  <c r="H561" i="5"/>
  <c r="H601" i="5"/>
  <c r="H537" i="5"/>
  <c r="H487" i="5"/>
  <c r="H577" i="5"/>
  <c r="H513" i="5"/>
  <c r="H553" i="5"/>
  <c r="H503" i="5"/>
  <c r="H489" i="5"/>
  <c r="H593" i="5"/>
  <c r="H529" i="5"/>
  <c r="H569" i="5"/>
  <c r="H505" i="5"/>
  <c r="H278" i="5"/>
  <c r="H276" i="5"/>
  <c r="H274" i="5"/>
  <c r="H272" i="5"/>
  <c r="H270" i="5"/>
  <c r="H268" i="5"/>
  <c r="H266" i="5"/>
  <c r="H264" i="5"/>
  <c r="H262" i="5"/>
  <c r="H260" i="5"/>
  <c r="H258" i="5"/>
  <c r="H256" i="5"/>
  <c r="H254" i="5"/>
  <c r="H252" i="5"/>
  <c r="H250" i="5"/>
  <c r="H248" i="5"/>
  <c r="H246" i="5"/>
  <c r="H244" i="5"/>
  <c r="H242" i="5"/>
  <c r="H240" i="5"/>
  <c r="H238" i="5"/>
  <c r="H585" i="5"/>
  <c r="H521" i="5"/>
  <c r="H279" i="5"/>
  <c r="H277" i="5"/>
  <c r="H275" i="5"/>
  <c r="H273" i="5"/>
  <c r="H271" i="5"/>
  <c r="H269" i="5"/>
  <c r="H267" i="5"/>
  <c r="H265" i="5"/>
  <c r="H263" i="5"/>
  <c r="H261" i="5"/>
  <c r="H259" i="5"/>
  <c r="H257" i="5"/>
  <c r="H255" i="5"/>
  <c r="H253" i="5"/>
  <c r="H251" i="5"/>
  <c r="H249" i="5"/>
  <c r="H247" i="5"/>
  <c r="H245" i="5"/>
  <c r="H243" i="5"/>
  <c r="H545" i="5"/>
  <c r="H335" i="5"/>
  <c r="H319" i="5"/>
  <c r="H303" i="5"/>
  <c r="H287" i="5"/>
  <c r="H220" i="5"/>
  <c r="H211" i="5"/>
  <c r="H204" i="5"/>
  <c r="H195" i="5"/>
  <c r="H188" i="5"/>
  <c r="H222" i="5"/>
  <c r="H213" i="5"/>
  <c r="H206" i="5"/>
  <c r="H197" i="5"/>
  <c r="H190" i="5"/>
  <c r="H331" i="5"/>
  <c r="H315" i="5"/>
  <c r="H299" i="5"/>
  <c r="H283" i="5"/>
  <c r="H215" i="5"/>
  <c r="H208" i="5"/>
  <c r="H199" i="5"/>
  <c r="H192" i="5"/>
  <c r="H217" i="5"/>
  <c r="H210" i="5"/>
  <c r="H201" i="5"/>
  <c r="H194" i="5"/>
  <c r="H185" i="5"/>
  <c r="H327" i="5"/>
  <c r="H311" i="5"/>
  <c r="H295" i="5"/>
  <c r="H219" i="5"/>
  <c r="H212" i="5"/>
  <c r="H203" i="5"/>
  <c r="H196" i="5"/>
  <c r="H187" i="5"/>
  <c r="H368" i="5"/>
  <c r="H221" i="5"/>
  <c r="H214" i="5"/>
  <c r="H205" i="5"/>
  <c r="H198" i="5"/>
  <c r="H189" i="5"/>
  <c r="H323" i="5"/>
  <c r="H307" i="5"/>
  <c r="H291" i="5"/>
  <c r="H216" i="5"/>
  <c r="H207" i="5"/>
  <c r="H200" i="5"/>
  <c r="H191" i="5"/>
  <c r="H184" i="5"/>
  <c r="H218" i="5"/>
  <c r="H209" i="5"/>
  <c r="H202" i="5"/>
  <c r="H193" i="5"/>
  <c r="H186" i="5"/>
  <c r="H326" i="5"/>
  <c r="H301" i="5"/>
  <c r="H395" i="5"/>
  <c r="H427" i="5"/>
  <c r="H286" i="5"/>
  <c r="H362" i="5"/>
  <c r="H400" i="5"/>
  <c r="H290" i="5"/>
  <c r="H359" i="5"/>
  <c r="H239" i="5"/>
  <c r="H308" i="5"/>
  <c r="H416" i="5"/>
  <c r="H369" i="5"/>
  <c r="H370" i="5"/>
  <c r="H296" i="5"/>
  <c r="H358" i="5"/>
  <c r="H339" i="5"/>
  <c r="H367" i="5"/>
  <c r="H430" i="5"/>
  <c r="H539" i="5"/>
  <c r="H409" i="5"/>
  <c r="H473" i="5"/>
  <c r="H388" i="5"/>
  <c r="H452" i="5"/>
  <c r="H375" i="5"/>
  <c r="H439" i="5"/>
  <c r="H540" i="5"/>
  <c r="H394" i="5"/>
  <c r="H458" i="5"/>
  <c r="H389" i="5"/>
  <c r="H453" i="5"/>
  <c r="H531" i="5"/>
  <c r="H492" i="5"/>
  <c r="H538" i="5"/>
  <c r="H602" i="5"/>
  <c r="H552" i="5"/>
  <c r="H510" i="5"/>
  <c r="H574" i="5"/>
  <c r="H417" i="5"/>
  <c r="H383" i="5"/>
  <c r="H547" i="5"/>
  <c r="H402" i="5"/>
  <c r="H397" i="5"/>
  <c r="H461" i="5"/>
  <c r="H546" i="5"/>
  <c r="H486" i="5"/>
  <c r="H560" i="5"/>
  <c r="H582" i="5"/>
  <c r="H534" i="5"/>
  <c r="H584" i="5"/>
  <c r="H606" i="5"/>
  <c r="H428" i="5"/>
  <c r="H479" i="5"/>
  <c r="H434" i="5"/>
  <c r="H514" i="5"/>
  <c r="H528" i="5"/>
  <c r="H550" i="5"/>
  <c r="H501" i="5"/>
  <c r="H600" i="5"/>
  <c r="H337" i="5"/>
  <c r="H349" i="5"/>
  <c r="H363" i="5"/>
  <c r="H345" i="5"/>
  <c r="H422" i="5"/>
  <c r="H381" i="5"/>
  <c r="H608" i="5"/>
  <c r="H230" i="5"/>
  <c r="H329" i="5"/>
  <c r="H314" i="5"/>
  <c r="H467" i="5"/>
  <c r="H289" i="5"/>
  <c r="H555" i="5"/>
  <c r="H548" i="5"/>
  <c r="H293" i="5"/>
  <c r="H356" i="5"/>
  <c r="H316" i="5"/>
  <c r="H443" i="5"/>
  <c r="H376" i="5"/>
  <c r="H387" i="5"/>
  <c r="H304" i="5"/>
  <c r="H361" i="5"/>
  <c r="H352" i="5"/>
  <c r="H374" i="5"/>
  <c r="H438" i="5"/>
  <c r="H583" i="5"/>
  <c r="H543" i="5"/>
  <c r="H396" i="5"/>
  <c r="H460" i="5"/>
  <c r="H447" i="5"/>
  <c r="H507" i="5"/>
  <c r="H575" i="5"/>
  <c r="H518" i="5"/>
  <c r="H351" i="5"/>
  <c r="H572" i="5"/>
  <c r="H587" i="5"/>
  <c r="H437" i="5"/>
  <c r="H536" i="5"/>
  <c r="H298" i="5"/>
  <c r="H379" i="5"/>
  <c r="H465" i="5"/>
  <c r="H445" i="5"/>
  <c r="H498" i="5"/>
  <c r="H233" i="5"/>
  <c r="H346" i="5"/>
  <c r="H317" i="5"/>
  <c r="H515" i="5"/>
  <c r="H302" i="5"/>
  <c r="H559" i="5"/>
  <c r="H306" i="5"/>
  <c r="H432" i="5"/>
  <c r="H324" i="5"/>
  <c r="H535" i="5"/>
  <c r="H403" i="5"/>
  <c r="H424" i="5"/>
  <c r="H312" i="5"/>
  <c r="H384" i="5"/>
  <c r="H355" i="5"/>
  <c r="H382" i="5"/>
  <c r="H446" i="5"/>
  <c r="H596" i="5"/>
  <c r="H425" i="5"/>
  <c r="H556" i="5"/>
  <c r="H404" i="5"/>
  <c r="H516" i="5"/>
  <c r="H391" i="5"/>
  <c r="H455" i="5"/>
  <c r="H591" i="5"/>
  <c r="H410" i="5"/>
  <c r="H551" i="5"/>
  <c r="H405" i="5"/>
  <c r="H469" i="5"/>
  <c r="H588" i="5"/>
  <c r="H554" i="5"/>
  <c r="H502" i="5"/>
  <c r="H568" i="5"/>
  <c r="H484" i="5"/>
  <c r="H526" i="5"/>
  <c r="H590" i="5"/>
  <c r="H390" i="5"/>
  <c r="H563" i="5"/>
  <c r="H523" i="5"/>
  <c r="H399" i="5"/>
  <c r="H604" i="5"/>
  <c r="H564" i="5"/>
  <c r="H413" i="5"/>
  <c r="H595" i="5"/>
  <c r="H562" i="5"/>
  <c r="H512" i="5"/>
  <c r="H500" i="5"/>
  <c r="H598" i="5"/>
  <c r="H542" i="5"/>
  <c r="H494" i="5"/>
  <c r="H493" i="5"/>
  <c r="H592" i="5"/>
  <c r="H338" i="5"/>
  <c r="H457" i="5"/>
  <c r="H341" i="5"/>
  <c r="H236" i="5"/>
  <c r="H288" i="5"/>
  <c r="H431" i="5"/>
  <c r="H524" i="5"/>
  <c r="H544" i="5"/>
  <c r="H281" i="5"/>
  <c r="H419" i="5"/>
  <c r="H227" i="5"/>
  <c r="H234" i="5"/>
  <c r="H330" i="5"/>
  <c r="H228" i="5"/>
  <c r="H305" i="5"/>
  <c r="H309" i="5"/>
  <c r="H459" i="5"/>
  <c r="H332" i="5"/>
  <c r="H440" i="5"/>
  <c r="H451" i="5"/>
  <c r="H320" i="5"/>
  <c r="H411" i="5"/>
  <c r="H371" i="5"/>
  <c r="H454" i="5"/>
  <c r="H603" i="5"/>
  <c r="H433" i="5"/>
  <c r="H412" i="5"/>
  <c r="H463" i="5"/>
  <c r="H418" i="5"/>
  <c r="H477" i="5"/>
  <c r="H490" i="5"/>
  <c r="H488" i="5"/>
  <c r="H576" i="5"/>
  <c r="H385" i="5"/>
  <c r="H429" i="5"/>
  <c r="H360" i="5"/>
  <c r="H342" i="5"/>
  <c r="H414" i="5"/>
  <c r="H378" i="5"/>
  <c r="H511" i="5"/>
  <c r="H229" i="5"/>
  <c r="H364" i="5"/>
  <c r="H532" i="5"/>
  <c r="H527" i="5"/>
  <c r="H566" i="5"/>
  <c r="H294" i="5"/>
  <c r="H456" i="5"/>
  <c r="H357" i="5"/>
  <c r="H237" i="5"/>
  <c r="H333" i="5"/>
  <c r="H231" i="5"/>
  <c r="H318" i="5"/>
  <c r="H322" i="5"/>
  <c r="H599" i="5"/>
  <c r="H350" i="5"/>
  <c r="H344" i="5"/>
  <c r="H475" i="5"/>
  <c r="H508" i="5"/>
  <c r="H328" i="5"/>
  <c r="H448" i="5"/>
  <c r="H408" i="5"/>
  <c r="H398" i="5"/>
  <c r="H462" i="5"/>
  <c r="H377" i="5"/>
  <c r="H441" i="5"/>
  <c r="H607" i="5"/>
  <c r="H420" i="5"/>
  <c r="H567" i="5"/>
  <c r="H407" i="5"/>
  <c r="H471" i="5"/>
  <c r="H426" i="5"/>
  <c r="H571" i="5"/>
  <c r="H421" i="5"/>
  <c r="H485" i="5"/>
  <c r="H506" i="5"/>
  <c r="H570" i="5"/>
  <c r="H504" i="5"/>
  <c r="H520" i="5"/>
  <c r="H580" i="5"/>
  <c r="H292" i="5"/>
  <c r="H393" i="5"/>
  <c r="H442" i="5"/>
  <c r="H522" i="5"/>
  <c r="H392" i="5"/>
  <c r="H241" i="5"/>
  <c r="H401" i="5"/>
  <c r="H386" i="5"/>
  <c r="H297" i="5"/>
  <c r="H282" i="5"/>
  <c r="H343" i="5"/>
  <c r="H340" i="5"/>
  <c r="H321" i="5"/>
  <c r="H232" i="5"/>
  <c r="H325" i="5"/>
  <c r="H284" i="5"/>
  <c r="H353" i="5"/>
  <c r="H347" i="5"/>
  <c r="H348" i="5"/>
  <c r="H336" i="5"/>
  <c r="H496" i="5"/>
  <c r="H435" i="5"/>
  <c r="H406" i="5"/>
  <c r="H449" i="5"/>
  <c r="H415" i="5"/>
  <c r="H578" i="5"/>
  <c r="H366" i="5"/>
  <c r="H579" i="5"/>
  <c r="H519" i="5"/>
  <c r="H423" i="5"/>
  <c r="H373" i="5"/>
  <c r="H586" i="5"/>
  <c r="H558" i="5"/>
  <c r="H365" i="5"/>
  <c r="H300" i="5"/>
  <c r="H224" i="5"/>
  <c r="H444" i="5"/>
  <c r="H450" i="5"/>
  <c r="H530" i="5"/>
  <c r="H310" i="5"/>
  <c r="H285" i="5"/>
  <c r="H354" i="5"/>
  <c r="H372" i="5"/>
  <c r="H225" i="5"/>
  <c r="H334" i="5"/>
  <c r="H235" i="5"/>
  <c r="H226" i="5"/>
  <c r="H280" i="5"/>
  <c r="H436" i="5"/>
  <c r="H313" i="5"/>
  <c r="H380" i="5"/>
  <c r="H594" i="5"/>
  <c r="H55" i="5"/>
  <c r="H20" i="5"/>
  <c r="H78" i="5"/>
  <c r="H33" i="5"/>
  <c r="H89" i="5"/>
  <c r="H71" i="5"/>
  <c r="H88" i="5"/>
  <c r="G179" i="5"/>
  <c r="H92" i="5"/>
  <c r="H67" i="5"/>
  <c r="H73" i="5"/>
  <c r="J94" i="5"/>
  <c r="J611" i="5" s="1"/>
  <c r="J614" i="5" s="1"/>
  <c r="J615" i="5" s="1"/>
  <c r="J616" i="5" s="1"/>
  <c r="C12" i="4"/>
  <c r="H81" i="5"/>
  <c r="H70" i="5"/>
  <c r="H66" i="5"/>
  <c r="H62" i="5"/>
  <c r="H58" i="5"/>
  <c r="H54" i="5"/>
  <c r="H50" i="5"/>
  <c r="H46" i="5"/>
  <c r="H42" i="5"/>
  <c r="H38" i="5"/>
  <c r="H34" i="5"/>
  <c r="H91" i="5"/>
  <c r="H72" i="5"/>
  <c r="H68" i="5"/>
  <c r="H64" i="5"/>
  <c r="H60" i="5"/>
  <c r="H56" i="5"/>
  <c r="H52" i="5"/>
  <c r="H48" i="5"/>
  <c r="H44" i="5"/>
  <c r="H40" i="5"/>
  <c r="H36" i="5"/>
  <c r="H85" i="5"/>
  <c r="H87" i="5"/>
  <c r="H31" i="5"/>
  <c r="H29" i="5"/>
  <c r="H27" i="5"/>
  <c r="H25" i="5"/>
  <c r="H23" i="5"/>
  <c r="H21" i="5"/>
  <c r="H19" i="5"/>
  <c r="H32" i="5" s="1"/>
  <c r="H75" i="5"/>
  <c r="H76" i="5"/>
  <c r="H51" i="5"/>
  <c r="H57" i="5"/>
  <c r="H79" i="5"/>
  <c r="H45" i="5"/>
  <c r="H22" i="5"/>
  <c r="G611" i="5"/>
  <c r="G614" i="5" s="1"/>
  <c r="H84" i="5"/>
  <c r="G114" i="5"/>
  <c r="G180" i="5" s="1"/>
  <c r="J610" i="5"/>
  <c r="C16" i="4"/>
  <c r="H35" i="5"/>
  <c r="H41" i="5"/>
  <c r="H63" i="5"/>
  <c r="H59" i="5"/>
  <c r="H65" i="5"/>
  <c r="C21" i="4"/>
  <c r="C23" i="4"/>
  <c r="H90" i="5"/>
  <c r="H83" i="5"/>
  <c r="C14" i="4"/>
  <c r="H47" i="5"/>
  <c r="H69" i="5"/>
  <c r="H43" i="5"/>
  <c r="H49" i="5"/>
  <c r="H86" i="5"/>
  <c r="H74" i="5"/>
  <c r="H61" i="5"/>
  <c r="H24" i="5"/>
  <c r="H30" i="5"/>
  <c r="H53" i="5"/>
  <c r="H26" i="5"/>
  <c r="H223" i="5" l="1"/>
  <c r="H93" i="5"/>
  <c r="H94" i="5" s="1"/>
  <c r="C18" i="4"/>
  <c r="G615" i="5"/>
  <c r="G616" i="5" s="1"/>
  <c r="G181" i="5"/>
  <c r="H609" i="5"/>
  <c r="H610" i="5" l="1"/>
  <c r="C19" i="4"/>
  <c r="C24" i="4" l="1"/>
  <c r="D19" i="4"/>
  <c r="D22" i="4" l="1"/>
  <c r="D20" i="4"/>
  <c r="C29" i="4"/>
  <c r="D24" i="4"/>
  <c r="C27" i="4"/>
  <c r="D15" i="4"/>
  <c r="D17" i="4"/>
  <c r="D11" i="4"/>
  <c r="D13" i="4"/>
  <c r="D12" i="4"/>
  <c r="D14" i="4"/>
  <c r="D16" i="4"/>
  <c r="D18" i="4"/>
  <c r="C30" i="4" l="1"/>
  <c r="C37" i="4" s="1"/>
  <c r="C36" i="4" l="1"/>
  <c r="C38" i="4" l="1"/>
  <c r="C39" i="4" l="1"/>
  <c r="C40" i="4" l="1"/>
  <c r="E39" i="4"/>
  <c r="E31" i="4" l="1"/>
  <c r="E20" i="4"/>
  <c r="C41" i="4"/>
  <c r="D11" i="7" s="1"/>
  <c r="E40" i="4"/>
  <c r="E22" i="4"/>
  <c r="E35" i="4"/>
  <c r="E32" i="4"/>
  <c r="E34" i="4"/>
  <c r="E33" i="4"/>
  <c r="E26" i="4"/>
  <c r="E15" i="4"/>
  <c r="E25" i="4"/>
  <c r="E17" i="4"/>
  <c r="E13" i="4"/>
  <c r="E11" i="4"/>
  <c r="E12" i="4"/>
  <c r="E14" i="4"/>
  <c r="E16" i="4"/>
  <c r="E18" i="4"/>
  <c r="E19" i="4"/>
  <c r="E24" i="4"/>
  <c r="E29" i="4"/>
  <c r="E27" i="4"/>
  <c r="E37" i="4"/>
  <c r="E30" i="4"/>
  <c r="E36" i="4"/>
  <c r="E38" i="4"/>
</calcChain>
</file>

<file path=xl/sharedStrings.xml><?xml version="1.0" encoding="utf-8"?>
<sst xmlns="http://schemas.openxmlformats.org/spreadsheetml/2006/main" count="3874" uniqueCount="1388">
  <si>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</si>
  <si>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</si>
  <si>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Гараж отапливаемый</t>
  </si>
  <si>
    <t>Сопоставимый уровень цен: базовый уровень цен</t>
  </si>
  <si>
    <t>Единица измерения  — м2</t>
  </si>
  <si>
    <t>№ п/п</t>
  </si>
  <si>
    <t>Параметр</t>
  </si>
  <si>
    <t>Объект-представитель 1</t>
  </si>
  <si>
    <t>Объект-представитель 2</t>
  </si>
  <si>
    <t>Объект-представитель 3</t>
  </si>
  <si>
    <t>Наименование объекта-представителя</t>
  </si>
  <si>
    <t>ПС 330 кВ Гудермес с заходами ВЛ 330 кВ</t>
  </si>
  <si>
    <t>Строительство ПС 500 кВ Святогор с заходами ВЛ 500 кВ и 220 кВ</t>
  </si>
  <si>
    <t>Строительство 2-х цепной ВЛ 220 кВ Татаурово-Горячинская-Баргузин с ПС 220 кВ Горячинская, ПС 220 кВ Баргузин и реконструкция ОРУ 220 кВ на ПС 220 кВ Татаурово</t>
  </si>
  <si>
    <t>Наименование субъекта Российской Федерации</t>
  </si>
  <si>
    <t>Чеченская Республика</t>
  </si>
  <si>
    <t>ХМАО, Сургутский район</t>
  </si>
  <si>
    <t>Республика Бурятия</t>
  </si>
  <si>
    <t>Климатический район и подрайон</t>
  </si>
  <si>
    <t>IIIВ</t>
  </si>
  <si>
    <t>IД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</si>
  <si>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</si>
  <si>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</si>
  <si>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Гараж на 3 грузовые автомобиля с автомойкой. Фундаменты монолитные ж/б, надземный каркас – с использованием ж/б и стальных конструкций; покрытие из профлиста по металлокаркасу.Площадь полов – 334Площадь кровли - 403</t>
  </si>
  <si>
    <t>Гараж со смотровой ямой и автомойкой. Габариты в плане в осях составляют 12х15,72(м). Здание частично 2-х этажное с наружной лестницей. Фундаменты – свайные с монолитным ростверком, несущие конструкции – металлоокаркас. Межэтажное перекрытие – монолитное по профлисту.  Площадь помещений – 667</t>
  </si>
  <si>
    <t xml:space="preserve">Гараж со смотровой ямой и автомойкой. Габариты в плане в осях составляют 12х42(м). Здание частично 2-хэтажное с адм.-бытовым блоком. Наружные стены кирпичные. Фундаменты – общая монолитная плита по грунтовой подушке; несущие конструкции – металлоокаркас. Межэтажное перекрытие – монолитное ж/б. Кровля двускатная, из сэндвич-панелей по стальным фермам Площадь помещений – 618,2 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</si>
  <si>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</si>
  <si>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1 492,124/9 877,86 1 квартал 2014 г.</t>
  </si>
  <si>
    <t>7 177,696/53 043,18 3 квартал 2014 г.</t>
  </si>
  <si>
    <t>3 593,62/20 484,45 3 квартал 2011 г.</t>
  </si>
  <si>
    <t>6.1</t>
  </si>
  <si>
    <t>строительно-монтажные работы</t>
  </si>
  <si>
    <t>1252,8/8853,7</t>
  </si>
  <si>
    <t>6982,3/52226,283</t>
  </si>
  <si>
    <t>3 593,762/20 484,45</t>
  </si>
  <si>
    <t>6.2</t>
  </si>
  <si>
    <t>оборудование и инвентарь</t>
  </si>
  <si>
    <t>239,28/1 024,13</t>
  </si>
  <si>
    <t>195,429/816,90</t>
  </si>
  <si>
    <t>6.3</t>
  </si>
  <si>
    <t>пусконаладочные работы</t>
  </si>
  <si>
    <t>6.4</t>
  </si>
  <si>
    <t>прочие и лимитированные затраты</t>
  </si>
  <si>
    <t>14,026/83,876</t>
  </si>
  <si>
    <t>Сопоставимый уровень цен</t>
  </si>
  <si>
    <t>3 квартал 2014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</si>
  <si>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</si>
  <si>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</si>
  <si>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</si>
  <si>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Объект-представитель холодного склада</t>
  </si>
  <si>
    <t>Объект-представитель теплого оснащенного гаража</t>
  </si>
  <si>
    <t xml:space="preserve">Нет инженерных систем </t>
  </si>
  <si>
    <t>Составил ______________________         М.С. Колотиевская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</si>
  <si>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</si>
  <si>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</si>
  <si>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</si>
  <si>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</si>
  <si>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</si>
  <si>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</si>
  <si>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</si>
  <si>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1 квартал 2014 г..,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</si>
  <si>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</si>
  <si>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</si>
  <si>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</si>
  <si>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</si>
  <si>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</si>
  <si>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 03-02-01 </t>
  </si>
  <si>
    <t>Гараж</t>
  </si>
  <si>
    <t>Всего по объекту:</t>
  </si>
  <si>
    <t>Всего по объекту в сопоставимом уровне цен 1 кв. 2022г:</t>
  </si>
  <si>
    <t>Сметная стоимость в уровне цен 3 квартал 2014 г.., тыс. руб.</t>
  </si>
  <si>
    <t xml:space="preserve"> 05-10 </t>
  </si>
  <si>
    <t xml:space="preserve"> Здание гаража</t>
  </si>
  <si>
    <t>Сметная стоимость в уровне цен 3 квартал 2011 г, тыс. руб.</t>
  </si>
  <si>
    <t xml:space="preserve"> 03-03 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</si>
  <si>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</si>
  <si>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</si>
  <si>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</si>
  <si>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Гараж отапливаемый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</si>
  <si>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</si>
  <si>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</si>
  <si>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</si>
  <si>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</si>
  <si>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</si>
  <si>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</si>
  <si>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</si>
  <si>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</si>
  <si>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</si>
  <si>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</si>
  <si>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</si>
  <si>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1-100-32</t>
  </si>
  <si>
    <t>Затраты труда рабочих (ср 3,2)</t>
  </si>
  <si>
    <t>чел.-ч</t>
  </si>
  <si>
    <t>1-100-35</t>
  </si>
  <si>
    <t>Затраты труда рабочих (ср 3,5)</t>
  </si>
  <si>
    <t>чел.час</t>
  </si>
  <si>
    <t>1-100-38</t>
  </si>
  <si>
    <t>Затраты труда рабочих (ср 3,8)</t>
  </si>
  <si>
    <t>1-100-30</t>
  </si>
  <si>
    <t>Затраты труда рабочих (ср 3)</t>
  </si>
  <si>
    <t>1-100-40</t>
  </si>
  <si>
    <t>Затраты труда рабочих (ср 4)</t>
  </si>
  <si>
    <t>1-100-28</t>
  </si>
  <si>
    <t>Затраты труда рабочих (ср 2,8)</t>
  </si>
  <si>
    <t>1-100-39</t>
  </si>
  <si>
    <t>Затраты труда рабочих (ср 3,9)</t>
  </si>
  <si>
    <t>1-100-31</t>
  </si>
  <si>
    <t>Затраты труда рабочих (ср 3,1)</t>
  </si>
  <si>
    <t>1-100-34</t>
  </si>
  <si>
    <t>Затраты труда рабочих (ср 3,4)</t>
  </si>
  <si>
    <t>1-100-44</t>
  </si>
  <si>
    <t>Затраты труда рабочих (ср 4,4)</t>
  </si>
  <si>
    <t>1-100-29</t>
  </si>
  <si>
    <t>Затраты труда рабочих (ср 2,9)</t>
  </si>
  <si>
    <t>1-100-33</t>
  </si>
  <si>
    <t>Затраты труда рабочих (ср 3,3)</t>
  </si>
  <si>
    <t>1-100-41</t>
  </si>
  <si>
    <t>Затраты труда рабочих (ср 4,1)</t>
  </si>
  <si>
    <t>1-100-36</t>
  </si>
  <si>
    <t>Затраты труда рабочих (ср 3,6)</t>
  </si>
  <si>
    <t>1-100-24</t>
  </si>
  <si>
    <t>Затраты труда рабочих (ср 2,4)</t>
  </si>
  <si>
    <t>1-100-47</t>
  </si>
  <si>
    <t>Затраты труда рабочих (ср 4,7)</t>
  </si>
  <si>
    <t>1-100-49</t>
  </si>
  <si>
    <t>Затраты труда рабочих (ср 4,9)</t>
  </si>
  <si>
    <t>1-100-43</t>
  </si>
  <si>
    <t>Затраты труда рабочих (ср 4,3)</t>
  </si>
  <si>
    <t>1-100-42</t>
  </si>
  <si>
    <t>Затраты труда рабочих (ср 4,2)</t>
  </si>
  <si>
    <t>1-100-20</t>
  </si>
  <si>
    <t>Затраты труда рабочих (ср 2)</t>
  </si>
  <si>
    <t>1-100-15</t>
  </si>
  <si>
    <t>Затраты труда рабочих (ср 1,5)</t>
  </si>
  <si>
    <t>1-100-22</t>
  </si>
  <si>
    <t>Затраты труда рабочих (ср 2,2)</t>
  </si>
  <si>
    <t>1-100-50</t>
  </si>
  <si>
    <t>Затраты труда рабочих (ср 5)</t>
  </si>
  <si>
    <t>1-100-26</t>
  </si>
  <si>
    <t>Затраты труда рабочих (ср 2,6)</t>
  </si>
  <si>
    <t>1-100-53</t>
  </si>
  <si>
    <t>Затраты труда рабочих (ср 5,3)</t>
  </si>
  <si>
    <t>1-100-45</t>
  </si>
  <si>
    <t>Затраты труда рабочих (ср 4,5)</t>
  </si>
  <si>
    <t>1-100-37</t>
  </si>
  <si>
    <t>Затраты труда рабочих (ср 3,7)</t>
  </si>
  <si>
    <t>1-100-17</t>
  </si>
  <si>
    <t>Затраты труда рабочих (ср 1,7)</t>
  </si>
  <si>
    <t>Затраты труда машинистов</t>
  </si>
  <si>
    <t>Машины и механизмы</t>
  </si>
  <si>
    <t>91.05.06-009</t>
  </si>
  <si>
    <t>Краны на гусеничном ходу, грузоподъемность 50-63 т</t>
  </si>
  <si>
    <t>маш.час</t>
  </si>
  <si>
    <t>91.02.02-003</t>
  </si>
  <si>
    <t>Агрегаты копровые без дизель-молота на базе экскаватора с емкостью ковша 1 м3</t>
  </si>
  <si>
    <t>91.05.06-007</t>
  </si>
  <si>
    <t>Краны на гусеничном ходу, грузоподъемность 25 т</t>
  </si>
  <si>
    <t>91.21.22-021</t>
  </si>
  <si>
    <t>Агрегаты для нанесения составов методом торкретирования, 3,2 м3/ч</t>
  </si>
  <si>
    <t>91.14.02-001</t>
  </si>
  <si>
    <t>Автомобили бортовые, грузоподъемность до 5 т</t>
  </si>
  <si>
    <t>91.02.03-024</t>
  </si>
  <si>
    <t>Дизель-молоты 2,5 т</t>
  </si>
  <si>
    <t>91.05.05-015</t>
  </si>
  <si>
    <t>Краны на автомобильном ходу, грузоподъемность 16 т</t>
  </si>
  <si>
    <t>91.05.06-010</t>
  </si>
  <si>
    <t>Краны на гусеничном ходу, грузоподъемность 100 т</t>
  </si>
  <si>
    <t>91.10.05-001</t>
  </si>
  <si>
    <t>Трубоукладчики для труб диаметром 800-1000 мм, грузоподъемность 35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</si>
  <si>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</si>
  <si>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</si>
  <si>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91.05.02-005</t>
  </si>
  <si>
    <t>Краны козловые, грузоподъемность 32 т</t>
  </si>
  <si>
    <t>91.06.03-047</t>
  </si>
  <si>
    <t>Лебедки ручные и рычажные тяговым усилием 31,39 кН (3,2 т)</t>
  </si>
  <si>
    <t>91.05.06-008</t>
  </si>
  <si>
    <t>Краны на гусеничном ходу, грузоподъемность 40 т</t>
  </si>
  <si>
    <t>91.05.01-017</t>
  </si>
  <si>
    <t>Краны башенные, грузоподъемность 8 т</t>
  </si>
  <si>
    <t>91.17.04-233</t>
  </si>
  <si>
    <t>Установки для сварки ручной дуговой (постоянного тока)</t>
  </si>
  <si>
    <t>91.17.04-171</t>
  </si>
  <si>
    <t>Преобразователи сварочные номинальным сварочным током 315-500 А</t>
  </si>
  <si>
    <t>91.06.05-011</t>
  </si>
  <si>
    <t>Погрузчики, грузоподъемность 5 т</t>
  </si>
  <si>
    <t>91.05.01-025</t>
  </si>
  <si>
    <t>Краны башенные, грузоподъемность 25-75 т</t>
  </si>
  <si>
    <t>91.01.01-036</t>
  </si>
  <si>
    <t>Бульдозеры, мощность 96 кВт (130 л.с.)</t>
  </si>
  <si>
    <t>91.01.05-085</t>
  </si>
  <si>
    <t>Экскаваторы одноковшовые дизельные на гусеничном ходу, емкость ковша 0,5 м3</t>
  </si>
  <si>
    <t>91.17.04-033</t>
  </si>
  <si>
    <t>Агрегаты сварочные двухпостовые для ручной сварки на тракторе, мощность 79 кВт (108 л.с.)</t>
  </si>
  <si>
    <t>021243</t>
  </si>
  <si>
    <t>Краны на гусеничном ходу при работе на других видах строительства до 16 т</t>
  </si>
  <si>
    <t>91.10.01-002</t>
  </si>
  <si>
    <t>Агрегаты наполнительно-опрессовочные до 300 м3/ч</t>
  </si>
  <si>
    <t>91.05.06-012</t>
  </si>
  <si>
    <t>Краны на гусеничном ходу, грузоподъемность до 16 т</t>
  </si>
  <si>
    <t>020129</t>
  </si>
  <si>
    <t>Краны башенные при работе на других видах строительства 8 т</t>
  </si>
  <si>
    <t>91.21.01-012</t>
  </si>
  <si>
    <t>Агрегаты окрасочные высокого давления для окраски поверхностей конструкций, мощность 1 кВт</t>
  </si>
  <si>
    <t>91.14.04-001</t>
  </si>
  <si>
    <t>Тягачи седельные, грузоподъемность 12 т</t>
  </si>
  <si>
    <t>021141</t>
  </si>
  <si>
    <t>Краны на автомобильном ходу при работе на других видах строительства 10 т</t>
  </si>
  <si>
    <t>91.06.03-058</t>
  </si>
  <si>
    <t>Лебедки электрические тяговым усилием 156,96 кН (16 т)</t>
  </si>
  <si>
    <t>91.06.05-057</t>
  </si>
  <si>
    <t>Погрузчики одноковшовые универсальные фронтальные пневмоколесные, грузоподъемность 3 т</t>
  </si>
  <si>
    <t>040502</t>
  </si>
  <si>
    <t>91.08.03-015</t>
  </si>
  <si>
    <t>Катки самоходные гладкие вибрационные, масса 5 т</t>
  </si>
  <si>
    <t>91.17.04-042</t>
  </si>
  <si>
    <t>Аппараты для газовой сварки и резки</t>
  </si>
  <si>
    <t>91.06.03-062</t>
  </si>
  <si>
    <t>Лебедки электрические тяговым усилием до 31,39 кН (3,2 т)</t>
  </si>
  <si>
    <t>91.06.03-055</t>
  </si>
  <si>
    <t>Лебедки электрические тяговым усилием 19,62 кН (2 т)</t>
  </si>
  <si>
    <t>91.08.04-021</t>
  </si>
  <si>
    <t>Котлы битумные передвижные 400 л</t>
  </si>
  <si>
    <t>91.01.01-035</t>
  </si>
  <si>
    <t>Бульдозеры, мощность 79 кВт (108 л.с.)</t>
  </si>
  <si>
    <t>91.06.03-061</t>
  </si>
  <si>
    <t>Лебедки электрические тяговым усилием до 12,26 кН (1,25 т)</t>
  </si>
  <si>
    <t>91.17.04-031</t>
  </si>
  <si>
    <t>Агрегаты для сварки полиэтиленовых труб</t>
  </si>
  <si>
    <t>91.08.09-024</t>
  </si>
  <si>
    <t>Трамбовки пневматические при работе от стационарного компрессора</t>
  </si>
  <si>
    <t>91.21.10-003</t>
  </si>
  <si>
    <t>Молотки при работе от передвижных компрессорных станций отбойные пневматические</t>
  </si>
  <si>
    <t>91.18.01-508</t>
  </si>
  <si>
    <t>Компрессоры передвижные с электродвигателем, производительность до 5,0 м3/мин</t>
  </si>
  <si>
    <t>91.08.02-011</t>
  </si>
  <si>
    <t>Гудронаторы ручные</t>
  </si>
  <si>
    <t>91.10.09-011</t>
  </si>
  <si>
    <t>Установки для гидравлических испытаний трубопроводов, давление нагнетания низкое 0,1 МПа (1 кгс/см2), высокое 10 МПа (100 кгс/см2)</t>
  </si>
  <si>
    <t>91.06.06-048</t>
  </si>
  <si>
    <t>Подъемники одномачтовые, грузоподъемность до 500 кг, высота подъема 45 м</t>
  </si>
  <si>
    <t>91.14.05-011</t>
  </si>
  <si>
    <t>Полуприцепы общего назначения, грузоподъемность 12 т</t>
  </si>
  <si>
    <t>91.21.22-638</t>
  </si>
  <si>
    <t>Пылесосы промышленные, мощность до 2000 Вт</t>
  </si>
  <si>
    <t>91.08.09-023</t>
  </si>
  <si>
    <t>Трамбовки пневматические при работе от передвижных компрессорных станций</t>
  </si>
  <si>
    <t>91.06.01-003</t>
  </si>
  <si>
    <t>Домкраты гидравлические, грузоподъемность 63-100 т</t>
  </si>
  <si>
    <t>91.07.04-002</t>
  </si>
  <si>
    <t>Вибраторы поверхностные</t>
  </si>
  <si>
    <t>91.06.06-042</t>
  </si>
  <si>
    <t>Подъемники гидравлические, высота подъема 10 м</t>
  </si>
  <si>
    <t>Вибратор глубинный</t>
  </si>
  <si>
    <t>91.07.04-001</t>
  </si>
  <si>
    <t>Вибраторы глубинные</t>
  </si>
  <si>
    <t>91.15.02-024</t>
  </si>
  <si>
    <t>Тракторы на гусеничном ходу, мощность 79 кВт (108 л.с.)</t>
  </si>
  <si>
    <t>91.21.22-441</t>
  </si>
  <si>
    <t>Установки для заготовки защитных покрытий тепловой изоляции</t>
  </si>
  <si>
    <t>91.21.22-443</t>
  </si>
  <si>
    <t>Установки для изготовления бандажей, диафрагм, пряжек</t>
  </si>
  <si>
    <t>91.14.05-002</t>
  </si>
  <si>
    <t>Полуприцепы-тяжеловозы, грузоподъемность 40 т</t>
  </si>
  <si>
    <t>030101</t>
  </si>
  <si>
    <t>Автопогрузчики 5 т</t>
  </si>
  <si>
    <t>91.06.03-060</t>
  </si>
  <si>
    <t>Лебедки электрические тяговым усилием до 5,79 кН (0,59 т)</t>
  </si>
  <si>
    <t>91.21.12-004</t>
  </si>
  <si>
    <t>Ножницы электрические</t>
  </si>
  <si>
    <t>91.04.01-041</t>
  </si>
  <si>
    <t>Молотки бурильные легкие при работе от передвижных компрессорных станций</t>
  </si>
  <si>
    <t>91.08.04-022</t>
  </si>
  <si>
    <t>Котлы битумные передвижные 1000 л</t>
  </si>
  <si>
    <t>91.21.22-421</t>
  </si>
  <si>
    <t>Термосы 100 л</t>
  </si>
  <si>
    <t>91.21.07-011</t>
  </si>
  <si>
    <t>Машины мозаично-шлифовальные</t>
  </si>
  <si>
    <t>91.21.16-012</t>
  </si>
  <si>
    <t>Прессы гидравлические с электроприводом</t>
  </si>
  <si>
    <t>Пила цепная электрическая</t>
  </si>
  <si>
    <t>Автомобили бортовые, грузоподъемность до 8 т</t>
  </si>
  <si>
    <t>Вибратор поверхностный</t>
  </si>
  <si>
    <t>91.14.03-001</t>
  </si>
  <si>
    <t>Автомобили-самосвалы, грузоподъемность до 7 т</t>
  </si>
  <si>
    <t>91.21.19-031</t>
  </si>
  <si>
    <t>Станки сверлильные</t>
  </si>
  <si>
    <t>91.06.03-045</t>
  </si>
  <si>
    <t>Лебедки ручные и рычажные тяговым усилием 14,72 кН (1,5 т)</t>
  </si>
  <si>
    <t>Дрели электрические</t>
  </si>
  <si>
    <t>Материалы</t>
  </si>
  <si>
    <t>05.1.05.10-0026</t>
  </si>
  <si>
    <t>Сваи железобетонные квадратного сечения сплошные, бетон B20 (М250), расход арматуры от 130,1 до 140 кг на м3 бетона, в плотном теле</t>
  </si>
  <si>
    <t>м3</t>
  </si>
  <si>
    <t>07.2.05.05-0019</t>
  </si>
  <si>
    <t>Сэндвич-панель трехслойная кровельная "Металл Профиль" с наполнителем из минеральной ваты (НГ) плотностью 110кг/м3, марка МП ТСП-K, толщина: 150 мм, тип покрытия полиэстер, толщина металлических облицовок 0,6 мм (Россия)</t>
  </si>
  <si>
    <t>м2</t>
  </si>
  <si>
    <t>07.2.05.05-0023</t>
  </si>
  <si>
    <t>Сэндвич-панель трехслойная кровельная "Металл Профиль" с наполнителем из минеральной ваты (НГ) плотностью 110кг/м3, марка МП ТСП-K, толщина: 200 мм, тип покрытия полиэстер, толщина металлических облицовок 0,6 мм (Россия)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</si>
  <si>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</si>
  <si>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</si>
  <si>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т</t>
  </si>
  <si>
    <t>04.1.02.05-0012</t>
  </si>
  <si>
    <t>Смеси бетонные тяжелого бетона (БСТ), класс В35 (М450) + Надбавка на W8 для М450 3% (Тех.часть, Прил. 4, табл. 1, 2.)</t>
  </si>
  <si>
    <t>12.2.04.04-0006</t>
  </si>
  <si>
    <t>Маты из минеральной ваты прошивные теплоизоляционные без обкладок, 125, толщина 40 мм</t>
  </si>
  <si>
    <t>07.2.03.06-0081</t>
  </si>
  <si>
    <t>Прогоны дополнительные и кровельные из прокатных профилей</t>
  </si>
  <si>
    <t>04.3.02.02-0102</t>
  </si>
  <si>
    <t>Состав двухкомпонентный полиуретановый для устройства монолитных покрытий пола</t>
  </si>
  <si>
    <t>кг</t>
  </si>
  <si>
    <t>14.2.02.03-0015</t>
  </si>
  <si>
    <t>Краска огнезащитная на водной основе для повышения предела огнестойкости стальных конструкций до 90 мин, плотность 1,25 г/см3, расход 1,8 кг/м2</t>
  </si>
  <si>
    <t>04.1.02.05-0009</t>
  </si>
  <si>
    <t>Смеси бетонные тяжелого бетона (БСТ), класс В25 (М350)</t>
  </si>
  <si>
    <t>07.2.03.06-0111</t>
  </si>
  <si>
    <t>Связи по колоннам и стойкам фахверка (диагональные и распорки)</t>
  </si>
  <si>
    <t>08.1.06.01-0012</t>
  </si>
  <si>
    <t>Ворота распашные ВР 3636-УХ Л1</t>
  </si>
  <si>
    <t>шт</t>
  </si>
  <si>
    <t>20.5.02.06-0026</t>
  </si>
  <si>
    <t>Коробка разветвительная КИ-У3</t>
  </si>
  <si>
    <t>10 шт</t>
  </si>
  <si>
    <t>21.1.06.10-0610</t>
  </si>
  <si>
    <t>Кабель силовой с медными жилами ВВГнг-LS 5х50-1000</t>
  </si>
  <si>
    <t>1000 м</t>
  </si>
  <si>
    <t>04.1.02.05-0049</t>
  </si>
  <si>
    <t>Смеси бетонные тяжелого бетона (БСТ), крупность заполнителя 20 мм, класс В35 (М450) + Надбавка на W10 для М450 4,5% (Тех.часть, Прил. 4, табл. 1, 2.)</t>
  </si>
  <si>
    <t>12.2.05.09-0043</t>
  </si>
  <si>
    <t>Плиты теплоизоляционные из экструзионного вспененного полистирола ПЕНОПЛЭКС-35</t>
  </si>
  <si>
    <t>07.2.03.06-0101</t>
  </si>
  <si>
    <t>Ригели фахверка</t>
  </si>
  <si>
    <t>04.3.02.09-0812</t>
  </si>
  <si>
    <t>Смесь сухая гидроизоляционная проникающая: Гидротэкс-В</t>
  </si>
  <si>
    <t>07.2.07.12-0019</t>
  </si>
  <si>
    <t>Элементы конструктивные зданий и сооружений с преобладанием горячекатаных профилей, средняя масса сборочной единицы до 0,1 т</t>
  </si>
  <si>
    <t>08.4.03.01-0012</t>
  </si>
  <si>
    <t>Проволока арматурная из низкоуглеродистой стали Вр-I, диаметр 5 мм</t>
  </si>
  <si>
    <t>04.1.02.05-0024</t>
  </si>
  <si>
    <t>Смеси бетонные тяжелого бетона (БСТ), крупность заполнителя 10 мм, класс В10 (М150)</t>
  </si>
  <si>
    <t>20.4.03.07-0021</t>
  </si>
  <si>
    <t>Розетка штепсельная с заземляющим контактом</t>
  </si>
  <si>
    <t>100 шт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</si>
  <si>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</si>
  <si>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</si>
  <si>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07.2.07.13-0061</t>
  </si>
  <si>
    <t>Конструкции стальные нащельников и деталей обрамления</t>
  </si>
  <si>
    <t>01.7.19.04-0031</t>
  </si>
  <si>
    <t>Прокладки резиновые (пластина техническая прессованная)</t>
  </si>
  <si>
    <t>19.1.01.03-0078</t>
  </si>
  <si>
    <t>Воздуховоды из оцинкованной стали толщиной: 0,7 мм, периметром от 1100 до 1600 мм</t>
  </si>
  <si>
    <t>04.1.02.05-0045</t>
  </si>
  <si>
    <t>Смеси бетонные тяжелого бетона (БСТ), крупность заполнителя 20 мм, класс В22,5 (М300)</t>
  </si>
  <si>
    <t>08.4.02.01-0021</t>
  </si>
  <si>
    <t>Сетка арматурная сварная</t>
  </si>
  <si>
    <t>07.2.07.12-0022</t>
  </si>
  <si>
    <t>Элементы конструктивные зданий и сооружений с преобладанием горячекатаных профилей, средняя масса сборочной единицы свыше 1 до 3 т</t>
  </si>
  <si>
    <t>08.3.12.01-0002</t>
  </si>
  <si>
    <t>Балки двутавровые № 16-22, сталь марки 18пс</t>
  </si>
  <si>
    <t>Смеси бетонные тяжелого бетона (БСТ), крупность заполнителя 20 мм, класс В35 (М450) + Надбавка на W10 для М450 4,5%</t>
  </si>
  <si>
    <t>01.7.15.03-0042</t>
  </si>
  <si>
    <t>Болты с гайками и шайбами строительные</t>
  </si>
  <si>
    <t>12.2.05.10-0031</t>
  </si>
  <si>
    <t>Плиты теплоизоляционные на основе базальтовых пород, плотность 140-179 кг/м3, теплопроводность не более 0,046 Вт/(м х К), прочность на сжатие не менее 0,08 МПа</t>
  </si>
  <si>
    <t>12.1.02.11-0016</t>
  </si>
  <si>
    <t>ИЗОСПАН: B</t>
  </si>
  <si>
    <t>10 м2</t>
  </si>
  <si>
    <t>01.6.01.01-0002</t>
  </si>
  <si>
    <t>Лист гипсоволокнистый влагостойкий ГВЛВ, толщина 12,5 мм</t>
  </si>
  <si>
    <t>08.1.02.06-0042</t>
  </si>
  <si>
    <t>Люк чугунный с решеткой для дождеприемного колодца ЛР</t>
  </si>
  <si>
    <t>201-0775</t>
  </si>
  <si>
    <t>Конструктивные элементы вспомогательного назначения с преобладанием профильного проката без отверстий и сборосварочных операций</t>
  </si>
  <si>
    <t>07.1.03.05-0011</t>
  </si>
  <si>
    <t>Переплеты оконные, нестандартные, жалюзийные и защитные решетки из горячекатаных, холодногнутых профилей и труб</t>
  </si>
  <si>
    <t>Прайс из СД ОП</t>
  </si>
  <si>
    <t>Стелаж секционный 2,1х0,94х2   прим.</t>
  </si>
  <si>
    <t>19.2.03.02-0143</t>
  </si>
  <si>
    <t>Решетки вентиляционные алюминиевые "АРКТОС" типа: АРН размером 500х1000 мм</t>
  </si>
  <si>
    <t>07.2.07.04-0007</t>
  </si>
  <si>
    <t>Конструкции стальные индивидуальные решетчатые сварные, масса до 0,1 т</t>
  </si>
  <si>
    <t>07.1.01.03-0021</t>
  </si>
  <si>
    <t>Двери стальные утепленные двупольные 2ДСУ 2.02.1</t>
  </si>
  <si>
    <t>07.2.05.01-0032</t>
  </si>
  <si>
    <t>Ограждения лестничных проемов, лестничные марши, пожарные лестницы</t>
  </si>
  <si>
    <t>204-0100</t>
  </si>
  <si>
    <t>Горячекатаная арматурная сталь класса А-I, А-II, А-III</t>
  </si>
  <si>
    <t>Монтажная лента</t>
  </si>
  <si>
    <t>м</t>
  </si>
  <si>
    <t>19.1.01.03-0083</t>
  </si>
  <si>
    <t>Воздуховоды из оцинкованной стали, толщина 1,0 мм, диаметр до 1250 мм</t>
  </si>
  <si>
    <t>08.4.03.03-0035</t>
  </si>
  <si>
    <t>Сталь арматурная, горячекатаная, периодического профиля, класс А-III, диаметр 20-22 мм</t>
  </si>
  <si>
    <t>25.2.02.08-0003</t>
  </si>
  <si>
    <t>Узел крепления: кронштейна окрашенный</t>
  </si>
  <si>
    <t>25.2.02.03-0005</t>
  </si>
  <si>
    <t>Консоли неизолированные прямые: швеллерные окрашенные, массой до 56 кг</t>
  </si>
  <si>
    <t>21.1.06.10-0498</t>
  </si>
  <si>
    <t>Кабель силовой с медными жилами ВВГ 5х16-1000</t>
  </si>
  <si>
    <t>401-0246</t>
  </si>
  <si>
    <t>Бетон песчаный, класс В15 (М200)</t>
  </si>
  <si>
    <t>08.4.03.03-0033</t>
  </si>
  <si>
    <t>Сталь арматурная, горячекатаная, периодического профиля, класс А-III, диаметр 14 мм</t>
  </si>
  <si>
    <t>21.1.06.10-0612</t>
  </si>
  <si>
    <t>Кабель силовой с медными жилами ВВГнг-LS 5х95-1000</t>
  </si>
  <si>
    <t>08.3.09.01-0011</t>
  </si>
  <si>
    <t>Профилированный лист оцинкованный: Н75-750-0,9</t>
  </si>
  <si>
    <t>20.2.09.08-0001</t>
  </si>
  <si>
    <t>Муфта кабельная концевая термоусаживаемая 3КВТп-1-25</t>
  </si>
  <si>
    <t>компл</t>
  </si>
  <si>
    <t>04.1.02.05-0008</t>
  </si>
  <si>
    <t>Смеси бетонные тяжелого бетона (БСТ), класс В22,5 (М300) + Надбавка на W4 для М300 1%</t>
  </si>
  <si>
    <t>21.1.06.10-0611</t>
  </si>
  <si>
    <t>Кабель силовой с медными жилами ВВГнг-LS 5х70-1000</t>
  </si>
  <si>
    <t>21.1.06.10-0608</t>
  </si>
  <si>
    <t>Кабель силовой с медными жилами ВВГнг-LS 5х25-1000</t>
  </si>
  <si>
    <t>08.3.07.01-0075</t>
  </si>
  <si>
    <t>Сталь полосовая, марка стали: Ст1сп-Ст6сп, спокойная</t>
  </si>
  <si>
    <t>Станок  настольно-сверлильный ГС 2116К</t>
  </si>
  <si>
    <t>01.1.01.05-0031</t>
  </si>
  <si>
    <t>Листы хризотилцементные плоские с гладкой поверхностью, прессованные, толщина 10 мм</t>
  </si>
  <si>
    <t>08.3.04.02-0094</t>
  </si>
  <si>
    <t>Сталь круглая углеродистая обыкновенного качества марки ВСт3пс5-1 диаметром: 14 мм</t>
  </si>
  <si>
    <t>14.4.01.01-0003</t>
  </si>
  <si>
    <t>Грунтовка ГФ-021</t>
  </si>
  <si>
    <t>23.7.01.04-0004</t>
  </si>
  <si>
    <t>Трубопроводы из стальных электросварных труб с гильзами для отопления и водоснабжения, наружный диаметр 89 мм, толщина стенки 3,5 мм</t>
  </si>
  <si>
    <t>Таль электрическая г/п 2т ТЭ 200П-511, мощность 1.5 кВт.</t>
  </si>
  <si>
    <t>21.1.06.10-0614</t>
  </si>
  <si>
    <t>Кабель силовой с медными жилами ВВГнг-LS 5х150-1000</t>
  </si>
  <si>
    <t>19.1.01.03-0082</t>
  </si>
  <si>
    <t>Воздуховоды из оцинкованной стали, толщина 1,0 мм, диаметр до 1000 мм</t>
  </si>
  <si>
    <t>Подставка под оборудование Opti F25</t>
  </si>
  <si>
    <t>21.1.06.10-0613</t>
  </si>
  <si>
    <t>Кабель силовой с медными жилами ВВГнг-LS 5х120-1000</t>
  </si>
  <si>
    <t>21.1.06.10-0470</t>
  </si>
  <si>
    <t>Кабель силовой с медными жилами ВВГ 3х16-1000</t>
  </si>
  <si>
    <t>01.7.06.03-0022</t>
  </si>
  <si>
    <t>Лента полиэтиленовая с липким слоем А50</t>
  </si>
  <si>
    <t>08.3.12.01-0062</t>
  </si>
  <si>
    <t>Балки двутавровые для монорельсов №36М-45М, марка стали: С345</t>
  </si>
  <si>
    <t>19.1.01.03-0079</t>
  </si>
  <si>
    <t>Воздуховоды из оцинкованной стали толщиной: 0,7 мм, периметром от 1700 до 4000 мм</t>
  </si>
  <si>
    <t>19.1.01.03-0077</t>
  </si>
  <si>
    <t>Воздуховоды из оцинкованной стали толщиной: 0,7 мм, периметром до 1000 мм</t>
  </si>
  <si>
    <t>14.4.04.08-0003</t>
  </si>
  <si>
    <t>Эмаль ПФ-115, серая</t>
  </si>
  <si>
    <t>08.1.02.17-0132</t>
  </si>
  <si>
    <t>Сетка плетеная из проволоки с квадратными ячейками, диаметр проволоки 1,4 мм, размер ячейки 12х12 мм</t>
  </si>
  <si>
    <t>01.1.01.09-0026</t>
  </si>
  <si>
    <t>Шнур асбестовый общего назначения ШАОН, диаметр 8-10 мм</t>
  </si>
  <si>
    <t>14.5.04.03-0002</t>
  </si>
  <si>
    <t>Мастика герметизирующая нетвердеющая из синтетического каучука, для заполнения и герметизации швов стеклянного ограждения теплиц</t>
  </si>
  <si>
    <t>08.3.05.05-0051</t>
  </si>
  <si>
    <t>Сталь листовая оцинкованная, толщина 0,5 мм</t>
  </si>
  <si>
    <t>07.5.01.02-0051</t>
  </si>
  <si>
    <t>Переходные мостики, площадки прямоугольные</t>
  </si>
  <si>
    <t>02.2.05.04-1797</t>
  </si>
  <si>
    <t>Щебень М 200, фракция 40-80(70) мм, группа 2</t>
  </si>
  <si>
    <t>204-0064</t>
  </si>
  <si>
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</si>
  <si>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20.2.06.05-0011</t>
  </si>
  <si>
    <t>Кронштейн двойной (подвес) для крепления лотка основанием 200 мм, размер 41х21 мм (Прим. Консоль подвеса  КПН-200)</t>
  </si>
  <si>
    <t>02.2.02.02-0001</t>
  </si>
  <si>
    <t>Каменная мелочь М 300</t>
  </si>
  <si>
    <t>07.2.07.12-0001</t>
  </si>
  <si>
    <t>Элементы конструктивные вспомогательного назначения массой не более 50 кг с преобладанием толстолистовой стали без отверстий и сборосварочных операций</t>
  </si>
  <si>
    <t>24.3.03.13-0411</t>
  </si>
  <si>
    <t>Трубы напорные полиэтиленовые, среднего типа, ПНД, диаметр 25 мм</t>
  </si>
  <si>
    <t>21.1.06.10-0493</t>
  </si>
  <si>
    <t>Кабель силовой с медными жилами ВВГ 5х1,5-1000</t>
  </si>
  <si>
    <t>18.3.01.02-0031</t>
  </si>
  <si>
    <t>Рукав пожарный льняной сухого прядения нормальный, диаметр 51 мм</t>
  </si>
  <si>
    <t>04.1.02.05-0006</t>
  </si>
  <si>
    <t>Смеси бетонные тяжелого бетона (БСТ), класс В15 (М200)</t>
  </si>
  <si>
    <t>14.4.04.04-0003</t>
  </si>
  <si>
    <t>Эмаль кремнийорганическая КО-174 фасадная разных цветов</t>
  </si>
  <si>
    <t>20.5.04.03-0011</t>
  </si>
  <si>
    <t>Зажимы наборные</t>
  </si>
  <si>
    <t>19.2.03.02-0037</t>
  </si>
  <si>
    <t>Решетки вентиляционные алюминиевые "АРКТОС" типа: АДН, размером 200х600 мм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</si>
  <si>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</si>
  <si>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</si>
  <si>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20.3.02.07-0004</t>
  </si>
  <si>
    <t>Лампы люминесцентные ЛБ-65</t>
  </si>
  <si>
    <t>204-0059</t>
  </si>
  <si>
    <t>Анкерные детали из прямых или гнутых круглых стержней с резьбой (в комплекте с шайбами и гайками или без них), поставляемые отдельно</t>
  </si>
  <si>
    <t>20.1.02.19-0015</t>
  </si>
  <si>
    <t>Канат стальной арматурный 1х7, диаметр каната 4,5 мм, диаметр проволоки 1,5 мм</t>
  </si>
  <si>
    <t>19.2.03.02-0034</t>
  </si>
  <si>
    <t>Решетки вентиляционные алюминиевые "АРКТОС" типа: АДН, размером 200х300 мм</t>
  </si>
  <si>
    <t>23.7.01.04-0002</t>
  </si>
  <si>
    <t>Трубопроводы из стальных электросварных труб с гильзами для отопления и водоснабжения, наружный диаметр 57 мм, толщина стенки 3,5 мм</t>
  </si>
  <si>
    <t>19.3.01.05-0005</t>
  </si>
  <si>
    <t>Клапаны вентиляционные с сервоприводом, размер 800х400 мм</t>
  </si>
  <si>
    <t>20.2.07.03-0004</t>
  </si>
  <si>
    <t>Лоток кабельный лестничного типа Л-200, ширина 200 мм</t>
  </si>
  <si>
    <t>14.4.04.09-0022</t>
  </si>
  <si>
    <t>Эмаль ХВ-785, белая</t>
  </si>
  <si>
    <t>21.1.06.10-0462</t>
  </si>
  <si>
    <t>Кабель силовой с медными жилами ВВГ 3х2,5-1000</t>
  </si>
  <si>
    <t>Верстак слесарный ВС -3МФ-ТПуТ -Э</t>
  </si>
  <si>
    <t>01.2.01.01-0001</t>
  </si>
  <si>
    <t>Битумы нефтяные дорожные жидкие МГ, СГ</t>
  </si>
  <si>
    <t>Домкрат подкатной  г/п 5т Torin SJF0560А</t>
  </si>
  <si>
    <t>18.1.10.02-0002</t>
  </si>
  <si>
    <t>Вентиль пожарный 50-10 для воды, номинальное давление 1,0 МПа (10 кгс/см2), номинальный диаметр 50 мм</t>
  </si>
  <si>
    <t>01.7.16.02-0003</t>
  </si>
  <si>
    <t>Детали стальных трубчатых лесов, укомплектованные пробками, крючками и хомутами, окрашенные</t>
  </si>
  <si>
    <t>11.2.13.04-0011</t>
  </si>
  <si>
    <t>Щиты из досок, толщина 25 мм</t>
  </si>
  <si>
    <t>05.2.03.03-0031</t>
  </si>
  <si>
    <t>Камни бортовые БР 100.20.8, бетон В22,5 (М300), объем 0,016 м3</t>
  </si>
  <si>
    <t>20.2.07.10-0021</t>
  </si>
  <si>
    <t>Секция горизонтальная для поворота кабельной трассы из лотков прямых на 90°, сейсмостойкая, СГ-50/100-90, горячеоцинкованная (Поворот 90град. для лотка ЛЛМР-200 прим.)</t>
  </si>
  <si>
    <t>23.1.02.07-0002</t>
  </si>
  <si>
    <t>Крепления для трубопроводов (кронштейны, планки, хомуты)</t>
  </si>
  <si>
    <t>20.2.07.13-0001</t>
  </si>
  <si>
    <t>Секция угловая лотка НЛ-У45 (Прим. Соединитель наружный лестничный СНЛ)</t>
  </si>
  <si>
    <t>04.1.02.05-0077</t>
  </si>
  <si>
    <t>Смеси бетонные тяжелого бетона (БСТ), крупность заполнителя более 40 мм, класс В15 (М200)</t>
  </si>
  <si>
    <t>07.2.07.13-0171</t>
  </si>
  <si>
    <t>Подкладки металлические</t>
  </si>
  <si>
    <t>19.2.01.02-1012</t>
  </si>
  <si>
    <t>Вставки гибкие к канальным вентиляторам из оцинкованной стали с тканевой лентой, размер 600х350 мм</t>
  </si>
  <si>
    <t>01.7.11.07-0032</t>
  </si>
  <si>
    <t>Электроды сварочные Э42, диаметр 4 мм</t>
  </si>
  <si>
    <t>101-0816</t>
  </si>
  <si>
    <t>Проволока светлая диаметром 1,1 мм</t>
  </si>
  <si>
    <t>Кабель нагревательный саморегулирующийся ЗЗТСК-РВ-35-2;   ЗЗТСК-РВ-34-2</t>
  </si>
  <si>
    <t>08.3.11.01-0091</t>
  </si>
  <si>
    <t>Швеллеры № 40, марка стали Ст0</t>
  </si>
  <si>
    <t>12.2.04.12-0034</t>
  </si>
  <si>
    <t>Маты прошивные "ТехноНИКОЛЬ 80", размер: 3000х1200х60</t>
  </si>
  <si>
    <t>01.3.02.09-0022</t>
  </si>
  <si>
    <t>Пропан-бутан смесь техническая</t>
  </si>
  <si>
    <t>19.2.01.02-1010</t>
  </si>
  <si>
    <t>Вставки гибкие к канальным вентиляторам из оцинкованной стали с тканевой лентой, размер 600х300 мм</t>
  </si>
  <si>
    <t>06.2.02.01-0051</t>
  </si>
  <si>
    <t>Плитка керамическая неглазурованная для полов гладкая, многоцветная квадратная и прямоугольная</t>
  </si>
  <si>
    <t>08.4.03.02-0002</t>
  </si>
  <si>
    <t>Сталь арматурная, горячекатаная, гладкая, класс А-I, диаметр 8 мм</t>
  </si>
  <si>
    <t>Кабель нагревательный саморегулирующийся  ЗЗТСК-РВ-54-2</t>
  </si>
  <si>
    <t>24.3.03.06-0043</t>
  </si>
  <si>
    <t>Трубы дренажные полиэтиленовые гофрированные, диаметр 63 мм, тип 1</t>
  </si>
  <si>
    <t>01.7.04.04-0012</t>
  </si>
  <si>
    <t>Замок врезной оцинкованный с цилиндровым механизмом из латуни</t>
  </si>
  <si>
    <t>Шкаф пожарный ШП-04 навесной  (2140,0/1,18)</t>
  </si>
  <si>
    <t>шт.</t>
  </si>
  <si>
    <t>01.7.19.02-0063</t>
  </si>
  <si>
    <t>Кольцо резиновое уплотнительное для полиэтиленовых труб, диаметр 125 мм</t>
  </si>
  <si>
    <t>08.3.05.05-0054</t>
  </si>
  <si>
    <t>Сталь листовая оцинкованная, толщина 0,8 мм</t>
  </si>
  <si>
    <t>01.7.11.07-0054</t>
  </si>
  <si>
    <t>Электроды сварочные Э42, диаметр 6 мм</t>
  </si>
  <si>
    <t>07.2.06.03-0195</t>
  </si>
  <si>
    <t>Профиль стоечный, стальной, оцинкованный, для монтажа гипсовых перегородок, длина 3 м, сечение 50х50х0,6 мм</t>
  </si>
  <si>
    <t>01.7.11.07-0036</t>
  </si>
  <si>
    <t>Электроды сварочные Э46, диаметр 4 мм</t>
  </si>
  <si>
    <t>102-0025</t>
  </si>
  <si>
    <t>Бруски обрезные хвойных пород длиной 4-6,5 м, шириной 75-150 мм, толщиной 40-75 мм, III сорта</t>
  </si>
  <si>
    <t>24.3.03.06-0041</t>
  </si>
  <si>
    <t>Трубы дренажные полиэтиленовые гофрированные, диаметр 50 мм, тип 1</t>
  </si>
  <si>
    <t>21.1.06.10-0496</t>
  </si>
  <si>
    <t>Кабель силовой с медными жилами ВВГ 5х6-1000</t>
  </si>
  <si>
    <t>Смеси бетонные тяжелого бетона (БСТ), крупность заполнителя 20 мм, класс В35 (М450)</t>
  </si>
  <si>
    <t>04.1.02.05-0041</t>
  </si>
  <si>
    <t>Смеси бетонные тяжелого бетона (БСТ), крупность заполнителя 20 мм, класс В10 (М150)</t>
  </si>
  <si>
    <t>11.2.13.06-0011</t>
  </si>
  <si>
    <t>Щиты настила, все толщины</t>
  </si>
  <si>
    <t>21.2.03.05-0054</t>
  </si>
  <si>
    <t>Провода силовые для электрических установок на напряжение до 450 В с медной жилой марки: ПВ1, сечением 16 мм2</t>
  </si>
  <si>
    <t>08.4.03.03-0034</t>
  </si>
  <si>
    <t>Сталь арматурная, горячекатаная, периодического профиля, класс А-III, диаметр 16-18 мм</t>
  </si>
  <si>
    <t>01.7.11.07-0039</t>
  </si>
  <si>
    <t>Электроды сварочные Э50, диаметр 4 мм</t>
  </si>
  <si>
    <t>Кабель нагревательный саморегулирующийся ЗЗТСК-РВ-39-2;</t>
  </si>
  <si>
    <t>01.2.03.03-0044</t>
  </si>
  <si>
    <t>Мастика битумно-латексная кровельная</t>
  </si>
  <si>
    <t>08.1.03.04-0001</t>
  </si>
  <si>
    <t>Блочки</t>
  </si>
  <si>
    <t>04.1.02.05-0079</t>
  </si>
  <si>
    <t>Смеси бетонные тяжелого бетона (БСТ), крупность заполнителя более 40 мм, класс В22,5 (М300)</t>
  </si>
  <si>
    <t>25.2.01.08-0011</t>
  </si>
  <si>
    <t>Коробка клеммная соединительная КС-3</t>
  </si>
  <si>
    <t>203-0511</t>
  </si>
  <si>
    <t>Щиты из досок толщиной 25 мм</t>
  </si>
  <si>
    <t>101-6026</t>
  </si>
  <si>
    <t>Гидроизоляционный материал КТ трон-6 (штукатурный)</t>
  </si>
  <si>
    <t>19.2.03.02-0141</t>
  </si>
  <si>
    <t>Решетки вентиляционные алюминиевые "АРКТОС" типа: АРН размером 400х700 мм</t>
  </si>
  <si>
    <t>08.3.05.02-0094</t>
  </si>
  <si>
    <t>Прокат толстолистовой горячекатаный в листах, марка стали Ст3пс, толщина 13-20 мм</t>
  </si>
  <si>
    <t>14.5.09.07-0030</t>
  </si>
  <si>
    <t>Растворитель Р-4</t>
  </si>
  <si>
    <t>23.8.03.11-0652</t>
  </si>
  <si>
    <t>Фланцы стальные плоские приварные из стали ВСт3сп2, ВСт3сп3, номинальное давление 1,0 МПа, номинальный диаметр 40 мм</t>
  </si>
  <si>
    <t>08.1.02.17-0161</t>
  </si>
  <si>
    <t>Сетка тканая с квадратными ячейками № 05, без покрытия</t>
  </si>
  <si>
    <t>20.2.08.04-0021</t>
  </si>
  <si>
    <t>Полоса монтажная сейсмостойкая П 30х2-2/6, оцинкованная  (Прим. Стойка потолочного  подвеса)</t>
  </si>
  <si>
    <t>11.1.03.06-0094</t>
  </si>
  <si>
    <t>Доска обрезная, хвойных пород, ширина 75-150 мм, толщина 44 мм и более, длина 4-6,5 м, сорт II</t>
  </si>
  <si>
    <t>01.3.02.08-0001</t>
  </si>
  <si>
    <t>Кислород газообразный технический</t>
  </si>
  <si>
    <t>04.3.02.09-0816</t>
  </si>
  <si>
    <t>Смесь сухая гидроизоляционная проникающая: Гидротэкс-У</t>
  </si>
  <si>
    <t>14.5.01.10-0003</t>
  </si>
  <si>
    <t>Пена монтажная</t>
  </si>
  <si>
    <t>л</t>
  </si>
  <si>
    <t>02.2.05.04-1592</t>
  </si>
  <si>
    <t>Щебень М 1400, фракция 5(3)-10 мм, группа 2</t>
  </si>
  <si>
    <t>08.4.02.03-0021</t>
  </si>
  <si>
    <t>Каркасы и сетки арматурные плоские, собранные и сваренные (связанные) в арматурные изделия, класс ВР-I, диаметр 4 мм</t>
  </si>
  <si>
    <t>11.1.03.06-0002</t>
  </si>
  <si>
    <t>Доска дубовая, сорт II</t>
  </si>
  <si>
    <t>14.5.11.03-0003</t>
  </si>
  <si>
    <t>Смесь сухая шпатлевочная на основе гипса с полимерными добавками, крупность заполнителя не более 0,2 мм, прочность на изгиб не более 1,0 МПа</t>
  </si>
  <si>
    <t>04.3.01.09-0023</t>
  </si>
  <si>
    <t>Раствор отделочный тяжелый цементный, состав 1:3</t>
  </si>
  <si>
    <t>21.2.03.05-0053</t>
  </si>
  <si>
    <t>Провода силовые для электрических установок на напряжение до 450 В с медной жилой марки: ПВ1, сечением 10 мм2</t>
  </si>
  <si>
    <t>11.1.03.05-0081</t>
  </si>
  <si>
    <t>Доска необрезная, хвойных пород, длина 4-6,5 м, все ширины, толщина 32-40 мм, сорт III</t>
  </si>
  <si>
    <t>08.3.07.01-0051</t>
  </si>
  <si>
    <t>Прокат полосовой, горячекатаный, марка стали Ст3сп, размер 50х4 мм</t>
  </si>
  <si>
    <t>23.8.03.12-0011</t>
  </si>
  <si>
    <t>Фасонные части стальные сварные, номинальный диаметр до 800 мм</t>
  </si>
  <si>
    <t>18.3.01.04-0001</t>
  </si>
  <si>
    <t>Ствол пожарный ручной из алюминиевого сплава АК7, рабочее давление 0,4-0,6 Мпа, длина ствола 265 мм, условный проход 50 мм</t>
  </si>
  <si>
    <t>20.3.03.03-0040</t>
  </si>
  <si>
    <t>Светильник НСП 11х200-334, подвесной (IP 54)</t>
  </si>
  <si>
    <t>18.2.06.10-0001</t>
  </si>
  <si>
    <t>Трапы полипропиленовые с горизонтальным отводом, с решеткой из нержавеющей стали, условным проходом 75, 110 мм</t>
  </si>
  <si>
    <t>01.7.07.12-0024</t>
  </si>
  <si>
    <t>Пленка полиэтиленовая, толщина 0,15 мм</t>
  </si>
  <si>
    <t>23.8.03.11-0130</t>
  </si>
  <si>
    <t>Фланцы стальные плоские приварные с соединительным выступом, марка стали ВСт3сп2, ВСт3сп3, номинальное давление 1 МПа, номинальный диаметр 80 мм</t>
  </si>
  <si>
    <t>01.3.01.03-0002</t>
  </si>
  <si>
    <t>Керосин для технических целей</t>
  </si>
  <si>
    <t>21.1.06.10-0468</t>
  </si>
  <si>
    <t>Кабель силовой с медными жилами ВВГ 3х10-1000</t>
  </si>
  <si>
    <t>01.7.20.08-0071</t>
  </si>
  <si>
    <t>Канат пеньковый пропитанный</t>
  </si>
  <si>
    <t>19.2.03.02-0139</t>
  </si>
  <si>
    <t>Решетки вентиляционные алюминиевые "АРКТОС" типа: АРН размером 350х600 мм</t>
  </si>
  <si>
    <t>02.2.05.04-1702</t>
  </si>
  <si>
    <t>Щебень М 1000, фракция 10-20 мм, группа 2</t>
  </si>
  <si>
    <t>19.3.01.01-0012</t>
  </si>
  <si>
    <t>Дроссель-клапаны для регулирования расхода воздуха, в обечайке, с сектором управления из оцинкованной стали, прямоугольные, периметр 1000 мм</t>
  </si>
  <si>
    <t>04.3.01.09-0015</t>
  </si>
  <si>
    <t>Раствор готовый кладочный, цементный, М150</t>
  </si>
  <si>
    <t>08.3.02.01-0041</t>
  </si>
  <si>
    <t>Лента стальная упаковочная мягкая нормальной точности 0,7х20-50 мм</t>
  </si>
  <si>
    <t>19.1.06.01-0003</t>
  </si>
  <si>
    <t>Узлы прохода вытяжных вентиляционных шахт без клапана и с кольцом для сбора конденсата УП 1-13, диаметр 315 мм</t>
  </si>
  <si>
    <t>08.1.02.11-0013</t>
  </si>
  <si>
    <t>Поковки оцинкованные, масса 2,825 кг</t>
  </si>
  <si>
    <t>01.7.06.02-0001</t>
  </si>
  <si>
    <t>Лента бутиловая</t>
  </si>
  <si>
    <t>18.2.08.10-0031</t>
  </si>
  <si>
    <t>Фильтры аэрозольные В-1, фильтрующий материал ФПП-15-4.5, фильтрующая поверхность ФП 1,0 м2</t>
  </si>
  <si>
    <t>01.7.11.07-0045</t>
  </si>
  <si>
    <t>Электроды сварочные Э42А, диаметр 5 мм</t>
  </si>
  <si>
    <t>21.1.06.10-0235</t>
  </si>
  <si>
    <t>Кабель силовой с медными жилами ВВГнг-FRLS 3х1,5-1000</t>
  </si>
  <si>
    <t>21.1.06.10-0487</t>
  </si>
  <si>
    <t>Кабель силовой с медными жилами ВВГ 4х16-1000</t>
  </si>
  <si>
    <t>19.1.06.01-0022</t>
  </si>
  <si>
    <t>Узлы прохода вытяжных вентиляционных шахт без клапана УП1-02, диаметр патрубка 315 мм</t>
  </si>
  <si>
    <t>24.2.02.01-0001</t>
  </si>
  <si>
    <t>Трубы металлополимерные многослойные для горячего водоснабжения, номинальное давление 1 МПа (10 кгс/см2), температура до 95 °C, диаметр 15 мм</t>
  </si>
  <si>
    <t>19.2.02.01-0004</t>
  </si>
  <si>
    <t>Зонты вентиляционных систем из листовой и сортовой стали, круглые, диаметр шахты 400 мм</t>
  </si>
  <si>
    <t>11.3.03.19-0244</t>
  </si>
  <si>
    <t>Панель из поликарбоната, сотовая, цветная, толщина 8,0 мм</t>
  </si>
  <si>
    <t>102-0061</t>
  </si>
  <si>
    <t>Доски обрезные хвойных пород длиной 4-6,5 м, шириной 75-150 мм, толщиной 44 мм и более, III сорта</t>
  </si>
  <si>
    <t>11.1.03.06-0095</t>
  </si>
  <si>
    <t>Доска обрезная, хвойных пород, ширина 75-150 мм, толщина 44 мм и более, длина 4-6,5 м, сорт III</t>
  </si>
  <si>
    <t>21.1.06.10-0466</t>
  </si>
  <si>
    <t>Кабель силовой с медными жилами ВВГ 3х6-1000</t>
  </si>
  <si>
    <t>14.5.09.02-0002</t>
  </si>
  <si>
    <t>Ксилол нефтяной, марка А</t>
  </si>
  <si>
    <t>01.7.15.06-0111</t>
  </si>
  <si>
    <t>Гвозди строительные</t>
  </si>
  <si>
    <t>101-1513</t>
  </si>
  <si>
    <t>Электроды диаметром 4 мм Э42</t>
  </si>
  <si>
    <t>04.3.01.07-0012</t>
  </si>
  <si>
    <t>Раствор готовый отделочный тяжелый, известковый, состав 1:2,5</t>
  </si>
  <si>
    <t>07.2.06.03-0112</t>
  </si>
  <si>
    <t>Профиль направляющий, стальной, оцинкованный, для монтажа гипсовых перегородок и подвесных потолков, длина 3 м, сечение 50х40х0,6 мм</t>
  </si>
  <si>
    <t>04.1.02.05-0060</t>
  </si>
  <si>
    <t>Смеси бетонные тяжелого бетона (БСТ), крупность заполнителя 40 мм, класс В15 (М200)</t>
  </si>
  <si>
    <t>11.1.03.01-0079</t>
  </si>
  <si>
    <t>Бруски обрезные, хвойных пород, длина 4-6,5 м, ширина 75-150 мм, толщина 40-75 мм, сорт III</t>
  </si>
  <si>
    <t>14.4.02.09-0301</t>
  </si>
  <si>
    <t>Композиция антикоррозионная цинкнаполненная</t>
  </si>
  <si>
    <t>01.7.06.11-0001</t>
  </si>
  <si>
    <t>Лента предварительно сжатая, уплотнительная</t>
  </si>
  <si>
    <t>10 м</t>
  </si>
  <si>
    <t>101-1805</t>
  </si>
  <si>
    <t>10.3.02.03-0011</t>
  </si>
  <si>
    <t>Припои оловянно-свинцовые бессурьмянистые, марка ПОС30</t>
  </si>
  <si>
    <t>11.1.03.06-0063</t>
  </si>
  <si>
    <t>Доска обрезная, хвойных пород, ширина 75-150 мм, толщина 16 мм, длина 2-3,75 м, сорт III</t>
  </si>
  <si>
    <t>18.3.01.01-0041</t>
  </si>
  <si>
    <t>Головки для пожарных рукавов соединительные напорные рукавные ГР, давление 1,2 МПа (12 кгс/см2), диаметр 50 мм</t>
  </si>
  <si>
    <t>14.4.01.02-0012</t>
  </si>
  <si>
    <t>Грунтовка укрепляющая, глубокого проникновения, быстросохнущая, паропроницаемая</t>
  </si>
  <si>
    <t>102-0032</t>
  </si>
  <si>
    <t>Бруски обрезные хвойных пород длиной 4-6,5 м, шириной 75-150 мм, толщиной 150 мм и более, II сорта</t>
  </si>
  <si>
    <t>14.5.09.11-0102</t>
  </si>
  <si>
    <t>Уайт-спирит</t>
  </si>
  <si>
    <t>Тиски станочные поворотные УИМ-90м</t>
  </si>
  <si>
    <t>12.2.01.01-0013</t>
  </si>
  <si>
    <t>Детали защитных покрытий конструкций тепловой изоляции трубопроводов, из стали тонколистовой оцинкованной, толщиной 0,55 мм, криволинейные</t>
  </si>
  <si>
    <t>08.3.04.02-0092</t>
  </si>
  <si>
    <t>Круг стальной горячекатаный, марка стали ВСт3пс5-1, диаметр 10 мм</t>
  </si>
  <si>
    <t>01.6.01.01-0001</t>
  </si>
  <si>
    <t>Лист гипсоволокнистый влагостойкий ГВЛВ, толщина 10 мм</t>
  </si>
  <si>
    <t>12.2.08.01-0091</t>
  </si>
  <si>
    <t>Цилиндры теплоизоляционные минераловатные М-100, на синтетическом связующем, кашированные алюминиевой фольгой, диаметр 57 мм, толщина 50 мм</t>
  </si>
  <si>
    <t>01.7.06.04-0007</t>
  </si>
  <si>
    <t>Лента разделительная для сопряжения потолка из ЛГК со стеной</t>
  </si>
  <si>
    <t>100 м</t>
  </si>
  <si>
    <t>Кабель нагревательный саморегулирующийся ЗЗТСК-РВ-9-2         прим.</t>
  </si>
  <si>
    <t>999-9950</t>
  </si>
  <si>
    <t>Вспомогательные ненормируемые ресурсы (2% от Оплаты труда рабочих)</t>
  </si>
  <si>
    <t>руб</t>
  </si>
  <si>
    <t>21.1.06.10-0495</t>
  </si>
  <si>
    <t>Кабель силовой с медными жилами ВВГ 5х4-1000</t>
  </si>
  <si>
    <t>11.1.03.01-0077</t>
  </si>
  <si>
    <t>Бруски обрезные, хвойных пород, длина 4-6,5 м, ширина 75-150 мм, толщина 40-75 мм, сорт I</t>
  </si>
  <si>
    <t>14.4.02.09-0001</t>
  </si>
  <si>
    <t>Краска</t>
  </si>
  <si>
    <t>01.2.01.02-0021</t>
  </si>
  <si>
    <t>Битумы нефтяные модифицированные для кровельных мастик БНМ-55/60</t>
  </si>
  <si>
    <t>19.2.03.02-0138</t>
  </si>
  <si>
    <t>Решетки вентиляционные алюминиевые "АРКТОС" типа: АРН размером 300х600 мм</t>
  </si>
  <si>
    <t>01.7.03.01-0001</t>
  </si>
  <si>
    <t>Вода</t>
  </si>
  <si>
    <t>24.3.03.03-0024</t>
  </si>
  <si>
    <t>Трубы ливневые полиэтиленовые двухслойные профилированные, SN6, диаметр 200 мм</t>
  </si>
  <si>
    <t>21.1.06.10-0264</t>
  </si>
  <si>
    <t>Кабель силовой с медными жилами ВВГнг-FRLS 5х1,5-1000</t>
  </si>
  <si>
    <t>401-0046</t>
  </si>
  <si>
    <t>Бетон тяжелый, крупность заполнителя 40 мм, класс В15 (М200)</t>
  </si>
  <si>
    <t>14.5.01.05-0001</t>
  </si>
  <si>
    <t>Герметик пенополиуретановый (пена монтажная)</t>
  </si>
  <si>
    <t>19.2.03.02-0135</t>
  </si>
  <si>
    <t>Решетки вентиляционные алюминиевые "АРКТОС" типа: АРН размером 250х500 мм</t>
  </si>
  <si>
    <t>08.4.03.01-0001</t>
  </si>
  <si>
    <t>Проволока арматурная</t>
  </si>
  <si>
    <t>21.1.06.10-0494</t>
  </si>
  <si>
    <t>Кабель силовой с медными жилами ВВГ 5х2,5-1000</t>
  </si>
  <si>
    <t>08.3.03.05-0002</t>
  </si>
  <si>
    <t>Проволока канатная оцинкованная, диаметр 3 мм</t>
  </si>
  <si>
    <t>14.5.09.07-0022</t>
  </si>
  <si>
    <t>Растворитель № 646</t>
  </si>
  <si>
    <t>24.3.03.03-0022</t>
  </si>
  <si>
    <t>Трубы ливневые полиэтиленовые двухслойные профилированные, SN6, диаметр 125 мм</t>
  </si>
  <si>
    <t>Шкаф пожарный ШП-03 навесной  (1900,0/1,18)</t>
  </si>
  <si>
    <t>14.4.04.13-0210</t>
  </si>
  <si>
    <t>Эмаль из суспензии пигментов, растворенных в крезольно-формальдегидной и поливинилбутиральной смолах с органическими растворителями</t>
  </si>
  <si>
    <t>04.3.01.12-0002</t>
  </si>
  <si>
    <t>Раствор кладочный, цементно-известковый, М25</t>
  </si>
  <si>
    <t>21.1.06.10-0450</t>
  </si>
  <si>
    <t>Кабель силовой с медными жилами ВВГ 2х1,5-1000</t>
  </si>
  <si>
    <t>08.3.03.06-0002</t>
  </si>
  <si>
    <t>Проволока горячекатаная в мотках, диаметр 6,3-6,5 мм</t>
  </si>
  <si>
    <t>19.2.03.02-0021</t>
  </si>
  <si>
    <t>Решетки вентиляционные алюминиевые "АРКТОС" типа: АДН, размером 100х200 мм</t>
  </si>
  <si>
    <t>07.2.06.03-0155</t>
  </si>
  <si>
    <t>Профиль направляющий, стальной, оцинкованный, для монтажа гипсовых перегородок и подвесных потолков, длина 3 м, сечение 60х27х0,6 мм</t>
  </si>
  <si>
    <t>01.7.11.07-0034</t>
  </si>
  <si>
    <t>Электроды сварочные Э42А, диаметр 4 мм</t>
  </si>
  <si>
    <t>23.8.04.12-0124</t>
  </si>
  <si>
    <t>Тройники равнопроходные, номинальное давление до 16 МПа, номинальный диаметр 100 мм, наружный диаметр и толщина стенки 108х9,0 мм</t>
  </si>
  <si>
    <t>01.7.15.03-0014</t>
  </si>
  <si>
    <t>Болты с гайками и шайбами для санитарно-технических работ, диаметр 16 мм</t>
  </si>
  <si>
    <t>01.2.01.02-0054</t>
  </si>
  <si>
    <t>Битумы нефтяные строительные БН-90/10</t>
  </si>
  <si>
    <t>20.1.02.23-0082</t>
  </si>
  <si>
    <t>Перемычки гибкие, тип ПГС-50</t>
  </si>
  <si>
    <t>08.4.03.02-0004</t>
  </si>
  <si>
    <t>Сталь арматурная, горячекатаная, гладкая, класс А-I, диаметр 12 мм</t>
  </si>
  <si>
    <t>19.2.03.02-0022</t>
  </si>
  <si>
    <t>Решетки вентиляционные алюминиевые "АРКТОС" типа: АДН, размером 100х300 мм</t>
  </si>
  <si>
    <t>01.7.06.02-0002</t>
  </si>
  <si>
    <t>Лента бутиловая диффузионная</t>
  </si>
  <si>
    <t>01.7.19.09-0021</t>
  </si>
  <si>
    <t>Рукава резинотканевые напорно-всасывающие для воды давлением 1 МПа (10 кгс/см2), внутренний диаметр 16 мм</t>
  </si>
  <si>
    <t>18.5.08.11-0001</t>
  </si>
  <si>
    <t>Плита монтажная двойная</t>
  </si>
  <si>
    <t>10.1.02.02-0103</t>
  </si>
  <si>
    <t>Листы алюминиевые, марка АД1Н, толщина 1 мм</t>
  </si>
  <si>
    <t>19.2.03.02-0080</t>
  </si>
  <si>
    <t>Решетки вентиляционные, жалюзийные, регулируемые АМН, алюминиевые, размер 150х150 мм</t>
  </si>
  <si>
    <t>08.3.07.01-0076</t>
  </si>
  <si>
    <t>Прокат полосовой, горячекатаный, марка стали Ст3сп, ширина 50-200 мм, толщина 4-5 мм</t>
  </si>
  <si>
    <t>23.8.04.06-0234</t>
  </si>
  <si>
    <t>Отводы диаметром условного прохода: 100 мм и наружным диаметром 122 мм</t>
  </si>
  <si>
    <t>19.2.02.02-0014</t>
  </si>
  <si>
    <t>Зонт вентиляционных систем из листовой оцинкованной стали, круглый, диаметр шахты 400 мм</t>
  </si>
  <si>
    <t>20.5.04.10-0011</t>
  </si>
  <si>
    <t>Сжимы соединительные</t>
  </si>
  <si>
    <t>08.3.03.05-0013</t>
  </si>
  <si>
    <t>Проволока стальная низкоуглеродистая разного назначения оцинкованная, диаметр 1,6 мм</t>
  </si>
  <si>
    <t>19.2.02.01-0003</t>
  </si>
  <si>
    <t>Зонты вентиляционных систем из листовой и сортовой стали, круглые, диаметр шахты 315 мм</t>
  </si>
  <si>
    <t>12.2.03.10-0008</t>
  </si>
  <si>
    <t>Стеклопластик рулонный теплоизоляционный, плотность 120 г/м2, ширина 1м</t>
  </si>
  <si>
    <t>01.7.02.09-0002</t>
  </si>
  <si>
    <t>Шпагат бумажный</t>
  </si>
  <si>
    <t>08.3.06.01-0021</t>
  </si>
  <si>
    <t>Сталь листовая горячекатаная рифленая марки: Ст0 толщиной 3-4 мм</t>
  </si>
  <si>
    <t>204-0005</t>
  </si>
  <si>
    <t>Горячекатаная арматурная сталь гладкая класса А-I, диаметром 14 мм</t>
  </si>
  <si>
    <t>01.3.01.01-0001</t>
  </si>
  <si>
    <t>Бензин авиационный Б-70</t>
  </si>
  <si>
    <t>23.8.03.11-0658</t>
  </si>
  <si>
    <t>Фланцы стальные плоские приварные из стали ВСт3сп2, ВСт3сп3, номинальное давление 1,0 МПа, номинальный диаметр 150 мм</t>
  </si>
  <si>
    <t>23.3.06.04-0008</t>
  </si>
  <si>
    <t>Трубы стальные сварные неоцинкованные водогазопроводные с резьбой, легкие, номинальный диаметр 25 мм, толщина стенки 2,8 мм</t>
  </si>
  <si>
    <t>11.1.03.03-0012</t>
  </si>
  <si>
    <t>Брусья необрезные, хвойных пород, длина 4-6,5 м, все ширины, толщина 100, 125 мм, сорт IV</t>
  </si>
  <si>
    <t>14.4.03.03-0002</t>
  </si>
  <si>
    <t>Лак битумный БТ-123</t>
  </si>
  <si>
    <t>14.4.02.04-0119</t>
  </si>
  <si>
    <t>Краска для внутренних работ МА-025, светло-бежевая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</si>
  <si>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</si>
  <si>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</si>
  <si>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07.2.07.12-0003</t>
  </si>
  <si>
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</si>
  <si>
    <t>01.7.15.03-0031</t>
  </si>
  <si>
    <t>Болты с гайками и шайбами оцинкованные, диаметр 6 мм</t>
  </si>
  <si>
    <t>11.3.03.15-0021</t>
  </si>
  <si>
    <t>Клинья пластиковые монтажные</t>
  </si>
  <si>
    <t>19.2.02.01-0001</t>
  </si>
  <si>
    <t>Зонты вентиляционных систем из листовой и сортовой стали, круглые, диаметр шахты 200 мм</t>
  </si>
  <si>
    <t>01.7.15.02-0051</t>
  </si>
  <si>
    <t>Болты анкерные</t>
  </si>
  <si>
    <t>01.7.17.11-0011</t>
  </si>
  <si>
    <t>Шкурка шлифовальная двухслойная с зернистостью 40-25</t>
  </si>
  <si>
    <t>01.7.15.07-0082</t>
  </si>
  <si>
    <t>Дюбель-гвозди, размер 6х39 мм</t>
  </si>
  <si>
    <t>21.1.08.03-0357</t>
  </si>
  <si>
    <t>Кабель контрольный КВВГ 7х1,5</t>
  </si>
  <si>
    <t>14.5.06.03-0002</t>
  </si>
  <si>
    <t>Паста антисептическая</t>
  </si>
  <si>
    <t>14.4.01.14-0002</t>
  </si>
  <si>
    <t>Грунтовка фосфатирующая ВЛ-02, зеленовато-желтого цвета</t>
  </si>
  <si>
    <t>101-0797</t>
  </si>
  <si>
    <t>Проволока горячекатаная в мотках, диаметром 6,3-6,5 мм</t>
  </si>
  <si>
    <t>01.2.01.02-0041</t>
  </si>
  <si>
    <t>Битумы нефтяные строительные кровельные БНК-45/190, БНК-40/180</t>
  </si>
  <si>
    <t>11.1.03.05-0066</t>
  </si>
  <si>
    <t>Доска необрезная, хвойных пород, длина 2-3,75 м, все ширины, толщина 32-40 мм, сорт IV</t>
  </si>
  <si>
    <t>01.7.15.07-0005</t>
  </si>
  <si>
    <t>Дюбели монтажные, размер 10х130 (10х132, 10х150) мм</t>
  </si>
  <si>
    <t>01.7.15.14-0021</t>
  </si>
  <si>
    <t>Шурупы для ГВЛ 3,9х25</t>
  </si>
  <si>
    <t>01.7.16.02-0001</t>
  </si>
  <si>
    <t>Детали деревянные лесов из пиломатериалов хвойных пород</t>
  </si>
  <si>
    <t>01.3.01.06-0050</t>
  </si>
  <si>
    <t>Смазка универсальная тугоплавкая УТ (консталин жировой)</t>
  </si>
  <si>
    <t>01.1.02.03-0002</t>
  </si>
  <si>
    <t>Волокно асбестовое П-3-50</t>
  </si>
  <si>
    <t>20.3.03.03-0065</t>
  </si>
  <si>
    <t>Светильник ПСХ-60 настенный (IP 54), белое металлическое основание</t>
  </si>
  <si>
    <t>01.7.15.14-0023</t>
  </si>
  <si>
    <t>Шурупы для ГВЛ 3,9х45</t>
  </si>
  <si>
    <t>401-0023</t>
  </si>
  <si>
    <t>Бетон тяжелый, крупность заполнителя более 40 мм, класс В7,5 (М 100)</t>
  </si>
  <si>
    <t>01.7.15.06-0146</t>
  </si>
  <si>
    <t>Гвозди толевые круглые, размер 3,0х40 мм</t>
  </si>
  <si>
    <t>01.7.06.03-0023</t>
  </si>
  <si>
    <t>Лента полиэтиленовая с липким слоем, марка А</t>
  </si>
  <si>
    <t>01.7.15.06-0123</t>
  </si>
  <si>
    <t>Гвозди строительные с плоской головкой, размер 1,8х60 мм</t>
  </si>
  <si>
    <t>21.1.06.10-0461</t>
  </si>
  <si>
    <t>Кабель силовой с медными жилами ВВГ 3х1,5-1000</t>
  </si>
  <si>
    <t>01.7.15.07-0031</t>
  </si>
  <si>
    <t>Дюбели распорные с гайкой</t>
  </si>
  <si>
    <t>03.2.01.01-0003</t>
  </si>
  <si>
    <t>Портландцемент общестроительного назначения бездобавочный М500 Д0 (ЦЕМ I 42,5Н)</t>
  </si>
  <si>
    <t>21.1.08.03-0347</t>
  </si>
  <si>
    <t>Кабель контрольный КВВГ 4х1,5</t>
  </si>
  <si>
    <t>01.7.06.01-0042</t>
  </si>
  <si>
    <t>Лента эластичная самоклеящаяся для профилей направляющих 50/30000 мм</t>
  </si>
  <si>
    <t>08.3.03.05-0011</t>
  </si>
  <si>
    <t>Проволока стальная низкоуглеродистая разного назначения оцинкованная, диаметр 1,1 мм</t>
  </si>
  <si>
    <t>19.2.03.02-0077</t>
  </si>
  <si>
    <t>Решетки вентиляционные алюминиевые "АРКТОС" типа: АМН, размером 100х400 мм</t>
  </si>
  <si>
    <t>19.2.03.02-0026</t>
  </si>
  <si>
    <t>Решетки вентиляционные алюминиевые "АРКТОС" типа: АДН, размером 150х150 мм</t>
  </si>
  <si>
    <t>08.1.02.11-0001</t>
  </si>
  <si>
    <t>Поковки из квадратных заготовок, масса 1,8 кг</t>
  </si>
  <si>
    <t>01.3.02.03-0001</t>
  </si>
  <si>
    <t>Ацетилен газообразный технический</t>
  </si>
  <si>
    <t>14.4.02.04-0142</t>
  </si>
  <si>
    <t>Краска масляная земляная МА-0115, мумия, сурик железный</t>
  </si>
  <si>
    <t>01.7.15.14-0022</t>
  </si>
  <si>
    <t>Шурупы для ГВЛ 3,9х30</t>
  </si>
  <si>
    <t>101-1529</t>
  </si>
  <si>
    <t>Электроды диаметром 6 мм Э42</t>
  </si>
  <si>
    <t>04.1.02.05-0007</t>
  </si>
  <si>
    <t>Смеси бетонные тяжелого бетона (БСТ), класс В20 (М250)</t>
  </si>
  <si>
    <t>01.1.02.08-0002</t>
  </si>
  <si>
    <t>Прокладки из паронита ПМБ, толщина 1 мм, диаметр 100 мм</t>
  </si>
  <si>
    <t>1000 шт</t>
  </si>
  <si>
    <t>102-0008</t>
  </si>
  <si>
    <t>Лесоматериалы круглые хвойных пород для строительства диаметром 14-24 см, длиной 3-6,5 м</t>
  </si>
  <si>
    <t>102-0053</t>
  </si>
  <si>
    <t>Доски обрезные хвойных пород длиной 4-6,5 м, шириной 75-150 мм, толщиной 25 мм, III сорта</t>
  </si>
  <si>
    <t>101-1738</t>
  </si>
  <si>
    <t>Профили холодногнутые из оцинкованной стали толщиной 0,6-0,65 мм, сумма размеров равная ширине исходной заготовки 101-150 мм</t>
  </si>
  <si>
    <t>14.5.09.07-0036</t>
  </si>
  <si>
    <t>Растворитель Р-60</t>
  </si>
  <si>
    <t>14.1.02.01-0002</t>
  </si>
  <si>
    <t>Клей БМК-5к</t>
  </si>
  <si>
    <t>20.5.03.03-0006</t>
  </si>
  <si>
    <t>Шины соединительные типа PI№ (штырь) двухрядные длиной 1000 мм 63А (Прим. Медная шина ШМТ 40х4х800)</t>
  </si>
  <si>
    <t>01.7.15.07-0014</t>
  </si>
  <si>
    <t>Дюбели распорные полипропиленовые</t>
  </si>
  <si>
    <t>22.2.01.05-0034</t>
  </si>
  <si>
    <t>Изолятор опорный ИОР-6-3,75 У3</t>
  </si>
  <si>
    <t>12.2.03.11-0012</t>
  </si>
  <si>
    <t>Ткань стеклянная изоляционная, плотность 230 г/м2, толщина 0,2 мм</t>
  </si>
  <si>
    <t>01.7.06.07-0002</t>
  </si>
  <si>
    <t>Лента монтажная, тип ЛМ-5</t>
  </si>
  <si>
    <t>07.2.03.06-0131</t>
  </si>
  <si>
    <t>Упоры тупиков</t>
  </si>
  <si>
    <t>14.5.05.02-0001</t>
  </si>
  <si>
    <t>Олифа натуральная</t>
  </si>
  <si>
    <t>14.5.11.01-0001</t>
  </si>
  <si>
    <t>Шпатлевка клеевая</t>
  </si>
  <si>
    <t>07.2.06.03-0119</t>
  </si>
  <si>
    <t>Профиль направляющий, стальной, оцинкованный, для монтажа гипсовых перегородок и подвесных потолков, длина 3 м, сечение 28х27х0,6 мм</t>
  </si>
  <si>
    <t>01.7.06.04-0002</t>
  </si>
  <si>
    <t>Лента бумажная для повышения трещиностойкости стыков ГКЛ и ГВЛ</t>
  </si>
  <si>
    <t>08.3.03.04-0012</t>
  </si>
  <si>
    <t>Проволока светлая, диаметр 1,1 мм</t>
  </si>
  <si>
    <t>23.8.03.11-0123</t>
  </si>
  <si>
    <t>Фланцы стальные плоские приварные с соединительным выступом, марка стали ВСт3сп2, ВСт3сп3, номинальное давление 1 МПа, номинальный диаметр 15 мм</t>
  </si>
  <si>
    <t>04.3.01.09-0014</t>
  </si>
  <si>
    <t>Раствор готовый кладочный, цементный, М100</t>
  </si>
  <si>
    <t>18.5.08.13-0011</t>
  </si>
  <si>
    <t>Трубки защитные гофрированные</t>
  </si>
  <si>
    <t>01.7.20.08-0051</t>
  </si>
  <si>
    <t>Ветошь</t>
  </si>
  <si>
    <t>07.2.06.02-0002</t>
  </si>
  <si>
    <t>Ревизионный люк 30х30 см</t>
  </si>
  <si>
    <t>01.7.15.14-0165</t>
  </si>
  <si>
    <t>Шурупы с полукруглой головкой 4х40 мм</t>
  </si>
  <si>
    <t>01.7.15.02-0054</t>
  </si>
  <si>
    <t>Болты анкерные оцинкованные</t>
  </si>
  <si>
    <t>01.7.07.29-0111</t>
  </si>
  <si>
    <t>Пакля пропитанная</t>
  </si>
  <si>
    <t>18.1.09.06-0031</t>
  </si>
  <si>
    <t>Кран шаровой стандартный муфтовый с ручкой-рычагом диаметром 15 мм</t>
  </si>
  <si>
    <t>01.7.15.03-0013</t>
  </si>
  <si>
    <t>Болты с гайками и шайбами для санитарно-технических работ, диаметр 12 мм</t>
  </si>
  <si>
    <t>18.5.08.11-0002</t>
  </si>
  <si>
    <t>Плита монтажная одинарная</t>
  </si>
  <si>
    <t>12.2.03.12-0006</t>
  </si>
  <si>
    <t>Фольга алюминиевая дублированная стеклосеткой</t>
  </si>
  <si>
    <t>405-0253</t>
  </si>
  <si>
    <t>Известь строительная негашеная комовая, сорт I</t>
  </si>
  <si>
    <t>101-1531</t>
  </si>
  <si>
    <t>Электроды диаметром 6 мм Э46</t>
  </si>
  <si>
    <t>03.1.02.03-0011</t>
  </si>
  <si>
    <t>24.3.05.07-0432</t>
  </si>
  <si>
    <t>Муфта полиэтиленовая для систем водоотведения, диаметр 125 мм</t>
  </si>
  <si>
    <t>101-1739</t>
  </si>
  <si>
    <t>Профили холодногнутые из оцинкованной стали толщиной 0,6-0,65 мм, сумма размеров равная ширине исходной заготовки 151-200 мм</t>
  </si>
  <si>
    <t>07.2.06.05-0017</t>
  </si>
  <si>
    <t>Соединитель профиля одноуровневый потолочный</t>
  </si>
  <si>
    <t>10.1.02.02-0101</t>
  </si>
  <si>
    <t>Листы алюминиевые, марка АД1Н, толщина 0,5 мм</t>
  </si>
  <si>
    <t>01.7.06.05-0041</t>
  </si>
  <si>
    <t>Лента изоляционная прорезиненная односторонняя, ширина 20 мм, толщина 0,25-0,35 мм</t>
  </si>
  <si>
    <t>01.7.11.07-0044</t>
  </si>
  <si>
    <t>Электроды сварочные Э42, диаметр 5 мм</t>
  </si>
  <si>
    <t>08.2.02.03-0035</t>
  </si>
  <si>
    <t>Канат двойной свивки ЛК-О, конструкции 6х19(1+9+9)+1 о.с., без покрытия, из проволок марки В, маркировочная группа 1570 н/мм2 и менее, диаметр 25,5 мм</t>
  </si>
  <si>
    <t>01.8.01.07-0001</t>
  </si>
  <si>
    <t>Стекло жидкое калийное</t>
  </si>
  <si>
    <t>07.2.06.04-0076</t>
  </si>
  <si>
    <t>Подвес прямой, стальной, оцинкованный, для закрепления (подвески) потолочных профилей к несущим конструкциям</t>
  </si>
  <si>
    <t>21.1.06.10-0464</t>
  </si>
  <si>
    <t>Кабель силовой с медными жилами ВВГ 3х4-1000</t>
  </si>
  <si>
    <t>20.3.02.06-0007</t>
  </si>
  <si>
    <t>Лампы концентрированного светораспределения ЗК 220-230-40</t>
  </si>
  <si>
    <t>07.2.06.03-0229</t>
  </si>
  <si>
    <t>Профиль угловой, стальной, оцинкованный, для защиты углов, длина 3 м, сечение 31х31х0,4 мм</t>
  </si>
  <si>
    <t>08.3.05.02-0101</t>
  </si>
  <si>
    <t>Прокат толстолистовой горячекатаный в листах, марка стали ВСт3пс5, толщина 4-6 мм</t>
  </si>
  <si>
    <t>01.1.02.08-0001</t>
  </si>
  <si>
    <t>Прокладки из паронита ПМБ, толщина 1 мм, диаметр 50 мм</t>
  </si>
  <si>
    <t>12.1.02.15-0041</t>
  </si>
  <si>
    <t>Материал рулонный гидроизоляционный изол, резино-битумный, без полимерных добавок</t>
  </si>
  <si>
    <t>04.3.01.09-0016</t>
  </si>
  <si>
    <t>Раствор готовый кладочный, цементный, М200</t>
  </si>
  <si>
    <t>01.2.03.03-0007</t>
  </si>
  <si>
    <t>Мастика битумная</t>
  </si>
  <si>
    <t>12.2.03.12-0005</t>
  </si>
  <si>
    <t>Фольга алюминиевая дублированная рубероидом</t>
  </si>
  <si>
    <t>01.7.15.07-0012</t>
  </si>
  <si>
    <t>Дюбели пластмассовые с шурупами, размер 12х70 мм</t>
  </si>
  <si>
    <t>14.5.09.07-0025</t>
  </si>
  <si>
    <t>Растворитель № 648</t>
  </si>
  <si>
    <t>101-3980</t>
  </si>
  <si>
    <t>Палуба опалубки типа «Дока» из бакелизированной фанеры</t>
  </si>
  <si>
    <t>01.7.07.20-0002</t>
  </si>
  <si>
    <t>Тальк молотый, сорт I</t>
  </si>
  <si>
    <t>11.2.13.04-0012</t>
  </si>
  <si>
    <t>Щиты из досок, толщина 40 мм</t>
  </si>
  <si>
    <t>01.7.15.06-0121</t>
  </si>
  <si>
    <t>Гвозди строительные с плоской головкой, размер 1,6х50 мм</t>
  </si>
  <si>
    <t>01.7.15.04-0054</t>
  </si>
  <si>
    <t>Винты самонарезающие, оцинкованные, размер 4х12 мм</t>
  </si>
  <si>
    <t>01.7.19.02-0041</t>
  </si>
  <si>
    <t>Кольца резиновые для чугунных напорных труб диаметром 65-300 мм</t>
  </si>
  <si>
    <t>14.1.06.01-0001</t>
  </si>
  <si>
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</si>
  <si>
    <t>02.3.01.02-1012</t>
  </si>
  <si>
    <t>Песок природный II класс, средний, круглые сита</t>
  </si>
  <si>
    <t>14.1.02.03-0002</t>
  </si>
  <si>
    <t>Клей ПВА</t>
  </si>
  <si>
    <t>01.3.01.02-0002</t>
  </si>
  <si>
    <t>Вазелин технический</t>
  </si>
  <si>
    <t>01.7.07.29-0091</t>
  </si>
  <si>
    <t>Опилки древесные</t>
  </si>
  <si>
    <t>01.7.11.04-0072</t>
  </si>
  <si>
    <t>Проволока сварочная легированная, диаметр 4 мм</t>
  </si>
  <si>
    <t>14.4.03.17-0011</t>
  </si>
  <si>
    <t>Лак электроизоляционный 318</t>
  </si>
  <si>
    <t>01.7.15.02-0062</t>
  </si>
  <si>
    <t>Болты оцинкованные диаметр 8 мм</t>
  </si>
  <si>
    <t>10.3.02.03-0012</t>
  </si>
  <si>
    <t>Припои оловянно-свинцовые бессурьмянистые, марка ПОС40</t>
  </si>
  <si>
    <t>20.2.02.01-0019</t>
  </si>
  <si>
    <t>Втулки изолирующие</t>
  </si>
  <si>
    <t>10.1.02.01-0001</t>
  </si>
  <si>
    <t>Ленты алюминиевые, марка АД1Н, ширина 20 мм, толщина 0,8 мм</t>
  </si>
  <si>
    <t>01.3.01.05-0009</t>
  </si>
  <si>
    <t>Парафин нефтяной твердый Т-1</t>
  </si>
  <si>
    <t>01.7.15.07-0023</t>
  </si>
  <si>
    <t>Дюбели распорные полиэтиленовые, размер 8х30 мм</t>
  </si>
  <si>
    <t>01.7.20.04-0005</t>
  </si>
  <si>
    <t>Нитки швейные</t>
  </si>
  <si>
    <t>01.2.03.02-0001</t>
  </si>
  <si>
    <t>Грунтовка битумная под полимерное или резиновое покрытие</t>
  </si>
  <si>
    <t>01.1.01.01-0002</t>
  </si>
  <si>
    <t>Детали фасонные коньковые к листам хризотилцементным волнистым</t>
  </si>
  <si>
    <t>100 пар</t>
  </si>
  <si>
    <t>01.7.07.29-0101</t>
  </si>
  <si>
    <t>Очес льняной</t>
  </si>
  <si>
    <t>01.7.06.01-0041</t>
  </si>
  <si>
    <t>Лента эластичная самоклеящаяся для профилей направляющих 30/30000 мм</t>
  </si>
  <si>
    <t>Дин рейка</t>
  </si>
  <si>
    <t>01.7.15.14-0169</t>
  </si>
  <si>
    <t>Шурупы с полукруглой головкой 6х40 мм</t>
  </si>
  <si>
    <t>03.2.01.04-0002</t>
  </si>
  <si>
    <t>Цемент пуццолановый М400 ППЦ (ЦЕМ IV 32,5Н)</t>
  </si>
  <si>
    <t>01.7.15.07-0152</t>
  </si>
  <si>
    <t>Дюбели с шурупом, размер 6х35 мм</t>
  </si>
  <si>
    <t>24.3.05.02-0212</t>
  </si>
  <si>
    <t>Заглушка полиэтиленовая, номинальный наружный диаметр 110 мм</t>
  </si>
  <si>
    <t>01.7.07.29-0031</t>
  </si>
  <si>
    <t>Каболка</t>
  </si>
  <si>
    <t>01.7.03.04-0001</t>
  </si>
  <si>
    <t>Электроэнергия</t>
  </si>
  <si>
    <t>кВт-ч</t>
  </si>
  <si>
    <t>03.1.01.01-0002</t>
  </si>
  <si>
    <t>Гипс строительный Г-3</t>
  </si>
  <si>
    <t>101-1735</t>
  </si>
  <si>
    <t>Винты самонарезающие СМ1-35</t>
  </si>
  <si>
    <t>14.5.05.01-0012</t>
  </si>
  <si>
    <t>Олифа комбинированная для разведения масляных густотертых красок и для внешних работ по деревянным поверхностям</t>
  </si>
  <si>
    <t>01.7.15.14-0042</t>
  </si>
  <si>
    <t>Шурупы самонарезающий прокалывающий, для крепления металлических профилей или листовых деталей 3,5/9,5 мм</t>
  </si>
  <si>
    <t>101-1770</t>
  </si>
  <si>
    <t>Толь с крупнозернистой посыпкой марки ТВК-350</t>
  </si>
  <si>
    <t>01.7.15.04-0011</t>
  </si>
  <si>
    <t>Винты с полукруглой головкой, длина 50 мм</t>
  </si>
  <si>
    <t>101-1668</t>
  </si>
  <si>
    <t>Рогожа</t>
  </si>
  <si>
    <t>03.2.01.01-0001</t>
  </si>
  <si>
    <t>Портландцемент общестроительного назначения бездобавочный М400 Д0 (ЦЕМ I 32,5Н)</t>
  </si>
  <si>
    <t>101-1757</t>
  </si>
  <si>
    <t>12.2.03.11-0041</t>
  </si>
  <si>
    <t>Холсты стекловолокнистые термовлагоустойчивые</t>
  </si>
  <si>
    <t>101-0584</t>
  </si>
  <si>
    <t>Масла антраценовые</t>
  </si>
  <si>
    <t>01.7.17.05-0021</t>
  </si>
  <si>
    <t>Карборунд</t>
  </si>
  <si>
    <t>201-0798</t>
  </si>
  <si>
    <t>Кондуктор инвентарный металлический</t>
  </si>
  <si>
    <t>04.3.02.14-0101</t>
  </si>
  <si>
    <t>Смеси сухие известково-карбонатные штукатурные</t>
  </si>
  <si>
    <t>11.1.02.04-0031</t>
  </si>
  <si>
    <t>Лесоматериалы круглые, хвойных пород, для строительства, диаметр 14-24 см, длина 3-6,5 м</t>
  </si>
  <si>
    <t>02.2.05.04-1777</t>
  </si>
  <si>
    <t>Щебень М 800, фракция 20-40 мм, группа 2</t>
  </si>
  <si>
    <t>411-0001</t>
  </si>
  <si>
    <t>01.7.20.08-0031</t>
  </si>
  <si>
    <t>Бязь суровая</t>
  </si>
  <si>
    <t>01.3.05.17-0002</t>
  </si>
  <si>
    <t>Канифоль сосновая</t>
  </si>
  <si>
    <t>24.3.01.02-1002</t>
  </si>
  <si>
    <t>Кольца резиновые уплотнительные для поливинилхлоридных труб канализации, диаметр 110 мм</t>
  </si>
  <si>
    <t>01.1.02.07-0011</t>
  </si>
  <si>
    <t>Примеси волокнистых веществ</t>
  </si>
  <si>
    <t>01.7.20.08-0021</t>
  </si>
  <si>
    <t>Брезент</t>
  </si>
  <si>
    <t>10.1.02.02-0102</t>
  </si>
  <si>
    <t>Листы алюминиевые, марка АД1Н, толщина 0,8 мм</t>
  </si>
  <si>
    <t>01.7.20.08-0162</t>
  </si>
  <si>
    <t>Ткань мешочная</t>
  </si>
  <si>
    <t>03.1.02.03-0015</t>
  </si>
  <si>
    <t>Известь строительная негашеная хлорная, марка А</t>
  </si>
  <si>
    <t>03.1.02.03-0014</t>
  </si>
  <si>
    <t>Известь хлорная, сорт I</t>
  </si>
  <si>
    <t>999-0005</t>
  </si>
  <si>
    <t>Масса</t>
  </si>
  <si>
    <t>Воздушно-тепловая завеса TVP 60-35 T/3.5  с электронагревателем мощностью 25,0 кВт. (84401,0/1,18)</t>
  </si>
  <si>
    <t>Станок токарный  универсальный ИЖ250 ИТВМ.01</t>
  </si>
  <si>
    <t>Вентилятор  крышный радиальный КРОВ61-080-ДУ600-Н-00550/4-УХЛ1 с эл.двигателем А112М4, мощностью 15,0 кВт., 1500 об/мин. (179200,0/1,18)</t>
  </si>
  <si>
    <t>Воздухозаборный вентиляционный противопожарный морозостойкий клапан КВП-МС 1000-600 с электроприводом Belimo BLF230.  (16610,0/1,18)</t>
  </si>
  <si>
    <t>Установка моечная для автомобилей</t>
  </si>
  <si>
    <t>Электрический тепловентилятор N=9,0/16,0 КВт</t>
  </si>
  <si>
    <t>Водоотводная система очистки загрязнённых вод</t>
  </si>
  <si>
    <t>Передвижной фильтр EMK 1600с/SP (122700,0)</t>
  </si>
  <si>
    <t>64.1.02.02-0066</t>
  </si>
  <si>
    <t>Вентиляторы канальные для прямоугольных воздуховодов OSTBERG марки: RK 600х350 E3, производительность 4200 м3/час</t>
  </si>
  <si>
    <t>Стакан монтажный дымоудаления 600С для работы 120 мин СТАМ 410-88-Н  (39525,0/1,18)</t>
  </si>
  <si>
    <t>Электронагреватель PBER600х350/45 N=45,0кВ (25850,0/1,18)</t>
  </si>
  <si>
    <t>Шкаф распределительный ПР8503-2003-4 УХЛ2</t>
  </si>
  <si>
    <t>Газоанализатор угарного газа   прим.</t>
  </si>
  <si>
    <t>Клапан противопожарный дымовой   КПД-4-03-800х900-2*ф-МВ230- СН-С-МРП  (19854,0/1,18)</t>
  </si>
  <si>
    <t>64.1.02.02-0061</t>
  </si>
  <si>
    <t>Вентиляторы канальные для прямоугольных воздуховодов OSTBERG марки: RK 600х300 F1, производительность 2700 м3/час</t>
  </si>
  <si>
    <t>64.1.02.02-0059</t>
  </si>
  <si>
    <t>Вентиляторы канальные для прямоугольных воздуховодов OSTBERG марки: RK 600х300 D1, производительность 2100 м3/час</t>
  </si>
  <si>
    <t>Станок  заточной 3 СВ-1</t>
  </si>
  <si>
    <t>Клапан воздушный АВК 600х350КВ с электроприводом Polar Bear ASO-R03.FS (4255,0+199,0*39,27)/1,18</t>
  </si>
  <si>
    <t>64.3.01.01-0025</t>
  </si>
  <si>
    <t>Агрегаты пылеулавливающие типа: ПУА-3900, 4 входа, диаметром рукава 140 мм</t>
  </si>
  <si>
    <t>64.1.02.02-0079</t>
  </si>
  <si>
    <t>Вентиляторы канальные для прямоугольных воздуховодов OSTBERG марки: RKB 500х250 C1, производительность 1440 м3/час</t>
  </si>
  <si>
    <t>Вытяжная катушка с эл. приводом MERF-125-7,5/SP</t>
  </si>
  <si>
    <t>Шкаф управления для обогрева кровли ШУ-ТС-3-2х40-200  прим</t>
  </si>
  <si>
    <t>64.1.02.02-0063</t>
  </si>
  <si>
    <t>Вентиляторы канальные для прямоугольных воздуховодов OSTBERG марки: RK 600х350 C1, производительность 3200 м3/час</t>
  </si>
  <si>
    <t>Дисковый поворотный затвор ГРАНВЭЛ ф80 с редуктором. (105,58*40,51)</t>
  </si>
  <si>
    <t>Клапан противопожарный дымовой Е90 морозостойкий ЕI 90   КПУ-1Н-Д-МС-900х900-2*ф-МВ230- СН-кк-0-0-0-0  (23354,0/1,18)</t>
  </si>
  <si>
    <t>Инфракрасный обогреватель Эколайн ЭЛ 20R N-3.0 КВт</t>
  </si>
  <si>
    <t>63.1.01.07-0015</t>
  </si>
  <si>
    <t>Электроводонагреватели накопительные горизонтальные навесные, объем 130 л, мощность 3,25 кВт, размер 1185х460х520 мм</t>
  </si>
  <si>
    <t>Электронагреватель PBER500х250/27 N=27,0кВ (17200,0/1,18)</t>
  </si>
  <si>
    <t>Электрический обогреватель (конвектор) Noirot  Sport E-Pro N-2,0 кВт</t>
  </si>
  <si>
    <t>Подъёмно-поворотное вытяжное устройство KUA-M-S для EMK-1600с/SP   (12300,0)</t>
  </si>
  <si>
    <t>Электрический обогреватель (конвектор) Noirot Sport E-Pro N-1,25 кВт</t>
  </si>
  <si>
    <t>62.1.02.14-0025</t>
  </si>
  <si>
    <t>Ящики управления, тип: Я 5110 3974, 4074 УХЛ4</t>
  </si>
  <si>
    <t>Электрический обогреватель (конвектор) Noirot  Sport E-Pro N-1,0 кВт</t>
  </si>
  <si>
    <t>Клапан противопожарный КПУ-1Н-О-Н-400х350-2*ф-МВ220 с электроприводом Belimo . BLF230  (10324,0/1,18)</t>
  </si>
  <si>
    <t>Клапан воздушный АВК 500х250КВ с электроприводом Polar Bear ASO-R03.FS (3145,0+199,0*39,27)/1,18</t>
  </si>
  <si>
    <t>Фильтр ФЛР600х350 (3240,0/1,18)</t>
  </si>
  <si>
    <t>Клапан противопожарный КПУ-1Н-О-Н-500х250-2*ф-МВ220 с электроприводом Belimo . BLF230  (10426,0/1,18)</t>
  </si>
  <si>
    <t>62.1.01.09-0235</t>
  </si>
  <si>
    <t>Выключатели автоматические: ВА51-25-34-0010000УХЛ3,УХЛ2 I-25А</t>
  </si>
  <si>
    <t>63.1.01.06-0120</t>
  </si>
  <si>
    <t>Электроводонагреватели накопительные вертикальные, объем 50 л, мощность 2,0 кВт, размер 380х850х345 мм</t>
  </si>
  <si>
    <t>Вентилятор радиальный FUA-1800/SP</t>
  </si>
  <si>
    <t xml:space="preserve">3348,01
</t>
  </si>
  <si>
    <t>19.3.01.05-0007</t>
  </si>
  <si>
    <t>Клапаны вентиляционные с сервоприводом, размер 800х600 мм</t>
  </si>
  <si>
    <t>Переносная компрессорная станция для накачки шин CO-243-1.</t>
  </si>
  <si>
    <t>Электрический обогреватель (конвектор) Noirot Sport E-Pro N-0,75 кВт</t>
  </si>
  <si>
    <t>Датчик  осадков</t>
  </si>
  <si>
    <t>19.3.01.10-1002</t>
  </si>
  <si>
    <t>Клапаны обратные из оцинкованной стали с насадкой для вентиляторов дымоудаления, диаметр 450 мм</t>
  </si>
  <si>
    <t>19.3.01.11-0027</t>
  </si>
  <si>
    <t>Клапаны огнезадерживающие взрывозащищенные с пределом огнестойкости 1 час, периметр 4000 мм</t>
  </si>
  <si>
    <t>19.3.01.05-0004</t>
  </si>
  <si>
    <t>Клапаны вентиляционные с сервоприводом, размер 630х400 мм</t>
  </si>
  <si>
    <t>Шкаф управления вытяжной вентиляцией РУСМ5101-2474 УХЛ4</t>
  </si>
  <si>
    <t>Инфракрасный обогреватель Эколайн   ЭЛ 20R  N-4.0 КВт</t>
  </si>
  <si>
    <t>19.3.01.11-0026</t>
  </si>
  <si>
    <t>Клапаны огнезадерживающие взрывозащищенные с пределом огнестойкости 1 час, периметр 3200 мм</t>
  </si>
  <si>
    <t>Инверторный сварочный аппарат CTABP САИ -200</t>
  </si>
  <si>
    <t>Клапан воздушный КВК160 М с электрическим приводом Polar Bear  ASO-R03.FS</t>
  </si>
  <si>
    <t>Поддон для крепления к СТАМ ПОД-93-Н  (5197,0/1,18)</t>
  </si>
  <si>
    <t>Электрический обогреватель (конвектор) Noirot Sport E-Pro N-1,75 кВт (6380,00/1,18/4,04)</t>
  </si>
  <si>
    <t>64.1.05.10-0023</t>
  </si>
  <si>
    <t>Вентиляторы радиальные высокого давления, ВР 12 26 2,5, с электродвигателем мощностью 0,75 кВт, 3000 об/мин</t>
  </si>
  <si>
    <t>62.1.01.09-0239</t>
  </si>
  <si>
    <t>Выключатели автоматические: ВА51-33-3400100-00УХЛ3 I-160А</t>
  </si>
  <si>
    <t>64.1.02.01-0089</t>
  </si>
  <si>
    <t>Вентиляторы канальные для круглых воздуховодов OSTBERG марки: CK 160 C, производительность 860 м3/час</t>
  </si>
  <si>
    <t>Блок управления противопожарными клапанами БУОК-4 СВТ1163.41-210</t>
  </si>
  <si>
    <t>Дисковый поворотный затвор ГРАНВЭЛ ф50 с редуктором. (100,81*40,51)</t>
  </si>
  <si>
    <t>Клапан обратный КПО600х350 (1460,0/1,18)</t>
  </si>
  <si>
    <t>19.3.02.04-0001</t>
  </si>
  <si>
    <t>Переходник на всасывании для крышных вентиляторов: ASK 190/225</t>
  </si>
  <si>
    <t>69.3.02.02-0003</t>
  </si>
  <si>
    <t>Элемент термостатический марки "Danfoss": RTD-3562</t>
  </si>
  <si>
    <t>Фильтр ФЛР500х250 (2550,0/1,18)</t>
  </si>
  <si>
    <t>Шкаф для установки модульных автоматов ЩРН-П-12</t>
  </si>
  <si>
    <t>Газоприемная насадка стальная MEN-125-150/SP</t>
  </si>
  <si>
    <t>Клапан обратный межфланцевый Ду=15мм., Ру=16 бар.  VYC170  (33,53*40,51)</t>
  </si>
  <si>
    <t>Клапан обратный КПО 500х250 (1135,0/1,18)</t>
  </si>
  <si>
    <t>12.2.08.01-0095</t>
  </si>
  <si>
    <t>Цилиндры теплоизоляционные минераловатные М-100, на синтетическом связующем, кашированные алюминиевой фольгой, диаметр 89 мм, толщина 50 мм</t>
  </si>
  <si>
    <t>19.3.01.09-0026</t>
  </si>
  <si>
    <t>Клапаны обратные "АРКТОС" из оцинкованной стали марки: КВО 315М, диаметром 315 мм</t>
  </si>
  <si>
    <t>62.3.04.01-0001</t>
  </si>
  <si>
    <t>Выключатели ВК-11-1930</t>
  </si>
  <si>
    <t>19.1.01.02-0030</t>
  </si>
  <si>
    <t>Воздуховоды из листовой стали, толщиной 2,0 мм, диаметр до 800 мм</t>
  </si>
  <si>
    <t>Шкаф для установки модульных автоматов ЩРН-П-18</t>
  </si>
  <si>
    <t>Переходник для выхлопного фланца вентилятора OL2-160/SP</t>
  </si>
  <si>
    <t>69.3.02.02-0002</t>
  </si>
  <si>
    <t>Элемент термостатический марки "Danfoss": RTD-3130 Inova</t>
  </si>
  <si>
    <t>Вытяжной шланг EF-125-12,5</t>
  </si>
  <si>
    <t>Датчик воды</t>
  </si>
  <si>
    <t>24.1.02.01-0028</t>
  </si>
  <si>
    <t>Хомуты двухболтовые с быстродействующим замком для крепления труб размером 165-168 мм</t>
  </si>
  <si>
    <t>62.1.01.09-0228</t>
  </si>
  <si>
    <t>Выключатели автоматические: ВА14-26-20 УХЛ4 I-32А</t>
  </si>
  <si>
    <t>Выключатель дифференциальные (УЗО) АДВТ32 С25А 30мА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</si>
  <si>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</si>
  <si>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</si>
  <si>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</si>
  <si>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</si>
  <si>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>Наименование разрабатываемой расценки УНЦ —  Гараж отапливаемый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</si>
  <si>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</si>
  <si>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</si>
  <si>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</si>
  <si>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</si>
  <si>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</si>
  <si>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</si>
  <si>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</si>
  <si>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</si>
  <si>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</si>
  <si>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</si>
  <si>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</si>
  <si>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</si>
  <si>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</si>
  <si>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</si>
  <si>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</si>
  <si>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</si>
  <si>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</si>
  <si>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</si>
  <si>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</si>
  <si>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</si>
  <si>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</si>
  <si>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</si>
  <si>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</si>
  <si>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</si>
  <si>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</si>
  <si>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</si>
  <si>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</si>
  <si>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</si>
  <si>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</si>
  <si>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</si>
  <si>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</si>
  <si>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</si>
  <si>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</si>
  <si>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</si>
  <si>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</si>
  <si>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</si>
  <si>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</si>
  <si>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</si>
  <si>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</si>
  <si>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</si>
  <si>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</si>
  <si>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Гараж отапливаемый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</si>
  <si>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</si>
  <si>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</si>
  <si>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</si>
  <si>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</si>
  <si>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</si>
  <si>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</si>
  <si>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3,4)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</si>
  <si>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</si>
  <si>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</si>
  <si>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</si>
  <si>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</si>
  <si>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</si>
  <si>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</si>
  <si>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</si>
  <si>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</si>
  <si>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</si>
  <si>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</si>
  <si>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</si>
  <si>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</si>
  <si>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</si>
  <si>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</si>
  <si>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</si>
  <si>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</si>
  <si>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</si>
  <si>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</si>
  <si>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</si>
  <si>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</si>
  <si>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</si>
  <si>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Наименование разрабатываемого показателя УНЦ —  Гараж отапливаемый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</si>
  <si>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</si>
  <si>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</si>
  <si>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</si>
  <si>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</si>
  <si>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</si>
  <si>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</si>
  <si>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</si>
  <si>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</si>
  <si>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м2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</si>
  <si>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</si>
  <si>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</si>
  <si>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</si>
  <si>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</si>
  <si>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З8-04</t>
  </si>
  <si>
    <t>УНЦ прочих здания и сооружений ПС</t>
  </si>
  <si>
    <t>Составил ______________________      М.С. Колотиевская</t>
  </si>
  <si>
    <t>Проверил ______________________        А.В. Костянецкая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</si>
  <si>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</si>
  <si>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</si>
  <si>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</si>
  <si>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</si>
  <si>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</si>
  <si>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</si>
  <si>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</si>
  <si>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</si>
  <si>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</si>
  <si>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</si>
  <si>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</si>
  <si>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</si>
  <si>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</si>
  <si>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</si>
  <si>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</si>
  <si>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</si>
  <si>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</si>
  <si>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</si>
  <si>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</si>
  <si>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</si>
  <si>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</si>
  <si>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/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</si>
  <si>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</si>
  <si>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</si>
  <si>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</si>
  <si>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</si>
  <si>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</si>
  <si>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</si>
  <si>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</si>
  <si>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</si>
  <si>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t/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</si>
  <si>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</si>
  <si>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</si>
  <si>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</si>
  <si>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</si>
  <si>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t/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</si>
  <si>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</si>
  <si>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</si>
  <si>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</si>
  <si>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</si>
  <si>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</si>
  <si>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</si>
  <si>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</si>
  <si>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</si>
  <si>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</si>
  <si>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</si>
  <si>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t/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</si>
  <si>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</si>
  <si>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</si>
  <si>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</si>
  <si>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t/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</si>
  <si>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</si>
  <si>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</si>
  <si>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t/>
  </si>
  <si>
    <t/>
  </si>
  <si>
    <t/>
  </si>
  <si>
    <t>Проверил ______________________    А.В. Костянецкая</t>
  </si>
  <si>
    <t>Проверил ______________________   А.В. Костянецкая</t>
  </si>
  <si>
    <t>Проверил ____________________________ А.В. Костянецкая</t>
  </si>
  <si>
    <t>Проверил ______________________         А.В. Костянецкая</t>
  </si>
  <si>
    <t>Проверил ______________________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</si>
</sst>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0;[Red]\-\ #,##0.00"/>
    <numFmt numFmtId="166" formatCode="_(* #,##0.00_);_(* \(#,##0.00\);_(* &quot;-&quot;??_);_(@_)"/>
    <numFmt numFmtId="167" formatCode="#,##0.0"/>
    <numFmt numFmtId="168" formatCode="#,##0.000"/>
    <numFmt numFmtId="169" formatCode="0.0000"/>
  </numFmts>
  <fonts count="13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1"/>
      <color rgb="FFFF0000"/>
      <name val="Calibri"/>
    </font>
    <font>
      <b/>
      <sz val="10"/>
      <color rgb="FF000000"/>
      <name val="Arial"/>
    </font>
    <font>
      <sz val="9"/>
      <color rgb="FF000000"/>
      <name val="Arial"/>
    </font>
    <font>
      <sz val="8"/>
      <color rgb="FF000000"/>
      <name val="Arial"/>
    </font>
    <font>
      <u/>
      <sz val="12"/>
      <color rgb="FF0000FF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/>
    </xf>
    <xf numFmtId="9" fontId="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4" fontId="1" fillId="0" borderId="0" xfId="0" applyNumberFormat="1" applyFont="1"/>
    <xf numFmtId="0" fontId="1" fillId="0" borderId="1" xfId="0" applyFont="1" applyBorder="1"/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8" fillId="0" borderId="0" xfId="0" applyFont="1"/>
    <xf numFmtId="0" fontId="0" fillId="2" borderId="0" xfId="0" applyFill="1"/>
    <xf numFmtId="0" fontId="3" fillId="0" borderId="0" xfId="0" applyFont="1" applyAlignment="1">
      <alignment horizontal="justify" vertical="center"/>
    </xf>
    <xf numFmtId="165" fontId="7" fillId="0" borderId="1" xfId="0" applyNumberFormat="1" applyFont="1" applyBorder="1"/>
    <xf numFmtId="166" fontId="5" fillId="0" borderId="1" xfId="0" applyNumberFormat="1" applyFont="1" applyBorder="1" applyAlignment="1">
      <alignment vertical="center" wrapText="1"/>
    </xf>
    <xf numFmtId="0" fontId="1" fillId="0" borderId="0" xfId="0" applyFont="1"/>
    <xf numFmtId="0" fontId="1" fillId="2" borderId="0" xfId="0" applyFont="1" applyFill="1"/>
    <xf numFmtId="14" fontId="1" fillId="0" borderId="1" xfId="0" applyNumberFormat="1" applyFont="1" applyBorder="1"/>
    <xf numFmtId="0" fontId="5" fillId="0" borderId="1" xfId="0" applyFont="1" applyBorder="1" applyAlignment="1">
      <alignment vertical="center" wrapText="1"/>
    </xf>
    <xf numFmtId="0" fontId="0" fillId="0" borderId="0" xfId="0"/>
    <xf numFmtId="165" fontId="1" fillId="0" borderId="1" xfId="0" applyNumberFormat="1" applyFont="1" applyBorder="1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7" fillId="0" borderId="0" xfId="0" applyFont="1"/>
    <xf numFmtId="0" fontId="1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4" fontId="0" fillId="0" borderId="8" xfId="0" applyNumberFormat="1" applyBorder="1" applyAlignment="1">
      <alignment horizontal="center" vertical="center"/>
    </xf>
    <xf numFmtId="4" fontId="1" fillId="0" borderId="8" xfId="0" applyNumberFormat="1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center" vertical="center"/>
    </xf>
    <xf numFmtId="168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169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0" fontId="5" fillId="0" borderId="8" xfId="0" applyFont="1" applyBorder="1" applyAlignment="1">
      <alignment vertical="center" wrapText="1"/>
    </xf>
    <xf numFmtId="4" fontId="5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4" fontId="1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2"/>
  <sheetViews>
    <sheetView workbookViewId="0"/>
  </sheetViews>
  <sheetFormatPr defaultRowHeight="15" x14ac:dyDescent="0.25"/>
  <sheetData>
    <row r="2" spans="1:9" ht="15.75" x14ac:dyDescent="0.25">
      <c r="B2" s="163" t="s">
        <v>0</v>
      </c>
      <c r="C2" s="163"/>
      <c r="D2" s="163"/>
      <c r="E2" s="163"/>
      <c r="F2" s="163"/>
      <c r="G2" s="163"/>
    </row>
    <row r="3" spans="1:9" ht="15.75" x14ac:dyDescent="0.25">
      <c r="B3" s="164" t="s">
        <v>1</v>
      </c>
      <c r="C3" s="164"/>
      <c r="D3" s="164"/>
      <c r="E3" s="164"/>
      <c r="F3" s="164"/>
      <c r="G3" s="164"/>
    </row>
    <row r="4" spans="1:9" ht="15.75" x14ac:dyDescent="0.25">
      <c r="B4" s="102"/>
      <c r="C4" s="102"/>
      <c r="D4" s="102"/>
      <c r="E4" s="102"/>
      <c r="F4" s="102"/>
      <c r="G4" s="102"/>
    </row>
    <row r="5" spans="1:9" ht="15.75" x14ac:dyDescent="0.25">
      <c r="B5" s="102"/>
      <c r="C5" s="102"/>
      <c r="D5" s="102"/>
      <c r="E5" s="102"/>
      <c r="F5" s="102"/>
      <c r="G5" s="102"/>
    </row>
    <row r="6" spans="1:9" ht="173.25" x14ac:dyDescent="0.25">
      <c r="B6" s="165" t="s">
        <v>2</v>
      </c>
      <c r="C6" s="165"/>
      <c r="D6" s="165"/>
      <c r="E6" s="165"/>
      <c r="F6" s="165"/>
      <c r="G6" s="165"/>
      <c r="I6" s="103"/>
    </row>
    <row r="7" spans="1:9" ht="110.25" x14ac:dyDescent="0.25">
      <c r="B7" s="165" t="s">
        <v>3</v>
      </c>
      <c r="C7" s="165"/>
      <c r="D7" s="165"/>
      <c r="E7" s="165"/>
      <c r="F7" s="165"/>
      <c r="G7" s="165"/>
    </row>
    <row r="8" spans="1:9" ht="78.75" x14ac:dyDescent="0.25">
      <c r="B8" s="165" t="s">
        <v>4</v>
      </c>
      <c r="C8" s="165"/>
      <c r="D8" s="165"/>
      <c r="E8" s="165"/>
      <c r="F8" s="165"/>
      <c r="G8" s="165"/>
      <c r="I8" s="103"/>
    </row>
    <row r="9" spans="1:9" ht="15.75" x14ac:dyDescent="0.25">
      <c r="B9" s="104"/>
      <c r="C9" s="104"/>
      <c r="D9" s="104"/>
      <c r="E9" s="104"/>
      <c r="F9" s="104"/>
      <c r="G9" s="104"/>
      <c r="I9" s="103"/>
    </row>
    <row r="10" spans="1:9" ht="15.75" x14ac:dyDescent="0.25">
      <c r="B10" s="104"/>
      <c r="C10" s="104"/>
      <c r="D10" s="104"/>
      <c r="E10" s="104"/>
      <c r="F10" s="104"/>
      <c r="G10" s="104"/>
      <c r="I10" s="103"/>
    </row>
    <row r="11" spans="1:9" ht="63" x14ac:dyDescent="0.25">
      <c r="A11" s="143" t="s">
        <v>5</v>
      </c>
      <c r="B11" s="143" t="s">
        <v>6</v>
      </c>
      <c r="C11" s="143" t="s">
        <v>7</v>
      </c>
      <c r="D11" s="143" t="s">
        <v>8</v>
      </c>
      <c r="E11" s="143" t="s">
        <v>9</v>
      </c>
      <c r="F11" s="142"/>
      <c r="G11" s="142"/>
      <c r="I11" s="103"/>
    </row>
    <row r="12" spans="1:9" ht="409.5" x14ac:dyDescent="0.25">
      <c r="A12" s="82">
        <v>1</v>
      </c>
      <c r="B12" s="105" t="s">
        <v>10</v>
      </c>
      <c r="C12" s="82" t="s">
        <v>11</v>
      </c>
      <c r="D12" s="106" t="s">
        <v>12</v>
      </c>
      <c r="E12" s="107" t="s">
        <v>13</v>
      </c>
    </row>
    <row r="13" spans="1:9" ht="126" x14ac:dyDescent="0.25">
      <c r="A13" s="82">
        <v>2</v>
      </c>
      <c r="B13" s="105" t="s">
        <v>14</v>
      </c>
      <c r="C13" s="82" t="s">
        <v>15</v>
      </c>
      <c r="D13" s="106" t="s">
        <v>16</v>
      </c>
      <c r="E13" s="106" t="s">
        <v>17</v>
      </c>
    </row>
    <row r="14" spans="1:9" ht="78.75" x14ac:dyDescent="0.25">
      <c r="A14" s="82">
        <v>3</v>
      </c>
      <c r="B14" s="105" t="s">
        <v>18</v>
      </c>
      <c r="C14" s="82" t="s">
        <v>19</v>
      </c>
      <c r="D14" s="106" t="s">
        <v>20</v>
      </c>
      <c r="E14" s="106" t="s">
        <v>20</v>
      </c>
    </row>
    <row r="15" spans="1:9" ht="47.25" x14ac:dyDescent="0.25">
      <c r="A15" s="82">
        <v>4</v>
      </c>
      <c r="B15" s="105" t="s">
        <v>21</v>
      </c>
      <c r="C15" s="143">
        <v>403</v>
      </c>
      <c r="D15" s="143">
        <v>667</v>
      </c>
      <c r="E15" s="143">
        <v>618.20000000000005</v>
      </c>
    </row>
    <row r="16" spans="1:9" ht="409.5" x14ac:dyDescent="0.25">
      <c r="A16" s="82">
        <v>5</v>
      </c>
      <c r="B16" s="105" t="s">
        <v>22</v>
      </c>
      <c r="C16" s="107" t="s">
        <v>23</v>
      </c>
      <c r="D16" s="107" t="s">
        <v>24</v>
      </c>
      <c r="E16" s="107" t="s">
        <v>25</v>
      </c>
    </row>
    <row r="17" spans="1:13" ht="378" x14ac:dyDescent="0.25">
      <c r="A17" s="82">
        <v>6</v>
      </c>
      <c r="B17" s="105" t="s">
        <v>26</v>
      </c>
      <c r="C17" s="106" t="s">
        <v>27</v>
      </c>
      <c r="D17" s="106" t="s">
        <v>28</v>
      </c>
      <c r="E17" s="106" t="s">
        <v>29</v>
      </c>
      <c r="M17" s="77"/>
    </row>
    <row r="18" spans="1:13" ht="78.75" x14ac:dyDescent="0.25">
      <c r="A18" s="108" t="s">
        <v>30</v>
      </c>
      <c r="B18" s="105" t="s">
        <v>31</v>
      </c>
      <c r="C18" s="106" t="s">
        <v>32</v>
      </c>
      <c r="D18" s="106" t="s">
        <v>33</v>
      </c>
      <c r="E18" s="106" t="s">
        <v>34</v>
      </c>
    </row>
    <row r="19" spans="1:13" ht="63" x14ac:dyDescent="0.25">
      <c r="A19" s="108" t="s">
        <v>35</v>
      </c>
      <c r="B19" s="105" t="s">
        <v>36</v>
      </c>
      <c r="C19" s="106" t="s">
        <v>37</v>
      </c>
      <c r="D19" s="106" t="s">
        <v>38</v>
      </c>
      <c r="E19" s="106"/>
    </row>
    <row r="20" spans="1:13" ht="63" x14ac:dyDescent="0.25">
      <c r="A20" s="108" t="s">
        <v>39</v>
      </c>
      <c r="B20" s="105" t="s">
        <v>40</v>
      </c>
      <c r="C20" s="106"/>
      <c r="D20" s="106"/>
      <c r="E20" s="106"/>
    </row>
    <row r="21" spans="1:13" ht="94.5" x14ac:dyDescent="0.25">
      <c r="A21" s="108" t="s">
        <v>41</v>
      </c>
      <c r="B21" s="105" t="s">
        <v>42</v>
      </c>
      <c r="C21" s="106"/>
      <c r="D21" s="106" t="s">
        <v>43</v>
      </c>
      <c r="E21" s="106"/>
    </row>
    <row r="22" spans="1:13" ht="63" x14ac:dyDescent="0.25">
      <c r="A22" s="166">
        <v>7</v>
      </c>
      <c r="B22" s="167" t="s">
        <v>44</v>
      </c>
      <c r="C22" s="168" t="s">
        <v>45</v>
      </c>
      <c r="D22" s="168" t="s">
        <v>45</v>
      </c>
      <c r="E22" s="168" t="s">
        <v>45</v>
      </c>
    </row>
    <row r="23" spans="1:13" ht="15.75" x14ac:dyDescent="0.25">
      <c r="A23" s="166"/>
      <c r="B23" s="167"/>
      <c r="C23" s="168"/>
      <c r="D23" s="168"/>
      <c r="E23" s="168"/>
    </row>
    <row r="24" spans="1:13" ht="409.5" x14ac:dyDescent="0.25">
      <c r="A24" s="109">
        <v>8</v>
      </c>
      <c r="B24" s="105" t="s">
        <v>46</v>
      </c>
      <c r="C24" s="110">
        <v>9199.0254700000005</v>
      </c>
      <c r="D24" s="110">
        <v>52226.283000000003</v>
      </c>
      <c r="E24" s="110">
        <v>24581.34</v>
      </c>
    </row>
    <row r="25" spans="1:13" ht="204.75" x14ac:dyDescent="0.25">
      <c r="A25" s="109">
        <v>9</v>
      </c>
      <c r="B25" s="105" t="s">
        <v>47</v>
      </c>
      <c r="C25" s="110">
        <v>22.826365930521</v>
      </c>
      <c r="D25" s="110">
        <v>78.300274362818996</v>
      </c>
      <c r="E25" s="110">
        <v>39.762762859916002</v>
      </c>
    </row>
    <row r="26" spans="1:13" ht="110.25" x14ac:dyDescent="0.25">
      <c r="A26" s="109">
        <v>10</v>
      </c>
      <c r="B26" s="105" t="s">
        <v>48</v>
      </c>
      <c r="C26" s="82" t="s">
        <v>49</v>
      </c>
      <c r="D26" s="82" t="s">
        <v>50</v>
      </c>
      <c r="E26" s="82" t="s">
        <v>51</v>
      </c>
    </row>
    <row r="28" spans="1:13" ht="15.75" x14ac:dyDescent="0.25">
      <c r="B28" s="5" t="s">
        <v>52</v>
      </c>
    </row>
    <row r="29" spans="1:13" ht="15.75" x14ac:dyDescent="0.25">
      <c r="B29" s="6" t="s">
        <v>53</v>
      </c>
    </row>
    <row r="31" spans="1:13" ht="15.75" x14ac:dyDescent="0.25">
      <c r="B31" s="5" t="s">
        <v>1326</v>
      </c>
    </row>
    <row r="32" spans="1:13" ht="15.75" x14ac:dyDescent="0.25">
      <c r="B32" s="6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42"/>
  <sheetViews>
    <sheetView workbookViewId="0"/>
  </sheetViews>
  <sheetFormatPr defaultRowHeight="15" x14ac:dyDescent="0.25"/>
  <sheetData>
    <row r="3" spans="2:13" ht="15.75" x14ac:dyDescent="0.25">
      <c r="B3" s="163" t="s">
        <v>55</v>
      </c>
      <c r="C3" s="163"/>
      <c r="D3" s="163"/>
      <c r="E3" s="163"/>
      <c r="F3" s="163"/>
      <c r="G3" s="163"/>
      <c r="H3" s="163"/>
      <c r="I3" s="163"/>
      <c r="J3" s="163"/>
      <c r="K3" s="163"/>
    </row>
    <row r="4" spans="2:13" ht="15.75" x14ac:dyDescent="0.25">
      <c r="B4" s="164" t="s">
        <v>56</v>
      </c>
      <c r="C4" s="164"/>
      <c r="D4" s="164"/>
      <c r="E4" s="164"/>
      <c r="F4" s="164"/>
      <c r="G4" s="164"/>
      <c r="H4" s="164"/>
      <c r="I4" s="164"/>
      <c r="J4" s="164"/>
      <c r="K4" s="164"/>
    </row>
    <row r="5" spans="2:13" ht="15.75" x14ac:dyDescent="0.25">
      <c r="B5" s="102"/>
      <c r="C5" s="102"/>
      <c r="D5" s="102"/>
      <c r="E5" s="102"/>
      <c r="F5" s="102"/>
      <c r="G5" s="102"/>
      <c r="H5" s="102"/>
      <c r="I5" s="102"/>
      <c r="J5" s="102"/>
      <c r="K5" s="102"/>
    </row>
    <row r="6" spans="2:13" ht="173.25" x14ac:dyDescent="0.25">
      <c r="B6" s="165" t="str">
        <f>'Прил.1 Сравнит табл'!B6:G6</f>
        <v>Наименование разрабатываемого показателя УНЦ — Гараж отапливаемый</v>
      </c>
      <c r="C6" s="165"/>
      <c r="D6" s="165"/>
      <c r="E6" s="165"/>
      <c r="F6" s="165"/>
      <c r="G6" s="165"/>
      <c r="H6" s="165"/>
      <c r="I6" s="165"/>
      <c r="J6" s="165"/>
      <c r="K6" s="165"/>
      <c r="L6" s="112"/>
    </row>
    <row r="7" spans="2:13" ht="15.75" x14ac:dyDescent="0.25">
      <c r="B7" s="178" t="str">
        <f>'Прил.1 Сравнит табл'!B8:G8</f>
        <v>Единица измерения  — м2</v>
      </c>
      <c r="C7" s="178"/>
      <c r="D7" s="178"/>
      <c r="E7" s="178"/>
      <c r="F7" s="178"/>
      <c r="G7" s="165"/>
      <c r="H7" s="165"/>
      <c r="I7" s="165"/>
      <c r="J7" s="165"/>
      <c r="K7" s="165"/>
      <c r="L7" s="112"/>
      <c r="M7" s="113"/>
    </row>
    <row r="8" spans="2:13" ht="18.75" x14ac:dyDescent="0.25">
      <c r="B8" s="114"/>
      <c r="M8" s="5"/>
    </row>
    <row r="9" spans="2:13" ht="409.5" x14ac:dyDescent="0.25">
      <c r="B9" s="172" t="s">
        <v>5</v>
      </c>
      <c r="C9" s="172" t="s">
        <v>57</v>
      </c>
      <c r="D9" s="175" t="s">
        <v>11</v>
      </c>
      <c r="E9" s="176"/>
      <c r="F9" s="176"/>
      <c r="G9" s="176"/>
      <c r="H9" s="176"/>
      <c r="I9" s="176"/>
      <c r="J9" s="177"/>
    </row>
    <row r="10" spans="2:13" ht="157.5" x14ac:dyDescent="0.25">
      <c r="B10" s="173"/>
      <c r="C10" s="173"/>
      <c r="D10" s="172" t="s">
        <v>58</v>
      </c>
      <c r="E10" s="172" t="s">
        <v>59</v>
      </c>
      <c r="F10" s="175" t="s">
        <v>60</v>
      </c>
      <c r="G10" s="176"/>
      <c r="H10" s="176"/>
      <c r="I10" s="176"/>
      <c r="J10" s="177"/>
    </row>
    <row r="11" spans="2:13" ht="47.25" x14ac:dyDescent="0.25">
      <c r="B11" s="174"/>
      <c r="C11" s="174"/>
      <c r="D11" s="174"/>
      <c r="E11" s="174"/>
      <c r="F11" s="136" t="s">
        <v>61</v>
      </c>
      <c r="G11" s="136" t="s">
        <v>62</v>
      </c>
      <c r="H11" s="136" t="s">
        <v>63</v>
      </c>
      <c r="I11" s="136" t="s">
        <v>64</v>
      </c>
      <c r="J11" s="136" t="s">
        <v>65</v>
      </c>
    </row>
    <row r="12" spans="2:13" ht="15.75" x14ac:dyDescent="0.25">
      <c r="B12" s="136">
        <v>1</v>
      </c>
      <c r="C12" s="139"/>
      <c r="D12" s="119" t="s">
        <v>66</v>
      </c>
      <c r="E12" s="138" t="s">
        <v>67</v>
      </c>
      <c r="F12" s="140">
        <v>8853.73</v>
      </c>
      <c r="G12" s="115"/>
      <c r="H12" s="115">
        <v>1024.1300000000001</v>
      </c>
      <c r="I12" s="140"/>
      <c r="J12" s="141">
        <v>9877.86</v>
      </c>
    </row>
    <row r="13" spans="2:13" ht="63" x14ac:dyDescent="0.25">
      <c r="B13" s="169" t="s">
        <v>68</v>
      </c>
      <c r="C13" s="170"/>
      <c r="D13" s="170"/>
      <c r="E13" s="171"/>
      <c r="F13" s="122">
        <v>8853.73</v>
      </c>
      <c r="G13" s="122">
        <v>0</v>
      </c>
      <c r="H13" s="122">
        <v>1024.1300000000001</v>
      </c>
      <c r="I13" s="122">
        <v>0</v>
      </c>
      <c r="J13" s="122">
        <v>9877.86</v>
      </c>
    </row>
    <row r="14" spans="2:13" ht="157.5" x14ac:dyDescent="0.25">
      <c r="B14" s="169" t="s">
        <v>69</v>
      </c>
      <c r="C14" s="170"/>
      <c r="D14" s="170"/>
      <c r="E14" s="171"/>
      <c r="F14" s="116">
        <v>9199.0254700000005</v>
      </c>
      <c r="G14" s="116">
        <v>0</v>
      </c>
      <c r="H14" s="116">
        <v>1064.07107</v>
      </c>
      <c r="I14" s="116">
        <v>0</v>
      </c>
      <c r="J14" s="116">
        <v>10263.09654</v>
      </c>
    </row>
    <row r="15" spans="2:13" ht="15.75" x14ac:dyDescent="0.25">
      <c r="B15" s="137"/>
      <c r="C15" s="117"/>
      <c r="D15" s="117"/>
      <c r="E15" s="117"/>
      <c r="F15" s="117"/>
      <c r="G15" s="117"/>
      <c r="H15" s="117"/>
      <c r="I15" s="117"/>
      <c r="J15" s="117"/>
    </row>
    <row r="16" spans="2:13" ht="15.75" x14ac:dyDescent="0.25">
      <c r="B16" s="137"/>
      <c r="C16" s="117"/>
      <c r="D16" s="117"/>
      <c r="E16" s="117"/>
      <c r="F16" s="117"/>
      <c r="G16" s="117"/>
      <c r="H16" s="117"/>
      <c r="I16" s="117"/>
      <c r="J16" s="117"/>
      <c r="M16" s="118"/>
    </row>
    <row r="17" spans="2:13" ht="15.75" x14ac:dyDescent="0.25">
      <c r="B17" s="137"/>
      <c r="C17" s="117"/>
      <c r="D17" s="117"/>
      <c r="E17" s="117"/>
      <c r="F17" s="117"/>
      <c r="G17" s="117"/>
      <c r="H17" s="117"/>
      <c r="I17" s="117"/>
      <c r="J17" s="117"/>
    </row>
    <row r="18" spans="2:13" ht="409.5" x14ac:dyDescent="0.25">
      <c r="B18" s="172" t="s">
        <v>5</v>
      </c>
      <c r="C18" s="172" t="s">
        <v>57</v>
      </c>
      <c r="D18" s="175" t="s">
        <v>12</v>
      </c>
      <c r="E18" s="176"/>
      <c r="F18" s="176"/>
      <c r="G18" s="176"/>
      <c r="H18" s="176"/>
      <c r="I18" s="176"/>
      <c r="J18" s="177"/>
    </row>
    <row r="19" spans="2:13" ht="157.5" x14ac:dyDescent="0.25">
      <c r="B19" s="173"/>
      <c r="C19" s="173"/>
      <c r="D19" s="172" t="s">
        <v>58</v>
      </c>
      <c r="E19" s="172" t="s">
        <v>59</v>
      </c>
      <c r="F19" s="175" t="s">
        <v>70</v>
      </c>
      <c r="G19" s="176"/>
      <c r="H19" s="176"/>
      <c r="I19" s="176"/>
      <c r="J19" s="177"/>
    </row>
    <row r="20" spans="2:13" ht="47.25" x14ac:dyDescent="0.25">
      <c r="B20" s="174"/>
      <c r="C20" s="174"/>
      <c r="D20" s="174"/>
      <c r="E20" s="174"/>
      <c r="F20" s="136" t="s">
        <v>61</v>
      </c>
      <c r="G20" s="136" t="s">
        <v>62</v>
      </c>
      <c r="H20" s="136" t="s">
        <v>63</v>
      </c>
      <c r="I20" s="136" t="s">
        <v>64</v>
      </c>
      <c r="J20" s="136" t="s">
        <v>65</v>
      </c>
    </row>
    <row r="21" spans="2:13" ht="31.5" x14ac:dyDescent="0.25">
      <c r="B21" s="136">
        <v>1</v>
      </c>
      <c r="C21" s="139"/>
      <c r="D21" s="119" t="s">
        <v>71</v>
      </c>
      <c r="E21" s="138" t="s">
        <v>72</v>
      </c>
      <c r="F21" s="140">
        <v>52226.283000000003</v>
      </c>
      <c r="G21" s="115"/>
      <c r="H21" s="115">
        <v>816.9</v>
      </c>
      <c r="I21" s="140"/>
      <c r="J21" s="141">
        <v>53043.182999999997</v>
      </c>
    </row>
    <row r="22" spans="2:13" ht="63" x14ac:dyDescent="0.25">
      <c r="B22" s="169" t="s">
        <v>68</v>
      </c>
      <c r="C22" s="170"/>
      <c r="D22" s="170"/>
      <c r="E22" s="171"/>
      <c r="F22" s="120">
        <v>52226.283000000003</v>
      </c>
      <c r="G22" s="120">
        <v>0</v>
      </c>
      <c r="H22" s="120">
        <v>816.9</v>
      </c>
      <c r="I22" s="120">
        <v>0</v>
      </c>
      <c r="J22" s="120">
        <v>53043.182999999997</v>
      </c>
    </row>
    <row r="23" spans="2:13" ht="157.5" x14ac:dyDescent="0.25">
      <c r="B23" s="169" t="s">
        <v>69</v>
      </c>
      <c r="C23" s="170"/>
      <c r="D23" s="170"/>
      <c r="E23" s="171"/>
      <c r="F23" s="116">
        <v>52226.283000000003</v>
      </c>
      <c r="G23" s="116">
        <v>0</v>
      </c>
      <c r="H23" s="116">
        <v>816.9</v>
      </c>
      <c r="I23" s="116">
        <v>0</v>
      </c>
      <c r="J23" s="116">
        <v>53043.182999999997</v>
      </c>
    </row>
    <row r="24" spans="2:13" ht="15.75" x14ac:dyDescent="0.25">
      <c r="B24" s="137"/>
      <c r="C24" s="117"/>
      <c r="D24" s="117"/>
      <c r="E24" s="117"/>
      <c r="F24" s="117"/>
      <c r="G24" s="117"/>
      <c r="H24" s="117"/>
      <c r="I24" s="117"/>
      <c r="J24" s="117"/>
      <c r="M24" s="111"/>
    </row>
    <row r="25" spans="2:13" ht="15.75" x14ac:dyDescent="0.25">
      <c r="B25" s="121"/>
      <c r="C25" s="121"/>
      <c r="D25" s="121"/>
      <c r="E25" s="121"/>
      <c r="F25" s="121"/>
      <c r="G25" s="121"/>
      <c r="H25" s="121"/>
      <c r="I25" s="121"/>
      <c r="J25" s="121"/>
      <c r="M25" s="5"/>
    </row>
    <row r="26" spans="2:13" ht="15.75" x14ac:dyDescent="0.25">
      <c r="B26" s="137"/>
      <c r="C26" s="117"/>
      <c r="D26" s="117"/>
      <c r="E26" s="117"/>
      <c r="F26" s="117"/>
      <c r="G26" s="117"/>
      <c r="H26" s="117"/>
      <c r="I26" s="117"/>
      <c r="J26" s="117"/>
      <c r="M26" s="118"/>
    </row>
    <row r="27" spans="2:13" ht="15.75" x14ac:dyDescent="0.25">
      <c r="B27" s="137"/>
      <c r="C27" s="117"/>
      <c r="D27" s="117"/>
      <c r="E27" s="117"/>
      <c r="F27" s="117"/>
      <c r="G27" s="117"/>
      <c r="H27" s="117"/>
      <c r="I27" s="117"/>
      <c r="J27" s="117"/>
    </row>
    <row r="28" spans="2:13" ht="409.5" x14ac:dyDescent="0.25">
      <c r="B28" s="172" t="s">
        <v>5</v>
      </c>
      <c r="C28" s="172" t="s">
        <v>57</v>
      </c>
      <c r="D28" s="175" t="s">
        <v>13</v>
      </c>
      <c r="E28" s="176"/>
      <c r="F28" s="176"/>
      <c r="G28" s="176"/>
      <c r="H28" s="176"/>
      <c r="I28" s="176"/>
      <c r="J28" s="177"/>
    </row>
    <row r="29" spans="2:13" ht="157.5" x14ac:dyDescent="0.25">
      <c r="B29" s="173"/>
      <c r="C29" s="173"/>
      <c r="D29" s="172" t="s">
        <v>58</v>
      </c>
      <c r="E29" s="172" t="s">
        <v>59</v>
      </c>
      <c r="F29" s="175" t="s">
        <v>73</v>
      </c>
      <c r="G29" s="176"/>
      <c r="H29" s="176"/>
      <c r="I29" s="176"/>
      <c r="J29" s="177"/>
    </row>
    <row r="30" spans="2:13" ht="47.25" x14ac:dyDescent="0.25">
      <c r="B30" s="174"/>
      <c r="C30" s="174"/>
      <c r="D30" s="174"/>
      <c r="E30" s="174"/>
      <c r="F30" s="136" t="s">
        <v>61</v>
      </c>
      <c r="G30" s="136" t="s">
        <v>62</v>
      </c>
      <c r="H30" s="136" t="s">
        <v>63</v>
      </c>
      <c r="I30" s="136" t="s">
        <v>64</v>
      </c>
      <c r="J30" s="136" t="s">
        <v>65</v>
      </c>
    </row>
    <row r="31" spans="2:13" ht="15.75" x14ac:dyDescent="0.25">
      <c r="B31" s="136"/>
      <c r="C31" s="139"/>
      <c r="D31" s="119" t="s">
        <v>74</v>
      </c>
      <c r="E31" s="138" t="s">
        <v>67</v>
      </c>
      <c r="F31" s="140">
        <v>20484.45</v>
      </c>
      <c r="G31" s="141"/>
      <c r="H31" s="141"/>
      <c r="I31" s="140"/>
      <c r="J31" s="141">
        <v>20484.45</v>
      </c>
    </row>
    <row r="32" spans="2:13" ht="63" x14ac:dyDescent="0.25">
      <c r="B32" s="169" t="s">
        <v>68</v>
      </c>
      <c r="C32" s="170"/>
      <c r="D32" s="170"/>
      <c r="E32" s="171"/>
      <c r="F32" s="122">
        <v>20484.45</v>
      </c>
      <c r="G32" s="122">
        <v>0</v>
      </c>
      <c r="H32" s="122">
        <v>0</v>
      </c>
      <c r="I32" s="122">
        <v>0</v>
      </c>
      <c r="J32" s="122">
        <v>20484.45</v>
      </c>
    </row>
    <row r="33" spans="2:10" ht="157.5" x14ac:dyDescent="0.25">
      <c r="B33" s="169" t="s">
        <v>69</v>
      </c>
      <c r="C33" s="170"/>
      <c r="D33" s="170"/>
      <c r="E33" s="171"/>
      <c r="F33" s="116">
        <v>24581.34</v>
      </c>
      <c r="G33" s="116">
        <v>0</v>
      </c>
      <c r="H33" s="116">
        <v>0</v>
      </c>
      <c r="I33" s="116">
        <v>0</v>
      </c>
      <c r="J33" s="116">
        <v>24581.34</v>
      </c>
    </row>
    <row r="34" spans="2:10" ht="15.75" x14ac:dyDescent="0.25">
      <c r="B34" s="104"/>
    </row>
    <row r="37" spans="2:10" ht="15.75" x14ac:dyDescent="0.25">
      <c r="C37" s="5" t="s">
        <v>52</v>
      </c>
    </row>
    <row r="38" spans="2:10" ht="15.75" x14ac:dyDescent="0.25">
      <c r="C38" s="6" t="s">
        <v>53</v>
      </c>
    </row>
    <row r="40" spans="2:10" ht="15.75" x14ac:dyDescent="0.25">
      <c r="B40" s="5"/>
      <c r="C40" s="5" t="s">
        <v>1383</v>
      </c>
      <c r="D40" s="5"/>
      <c r="E40" s="5"/>
      <c r="F40" s="5"/>
      <c r="G40" s="5"/>
      <c r="H40" s="5"/>
      <c r="I40" s="5"/>
      <c r="J40" s="5"/>
    </row>
    <row r="41" spans="2:10" ht="15.75" x14ac:dyDescent="0.25">
      <c r="B41" s="5"/>
      <c r="C41" s="6" t="s">
        <v>54</v>
      </c>
      <c r="D41" s="5"/>
      <c r="E41" s="5"/>
      <c r="F41" s="5"/>
      <c r="G41" s="5"/>
      <c r="H41" s="5"/>
      <c r="I41" s="5"/>
      <c r="J41" s="5"/>
    </row>
    <row r="42" spans="2:10" ht="15.75" x14ac:dyDescent="0.25">
      <c r="B42" s="5"/>
      <c r="C42" s="5"/>
      <c r="D42" s="5"/>
      <c r="E42" s="5"/>
      <c r="F42" s="5"/>
      <c r="G42" s="5"/>
      <c r="H42" s="5"/>
      <c r="I42" s="5"/>
      <c r="J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632"/>
  <sheetViews>
    <sheetView workbookViewId="0"/>
  </sheetViews>
  <sheetFormatPr defaultRowHeight="15" x14ac:dyDescent="0.25"/>
  <sheetData>
    <row r="2" spans="1:12" ht="15.75" x14ac:dyDescent="0.25">
      <c r="A2" s="163" t="s">
        <v>75</v>
      </c>
      <c r="B2" s="163"/>
      <c r="C2" s="163"/>
      <c r="D2" s="163"/>
      <c r="E2" s="163"/>
      <c r="F2" s="163"/>
      <c r="G2" s="163"/>
      <c r="H2" s="163"/>
    </row>
    <row r="3" spans="1:12" ht="18.75" x14ac:dyDescent="0.25">
      <c r="A3" s="182" t="s">
        <v>76</v>
      </c>
      <c r="B3" s="182"/>
      <c r="C3" s="182"/>
      <c r="D3" s="182"/>
      <c r="E3" s="182"/>
      <c r="F3" s="182"/>
      <c r="G3" s="182"/>
      <c r="H3" s="182"/>
    </row>
    <row r="4" spans="1:12" ht="191.25" x14ac:dyDescent="0.25">
      <c r="A4" s="12"/>
      <c r="B4" s="12"/>
      <c r="C4" s="183" t="s">
        <v>77</v>
      </c>
      <c r="D4" s="183"/>
      <c r="E4" s="183"/>
      <c r="F4" s="183"/>
      <c r="G4" s="183"/>
      <c r="H4" s="183"/>
      <c r="I4" s="13"/>
      <c r="J4" s="13"/>
      <c r="K4" s="13"/>
      <c r="L4" s="13"/>
    </row>
    <row r="5" spans="1:12" ht="18.75" x14ac:dyDescent="0.25">
      <c r="A5" s="148"/>
      <c r="B5" s="148"/>
      <c r="C5" s="149"/>
      <c r="D5" s="149"/>
      <c r="E5" s="149"/>
      <c r="F5" s="149"/>
      <c r="G5" s="149"/>
      <c r="H5" s="149"/>
      <c r="I5" s="145"/>
      <c r="J5" s="145"/>
      <c r="K5" s="145"/>
      <c r="L5" s="145"/>
    </row>
    <row r="6" spans="1:12" ht="18.75" x14ac:dyDescent="0.25">
      <c r="A6" s="8"/>
    </row>
    <row r="7" spans="1:12" ht="15.75" x14ac:dyDescent="0.25">
      <c r="A7" s="178" t="s">
        <v>78</v>
      </c>
      <c r="B7" s="178"/>
      <c r="C7" s="178"/>
      <c r="D7" s="178"/>
      <c r="E7" s="178"/>
      <c r="F7" s="178"/>
      <c r="G7" s="178"/>
      <c r="H7" s="178"/>
    </row>
    <row r="8" spans="1:12" ht="15.75" x14ac:dyDescent="0.25">
      <c r="A8" s="16"/>
      <c r="B8" s="16"/>
      <c r="C8" s="16"/>
      <c r="D8" s="16"/>
      <c r="E8" s="16"/>
      <c r="F8" s="16"/>
      <c r="G8" s="16"/>
      <c r="H8" s="16"/>
    </row>
    <row r="9" spans="1:12" ht="126" x14ac:dyDescent="0.25">
      <c r="A9" s="168" t="s">
        <v>79</v>
      </c>
      <c r="B9" s="168" t="s">
        <v>80</v>
      </c>
      <c r="C9" s="168" t="s">
        <v>81</v>
      </c>
      <c r="D9" s="168" t="s">
        <v>82</v>
      </c>
      <c r="E9" s="168" t="s">
        <v>83</v>
      </c>
      <c r="F9" s="168" t="s">
        <v>84</v>
      </c>
      <c r="G9" s="168" t="s">
        <v>85</v>
      </c>
      <c r="H9" s="168"/>
    </row>
    <row r="10" spans="1:12" ht="31.5" x14ac:dyDescent="0.25">
      <c r="A10" s="168"/>
      <c r="B10" s="168"/>
      <c r="C10" s="168"/>
      <c r="D10" s="168"/>
      <c r="E10" s="168"/>
      <c r="F10" s="168"/>
      <c r="G10" s="9" t="s">
        <v>86</v>
      </c>
      <c r="H10" s="9" t="s">
        <v>87</v>
      </c>
    </row>
    <row r="11" spans="1:12" ht="15.75" x14ac:dyDescent="0.25">
      <c r="A11" s="9">
        <v>1</v>
      </c>
      <c r="B11" s="9"/>
      <c r="C11" s="9">
        <v>2</v>
      </c>
      <c r="D11" s="9" t="s">
        <v>88</v>
      </c>
      <c r="E11" s="9">
        <v>4</v>
      </c>
      <c r="F11" s="14">
        <v>5</v>
      </c>
      <c r="G11" s="15">
        <v>6</v>
      </c>
      <c r="H11" s="15">
        <v>7</v>
      </c>
    </row>
    <row r="12" spans="1:12" ht="15.75" x14ac:dyDescent="0.25">
      <c r="A12" s="179" t="s">
        <v>89</v>
      </c>
      <c r="B12" s="180"/>
      <c r="C12" s="181"/>
      <c r="D12" s="181"/>
      <c r="E12" s="180"/>
      <c r="F12" s="17">
        <v>29510.614613199999</v>
      </c>
      <c r="G12" s="18"/>
      <c r="H12" s="18">
        <f>SUM(H13:H40)</f>
        <v>264008.24000000011</v>
      </c>
    </row>
    <row r="13" spans="1:12" ht="63" x14ac:dyDescent="0.25">
      <c r="A13" s="19">
        <v>1</v>
      </c>
      <c r="B13" s="19"/>
      <c r="C13" s="20" t="s">
        <v>90</v>
      </c>
      <c r="D13" s="20" t="s">
        <v>91</v>
      </c>
      <c r="E13" s="19" t="s">
        <v>92</v>
      </c>
      <c r="F13" s="21">
        <v>13552.234089</v>
      </c>
      <c r="G13" s="22">
        <v>8.74</v>
      </c>
      <c r="H13" s="22">
        <f t="shared" ref="H13:H40" si="0">ROUND(F13*G13,2)</f>
        <v>118446.53</v>
      </c>
    </row>
    <row r="14" spans="1:12" ht="63" x14ac:dyDescent="0.25">
      <c r="A14" s="19">
        <v>2</v>
      </c>
      <c r="B14" s="19"/>
      <c r="C14" s="20" t="s">
        <v>93</v>
      </c>
      <c r="D14" s="20" t="s">
        <v>94</v>
      </c>
      <c r="E14" s="19" t="s">
        <v>95</v>
      </c>
      <c r="F14" s="21">
        <v>3562.6883244000001</v>
      </c>
      <c r="G14" s="22">
        <v>9.07</v>
      </c>
      <c r="H14" s="22">
        <f t="shared" si="0"/>
        <v>32313.58</v>
      </c>
    </row>
    <row r="15" spans="1:12" ht="63" x14ac:dyDescent="0.25">
      <c r="A15" s="19">
        <v>3</v>
      </c>
      <c r="B15" s="19"/>
      <c r="C15" s="20" t="s">
        <v>96</v>
      </c>
      <c r="D15" s="20" t="s">
        <v>97</v>
      </c>
      <c r="E15" s="19" t="s">
        <v>92</v>
      </c>
      <c r="F15" s="21">
        <v>3111.6044729999999</v>
      </c>
      <c r="G15" s="22">
        <v>9.4</v>
      </c>
      <c r="H15" s="22">
        <f t="shared" si="0"/>
        <v>29249.08</v>
      </c>
    </row>
    <row r="16" spans="1:12" ht="63" x14ac:dyDescent="0.25">
      <c r="A16" s="19">
        <v>4</v>
      </c>
      <c r="B16" s="19"/>
      <c r="C16" s="20" t="s">
        <v>98</v>
      </c>
      <c r="D16" s="20" t="s">
        <v>99</v>
      </c>
      <c r="E16" s="19" t="s">
        <v>92</v>
      </c>
      <c r="F16" s="21">
        <v>1261.7761399999999</v>
      </c>
      <c r="G16" s="22">
        <v>8.5299999999999994</v>
      </c>
      <c r="H16" s="22">
        <f t="shared" si="0"/>
        <v>10762.95</v>
      </c>
    </row>
    <row r="17" spans="1:8" ht="63" x14ac:dyDescent="0.25">
      <c r="A17" s="19">
        <v>5</v>
      </c>
      <c r="B17" s="19"/>
      <c r="C17" s="20" t="s">
        <v>100</v>
      </c>
      <c r="D17" s="20" t="s">
        <v>101</v>
      </c>
      <c r="E17" s="19" t="s">
        <v>95</v>
      </c>
      <c r="F17" s="21">
        <v>939.83039399999996</v>
      </c>
      <c r="G17" s="22">
        <v>9.6199999999999992</v>
      </c>
      <c r="H17" s="22">
        <f t="shared" si="0"/>
        <v>9041.17</v>
      </c>
    </row>
    <row r="18" spans="1:8" ht="63" x14ac:dyDescent="0.25">
      <c r="A18" s="19">
        <v>6</v>
      </c>
      <c r="B18" s="19"/>
      <c r="C18" s="20" t="s">
        <v>102</v>
      </c>
      <c r="D18" s="20" t="s">
        <v>103</v>
      </c>
      <c r="E18" s="19" t="s">
        <v>92</v>
      </c>
      <c r="F18" s="21">
        <v>992.49991999999997</v>
      </c>
      <c r="G18" s="22">
        <v>8.3800000000000008</v>
      </c>
      <c r="H18" s="22">
        <f t="shared" si="0"/>
        <v>8317.15</v>
      </c>
    </row>
    <row r="19" spans="1:8" ht="63" x14ac:dyDescent="0.25">
      <c r="A19" s="19">
        <v>7</v>
      </c>
      <c r="B19" s="19"/>
      <c r="C19" s="20" t="s">
        <v>104</v>
      </c>
      <c r="D19" s="20" t="s">
        <v>105</v>
      </c>
      <c r="E19" s="19" t="s">
        <v>92</v>
      </c>
      <c r="F19" s="21">
        <v>734.34960000000001</v>
      </c>
      <c r="G19" s="22">
        <v>9.51</v>
      </c>
      <c r="H19" s="22">
        <f t="shared" si="0"/>
        <v>6983.66</v>
      </c>
    </row>
    <row r="20" spans="1:8" ht="63" x14ac:dyDescent="0.25">
      <c r="A20" s="19">
        <v>8</v>
      </c>
      <c r="B20" s="19"/>
      <c r="C20" s="20" t="s">
        <v>106</v>
      </c>
      <c r="D20" s="20" t="s">
        <v>107</v>
      </c>
      <c r="E20" s="19" t="s">
        <v>95</v>
      </c>
      <c r="F20" s="21">
        <v>780.60388899999998</v>
      </c>
      <c r="G20" s="22">
        <v>8.64</v>
      </c>
      <c r="H20" s="22">
        <f t="shared" si="0"/>
        <v>6744.42</v>
      </c>
    </row>
    <row r="21" spans="1:8" ht="63" x14ac:dyDescent="0.25">
      <c r="A21" s="19">
        <v>9</v>
      </c>
      <c r="B21" s="19"/>
      <c r="C21" s="20" t="s">
        <v>108</v>
      </c>
      <c r="D21" s="20" t="s">
        <v>109</v>
      </c>
      <c r="E21" s="19" t="s">
        <v>95</v>
      </c>
      <c r="F21" s="21">
        <v>713.99878000000001</v>
      </c>
      <c r="G21" s="22">
        <v>8.9700000000000006</v>
      </c>
      <c r="H21" s="22">
        <f t="shared" si="0"/>
        <v>6404.57</v>
      </c>
    </row>
    <row r="22" spans="1:8" ht="63" x14ac:dyDescent="0.25">
      <c r="A22" s="19">
        <v>10</v>
      </c>
      <c r="B22" s="19"/>
      <c r="C22" s="20" t="s">
        <v>110</v>
      </c>
      <c r="D22" s="20" t="s">
        <v>111</v>
      </c>
      <c r="E22" s="19" t="s">
        <v>92</v>
      </c>
      <c r="F22" s="21">
        <v>592.90599999999995</v>
      </c>
      <c r="G22" s="22">
        <v>10.210000000000001</v>
      </c>
      <c r="H22" s="22">
        <f t="shared" si="0"/>
        <v>6053.57</v>
      </c>
    </row>
    <row r="23" spans="1:8" ht="63" x14ac:dyDescent="0.25">
      <c r="A23" s="19">
        <v>11</v>
      </c>
      <c r="B23" s="19"/>
      <c r="C23" s="20" t="s">
        <v>112</v>
      </c>
      <c r="D23" s="20" t="s">
        <v>113</v>
      </c>
      <c r="E23" s="19" t="s">
        <v>92</v>
      </c>
      <c r="F23" s="21">
        <v>481.47211679999998</v>
      </c>
      <c r="G23" s="22">
        <v>8.4600000000000009</v>
      </c>
      <c r="H23" s="22">
        <f t="shared" si="0"/>
        <v>4073.25</v>
      </c>
    </row>
    <row r="24" spans="1:8" ht="63" x14ac:dyDescent="0.25">
      <c r="A24" s="19">
        <v>12</v>
      </c>
      <c r="B24" s="19"/>
      <c r="C24" s="20" t="s">
        <v>114</v>
      </c>
      <c r="D24" s="20" t="s">
        <v>115</v>
      </c>
      <c r="E24" s="19" t="s">
        <v>95</v>
      </c>
      <c r="F24" s="21">
        <v>343.98200800000001</v>
      </c>
      <c r="G24" s="22">
        <v>8.86</v>
      </c>
      <c r="H24" s="22">
        <f t="shared" si="0"/>
        <v>3047.68</v>
      </c>
    </row>
    <row r="25" spans="1:8" ht="63" x14ac:dyDescent="0.25">
      <c r="A25" s="19">
        <v>13</v>
      </c>
      <c r="B25" s="19"/>
      <c r="C25" s="20" t="s">
        <v>116</v>
      </c>
      <c r="D25" s="20" t="s">
        <v>117</v>
      </c>
      <c r="E25" s="19" t="s">
        <v>92</v>
      </c>
      <c r="F25" s="21">
        <v>300.69716</v>
      </c>
      <c r="G25" s="22">
        <v>9.76</v>
      </c>
      <c r="H25" s="22">
        <f t="shared" si="0"/>
        <v>2934.8</v>
      </c>
    </row>
    <row r="26" spans="1:8" ht="63" x14ac:dyDescent="0.25">
      <c r="A26" s="19">
        <v>14</v>
      </c>
      <c r="B26" s="19"/>
      <c r="C26" s="20" t="s">
        <v>118</v>
      </c>
      <c r="D26" s="20" t="s">
        <v>119</v>
      </c>
      <c r="E26" s="19" t="s">
        <v>92</v>
      </c>
      <c r="F26" s="21">
        <v>305.08512000000002</v>
      </c>
      <c r="G26" s="22">
        <v>9.18</v>
      </c>
      <c r="H26" s="22">
        <f t="shared" si="0"/>
        <v>2800.68</v>
      </c>
    </row>
    <row r="27" spans="1:8" ht="63" x14ac:dyDescent="0.25">
      <c r="A27" s="19">
        <v>15</v>
      </c>
      <c r="B27" s="19"/>
      <c r="C27" s="20" t="s">
        <v>120</v>
      </c>
      <c r="D27" s="20" t="s">
        <v>121</v>
      </c>
      <c r="E27" s="19" t="s">
        <v>92</v>
      </c>
      <c r="F27" s="21">
        <v>335.10500000000002</v>
      </c>
      <c r="G27" s="22">
        <v>8.09</v>
      </c>
      <c r="H27" s="22">
        <f t="shared" si="0"/>
        <v>2711</v>
      </c>
    </row>
    <row r="28" spans="1:8" ht="63" x14ac:dyDescent="0.25">
      <c r="A28" s="19">
        <v>16</v>
      </c>
      <c r="B28" s="19"/>
      <c r="C28" s="20" t="s">
        <v>122</v>
      </c>
      <c r="D28" s="20" t="s">
        <v>123</v>
      </c>
      <c r="E28" s="19" t="s">
        <v>92</v>
      </c>
      <c r="F28" s="21">
        <v>252.35244</v>
      </c>
      <c r="G28" s="22">
        <v>10.65</v>
      </c>
      <c r="H28" s="22">
        <f t="shared" si="0"/>
        <v>2687.55</v>
      </c>
    </row>
    <row r="29" spans="1:8" ht="63" x14ac:dyDescent="0.25">
      <c r="A29" s="19">
        <v>17</v>
      </c>
      <c r="B29" s="19"/>
      <c r="C29" s="20" t="s">
        <v>124</v>
      </c>
      <c r="D29" s="20" t="s">
        <v>125</v>
      </c>
      <c r="E29" s="19" t="s">
        <v>92</v>
      </c>
      <c r="F29" s="21">
        <v>201.674184</v>
      </c>
      <c r="G29" s="22">
        <v>10.94</v>
      </c>
      <c r="H29" s="22">
        <f t="shared" si="0"/>
        <v>2206.3200000000002</v>
      </c>
    </row>
    <row r="30" spans="1:8" ht="63" x14ac:dyDescent="0.25">
      <c r="A30" s="19">
        <v>18</v>
      </c>
      <c r="B30" s="19"/>
      <c r="C30" s="20" t="s">
        <v>126</v>
      </c>
      <c r="D30" s="20" t="s">
        <v>127</v>
      </c>
      <c r="E30" s="19" t="s">
        <v>92</v>
      </c>
      <c r="F30" s="21">
        <v>213.2928</v>
      </c>
      <c r="G30" s="22">
        <v>10.06</v>
      </c>
      <c r="H30" s="22">
        <f t="shared" si="0"/>
        <v>2145.73</v>
      </c>
    </row>
    <row r="31" spans="1:8" ht="63" x14ac:dyDescent="0.25">
      <c r="A31" s="19">
        <v>19</v>
      </c>
      <c r="B31" s="19"/>
      <c r="C31" s="20" t="s">
        <v>128</v>
      </c>
      <c r="D31" s="20" t="s">
        <v>129</v>
      </c>
      <c r="E31" s="19" t="s">
        <v>92</v>
      </c>
      <c r="F31" s="21">
        <v>194.7167</v>
      </c>
      <c r="G31" s="22">
        <v>9.92</v>
      </c>
      <c r="H31" s="22">
        <f t="shared" si="0"/>
        <v>1931.59</v>
      </c>
    </row>
    <row r="32" spans="1:8" ht="63" x14ac:dyDescent="0.25">
      <c r="A32" s="19">
        <v>20</v>
      </c>
      <c r="B32" s="19"/>
      <c r="C32" s="20" t="s">
        <v>130</v>
      </c>
      <c r="D32" s="20" t="s">
        <v>131</v>
      </c>
      <c r="E32" s="19" t="s">
        <v>92</v>
      </c>
      <c r="F32" s="21">
        <v>236.0643</v>
      </c>
      <c r="G32" s="22">
        <v>7.8</v>
      </c>
      <c r="H32" s="22">
        <f t="shared" si="0"/>
        <v>1841.3</v>
      </c>
    </row>
    <row r="33" spans="1:8" ht="63" x14ac:dyDescent="0.25">
      <c r="A33" s="19">
        <v>21</v>
      </c>
      <c r="B33" s="19"/>
      <c r="C33" s="20" t="s">
        <v>132</v>
      </c>
      <c r="D33" s="20" t="s">
        <v>133</v>
      </c>
      <c r="E33" s="19" t="s">
        <v>92</v>
      </c>
      <c r="F33" s="21">
        <v>237.16800000000001</v>
      </c>
      <c r="G33" s="22">
        <v>7.5</v>
      </c>
      <c r="H33" s="22">
        <f t="shared" si="0"/>
        <v>1778.76</v>
      </c>
    </row>
    <row r="34" spans="1:8" ht="63" x14ac:dyDescent="0.25">
      <c r="A34" s="19">
        <v>22</v>
      </c>
      <c r="B34" s="19"/>
      <c r="C34" s="20" t="s">
        <v>134</v>
      </c>
      <c r="D34" s="20" t="s">
        <v>135</v>
      </c>
      <c r="E34" s="19" t="s">
        <v>92</v>
      </c>
      <c r="F34" s="21">
        <v>68.446250000000006</v>
      </c>
      <c r="G34" s="22">
        <v>7.94</v>
      </c>
      <c r="H34" s="22">
        <f t="shared" si="0"/>
        <v>543.46</v>
      </c>
    </row>
    <row r="35" spans="1:8" ht="63" x14ac:dyDescent="0.25">
      <c r="A35" s="19">
        <v>23</v>
      </c>
      <c r="B35" s="19"/>
      <c r="C35" s="20" t="s">
        <v>136</v>
      </c>
      <c r="D35" s="20" t="s">
        <v>137</v>
      </c>
      <c r="E35" s="19" t="s">
        <v>92</v>
      </c>
      <c r="F35" s="21">
        <v>47.202064999999997</v>
      </c>
      <c r="G35" s="22">
        <v>11.09</v>
      </c>
      <c r="H35" s="22">
        <f t="shared" si="0"/>
        <v>523.47</v>
      </c>
    </row>
    <row r="36" spans="1:8" ht="63" x14ac:dyDescent="0.25">
      <c r="A36" s="19">
        <v>24</v>
      </c>
      <c r="B36" s="19"/>
      <c r="C36" s="20" t="s">
        <v>138</v>
      </c>
      <c r="D36" s="20" t="s">
        <v>139</v>
      </c>
      <c r="E36" s="19" t="s">
        <v>92</v>
      </c>
      <c r="F36" s="21">
        <v>35.641759999999998</v>
      </c>
      <c r="G36" s="22">
        <v>8.24</v>
      </c>
      <c r="H36" s="22">
        <f t="shared" si="0"/>
        <v>293.69</v>
      </c>
    </row>
    <row r="37" spans="1:8" ht="63" x14ac:dyDescent="0.25">
      <c r="A37" s="19">
        <v>25</v>
      </c>
      <c r="B37" s="19"/>
      <c r="C37" s="20" t="s">
        <v>140</v>
      </c>
      <c r="D37" s="20" t="s">
        <v>141</v>
      </c>
      <c r="E37" s="19" t="s">
        <v>92</v>
      </c>
      <c r="F37" s="21">
        <v>12.3246</v>
      </c>
      <c r="G37" s="22">
        <v>11.64</v>
      </c>
      <c r="H37" s="22">
        <f t="shared" si="0"/>
        <v>143.46</v>
      </c>
    </row>
    <row r="38" spans="1:8" ht="63" x14ac:dyDescent="0.25">
      <c r="A38" s="19">
        <v>26</v>
      </c>
      <c r="B38" s="19"/>
      <c r="C38" s="20" t="s">
        <v>142</v>
      </c>
      <c r="D38" s="20" t="s">
        <v>143</v>
      </c>
      <c r="E38" s="19" t="s">
        <v>92</v>
      </c>
      <c r="F38" s="21">
        <v>1.9650000000000001</v>
      </c>
      <c r="G38" s="22">
        <v>10.35</v>
      </c>
      <c r="H38" s="22">
        <f t="shared" si="0"/>
        <v>20.34</v>
      </c>
    </row>
    <row r="39" spans="1:8" ht="63" x14ac:dyDescent="0.25">
      <c r="A39" s="19">
        <v>27</v>
      </c>
      <c r="B39" s="19"/>
      <c r="C39" s="20" t="s">
        <v>144</v>
      </c>
      <c r="D39" s="20" t="s">
        <v>145</v>
      </c>
      <c r="E39" s="19" t="s">
        <v>95</v>
      </c>
      <c r="F39" s="21">
        <v>0.81699999999999995</v>
      </c>
      <c r="G39" s="22">
        <v>9.2899999999999991</v>
      </c>
      <c r="H39" s="22">
        <f t="shared" si="0"/>
        <v>7.59</v>
      </c>
    </row>
    <row r="40" spans="1:8" ht="63" x14ac:dyDescent="0.25">
      <c r="A40" s="19">
        <v>28</v>
      </c>
      <c r="B40" s="19"/>
      <c r="C40" s="20" t="s">
        <v>146</v>
      </c>
      <c r="D40" s="20" t="s">
        <v>147</v>
      </c>
      <c r="E40" s="19" t="s">
        <v>92</v>
      </c>
      <c r="F40" s="21">
        <v>0.11650000000000001</v>
      </c>
      <c r="G40" s="22">
        <v>7.62</v>
      </c>
      <c r="H40" s="22">
        <f t="shared" si="0"/>
        <v>0.89</v>
      </c>
    </row>
    <row r="41" spans="1:8" ht="15.75" x14ac:dyDescent="0.25">
      <c r="A41" s="179" t="s">
        <v>148</v>
      </c>
      <c r="B41" s="180"/>
      <c r="C41" s="181"/>
      <c r="D41" s="181"/>
      <c r="E41" s="180"/>
      <c r="F41" s="17">
        <v>1714.3792530000001</v>
      </c>
      <c r="G41" s="18"/>
      <c r="H41" s="18">
        <f>SUM(H42:H42)</f>
        <v>22612.66</v>
      </c>
    </row>
    <row r="42" spans="1:8" ht="63" x14ac:dyDescent="0.25">
      <c r="A42" s="19">
        <v>29</v>
      </c>
      <c r="B42" s="19"/>
      <c r="C42" s="20">
        <v>2</v>
      </c>
      <c r="D42" s="20" t="s">
        <v>148</v>
      </c>
      <c r="E42" s="19" t="s">
        <v>92</v>
      </c>
      <c r="F42" s="21">
        <v>1714.3792530000001</v>
      </c>
      <c r="G42" s="22">
        <v>13.19</v>
      </c>
      <c r="H42" s="22">
        <f>ROUND(F42*G42,2)</f>
        <v>22612.66</v>
      </c>
    </row>
    <row r="43" spans="1:8" ht="15.75" x14ac:dyDescent="0.25">
      <c r="A43" s="179" t="s">
        <v>149</v>
      </c>
      <c r="B43" s="180"/>
      <c r="C43" s="181"/>
      <c r="D43" s="181"/>
      <c r="E43" s="180"/>
      <c r="F43" s="17"/>
      <c r="G43" s="18"/>
      <c r="H43" s="18">
        <f>SUM(H44:H116)</f>
        <v>259548.30999999994</v>
      </c>
    </row>
    <row r="44" spans="1:8" ht="141.75" x14ac:dyDescent="0.25">
      <c r="A44" s="19">
        <v>30</v>
      </c>
      <c r="B44" s="19"/>
      <c r="C44" s="23" t="s">
        <v>150</v>
      </c>
      <c r="D44" s="20" t="s">
        <v>151</v>
      </c>
      <c r="E44" s="19" t="s">
        <v>152</v>
      </c>
      <c r="F44" s="21">
        <v>228.73859999999999</v>
      </c>
      <c r="G44" s="22">
        <v>290.01</v>
      </c>
      <c r="H44" s="22">
        <f t="shared" ref="H44:H75" si="1">ROUND(F44*G44,2)</f>
        <v>66336.479999999996</v>
      </c>
    </row>
    <row r="45" spans="1:8" ht="189" x14ac:dyDescent="0.25">
      <c r="A45" s="19">
        <v>31</v>
      </c>
      <c r="B45" s="19"/>
      <c r="C45" s="23" t="s">
        <v>153</v>
      </c>
      <c r="D45" s="20" t="s">
        <v>154</v>
      </c>
      <c r="E45" s="19" t="s">
        <v>152</v>
      </c>
      <c r="F45" s="21">
        <v>199.71360000000001</v>
      </c>
      <c r="G45" s="22">
        <v>200.67</v>
      </c>
      <c r="H45" s="22">
        <f t="shared" si="1"/>
        <v>40076.53</v>
      </c>
    </row>
    <row r="46" spans="1:8" ht="126" x14ac:dyDescent="0.25">
      <c r="A46" s="19">
        <v>32</v>
      </c>
      <c r="B46" s="19"/>
      <c r="C46" s="23" t="s">
        <v>155</v>
      </c>
      <c r="D46" s="20" t="s">
        <v>156</v>
      </c>
      <c r="E46" s="19" t="s">
        <v>152</v>
      </c>
      <c r="F46" s="21">
        <v>130.94252</v>
      </c>
      <c r="G46" s="22">
        <v>120.04</v>
      </c>
      <c r="H46" s="22">
        <f t="shared" si="1"/>
        <v>15718.34</v>
      </c>
    </row>
    <row r="47" spans="1:8" ht="189" x14ac:dyDescent="0.25">
      <c r="A47" s="19">
        <v>33</v>
      </c>
      <c r="B47" s="19"/>
      <c r="C47" s="23" t="s">
        <v>157</v>
      </c>
      <c r="D47" s="20" t="s">
        <v>158</v>
      </c>
      <c r="E47" s="19" t="s">
        <v>152</v>
      </c>
      <c r="F47" s="21">
        <v>99.328000000000003</v>
      </c>
      <c r="G47" s="22">
        <v>155.80000000000001</v>
      </c>
      <c r="H47" s="22">
        <f t="shared" si="1"/>
        <v>15475.3</v>
      </c>
    </row>
    <row r="48" spans="1:8" ht="110.25" x14ac:dyDescent="0.25">
      <c r="A48" s="19">
        <v>34</v>
      </c>
      <c r="B48" s="19"/>
      <c r="C48" s="23" t="s">
        <v>159</v>
      </c>
      <c r="D48" s="20" t="s">
        <v>160</v>
      </c>
      <c r="E48" s="19" t="s">
        <v>152</v>
      </c>
      <c r="F48" s="21">
        <v>220.45777630000001</v>
      </c>
      <c r="G48" s="22">
        <v>65.709999999999994</v>
      </c>
      <c r="H48" s="22">
        <f t="shared" si="1"/>
        <v>14486.28</v>
      </c>
    </row>
    <row r="49" spans="1:8" ht="47.25" x14ac:dyDescent="0.25">
      <c r="A49" s="19">
        <v>35</v>
      </c>
      <c r="B49" s="19"/>
      <c r="C49" s="23" t="s">
        <v>161</v>
      </c>
      <c r="D49" s="20" t="s">
        <v>162</v>
      </c>
      <c r="E49" s="19" t="s">
        <v>152</v>
      </c>
      <c r="F49" s="21">
        <v>199.71360000000001</v>
      </c>
      <c r="G49" s="22">
        <v>70.67</v>
      </c>
      <c r="H49" s="22">
        <f t="shared" si="1"/>
        <v>14113.76</v>
      </c>
    </row>
    <row r="50" spans="1:8" ht="126" x14ac:dyDescent="0.25">
      <c r="A50" s="19">
        <v>36</v>
      </c>
      <c r="B50" s="19"/>
      <c r="C50" s="23" t="s">
        <v>163</v>
      </c>
      <c r="D50" s="20" t="s">
        <v>164</v>
      </c>
      <c r="E50" s="19" t="s">
        <v>152</v>
      </c>
      <c r="F50" s="21">
        <v>112.763212</v>
      </c>
      <c r="G50" s="22">
        <v>115.4</v>
      </c>
      <c r="H50" s="22">
        <f t="shared" si="1"/>
        <v>13012.87</v>
      </c>
    </row>
    <row r="51" spans="1:8" ht="126" x14ac:dyDescent="0.25">
      <c r="A51" s="19">
        <v>37</v>
      </c>
      <c r="B51" s="19"/>
      <c r="C51" s="23" t="s">
        <v>165</v>
      </c>
      <c r="D51" s="20" t="s">
        <v>166</v>
      </c>
      <c r="E51" s="19" t="s">
        <v>152</v>
      </c>
      <c r="F51" s="21">
        <v>20.968640000000001</v>
      </c>
      <c r="G51" s="22">
        <v>533.27</v>
      </c>
      <c r="H51" s="22">
        <f t="shared" si="1"/>
        <v>11181.95</v>
      </c>
    </row>
    <row r="52" spans="1:8" ht="157.5" x14ac:dyDescent="0.25">
      <c r="A52" s="19">
        <v>38</v>
      </c>
      <c r="B52" s="19"/>
      <c r="C52" s="23" t="s">
        <v>167</v>
      </c>
      <c r="D52" s="20" t="s">
        <v>168</v>
      </c>
      <c r="E52" s="19" t="s">
        <v>152</v>
      </c>
      <c r="F52" s="21">
        <v>49.928400000000003</v>
      </c>
      <c r="G52" s="22">
        <v>175.35</v>
      </c>
      <c r="H52" s="22">
        <f t="shared" si="1"/>
        <v>8754.94</v>
      </c>
    </row>
    <row r="53" spans="1:8" ht="299.25" x14ac:dyDescent="0.25">
      <c r="A53" s="19">
        <v>39</v>
      </c>
      <c r="B53" s="19"/>
      <c r="C53" s="23" t="s">
        <v>169</v>
      </c>
      <c r="D53" s="20" t="s">
        <v>170</v>
      </c>
      <c r="E53" s="19" t="s">
        <v>152</v>
      </c>
      <c r="F53" s="21">
        <v>96.963920000000002</v>
      </c>
      <c r="G53" s="22">
        <v>90</v>
      </c>
      <c r="H53" s="22">
        <f t="shared" si="1"/>
        <v>8726.75</v>
      </c>
    </row>
    <row r="54" spans="1:8" ht="94.5" x14ac:dyDescent="0.25">
      <c r="A54" s="19">
        <v>40</v>
      </c>
      <c r="B54" s="19"/>
      <c r="C54" s="23" t="s">
        <v>171</v>
      </c>
      <c r="D54" s="20" t="s">
        <v>172</v>
      </c>
      <c r="E54" s="19" t="s">
        <v>152</v>
      </c>
      <c r="F54" s="21">
        <v>47.702260000000003</v>
      </c>
      <c r="G54" s="22">
        <v>120.24</v>
      </c>
      <c r="H54" s="22">
        <f t="shared" si="1"/>
        <v>5735.72</v>
      </c>
    </row>
    <row r="55" spans="1:8" ht="157.5" x14ac:dyDescent="0.25">
      <c r="A55" s="19">
        <v>41</v>
      </c>
      <c r="B55" s="19"/>
      <c r="C55" s="23" t="s">
        <v>173</v>
      </c>
      <c r="D55" s="20" t="s">
        <v>174</v>
      </c>
      <c r="E55" s="19" t="s">
        <v>152</v>
      </c>
      <c r="F55" s="21">
        <v>1689.96084</v>
      </c>
      <c r="G55" s="22">
        <v>3.12</v>
      </c>
      <c r="H55" s="22">
        <f t="shared" si="1"/>
        <v>5272.68</v>
      </c>
    </row>
    <row r="56" spans="1:8" ht="126" x14ac:dyDescent="0.25">
      <c r="A56" s="19">
        <v>42</v>
      </c>
      <c r="B56" s="19"/>
      <c r="C56" s="23" t="s">
        <v>175</v>
      </c>
      <c r="D56" s="20" t="s">
        <v>176</v>
      </c>
      <c r="E56" s="19" t="s">
        <v>152</v>
      </c>
      <c r="F56" s="21">
        <v>27.345870000000001</v>
      </c>
      <c r="G56" s="22">
        <v>175.56</v>
      </c>
      <c r="H56" s="22">
        <f t="shared" si="1"/>
        <v>4800.84</v>
      </c>
    </row>
    <row r="57" spans="1:8" ht="94.5" x14ac:dyDescent="0.25">
      <c r="A57" s="19">
        <v>43</v>
      </c>
      <c r="B57" s="19"/>
      <c r="C57" s="23" t="s">
        <v>177</v>
      </c>
      <c r="D57" s="20" t="s">
        <v>178</v>
      </c>
      <c r="E57" s="19" t="s">
        <v>152</v>
      </c>
      <c r="F57" s="21">
        <v>48.494599999999998</v>
      </c>
      <c r="G57" s="22">
        <v>86.4</v>
      </c>
      <c r="H57" s="22">
        <f t="shared" si="1"/>
        <v>4189.93</v>
      </c>
    </row>
    <row r="58" spans="1:8" ht="126" x14ac:dyDescent="0.25">
      <c r="A58" s="19">
        <v>44</v>
      </c>
      <c r="B58" s="19"/>
      <c r="C58" s="23" t="s">
        <v>179</v>
      </c>
      <c r="D58" s="20" t="s">
        <v>180</v>
      </c>
      <c r="E58" s="19" t="s">
        <v>152</v>
      </c>
      <c r="F58" s="21">
        <v>409.81113429999999</v>
      </c>
      <c r="G58" s="22">
        <v>8.1</v>
      </c>
      <c r="H58" s="22">
        <f t="shared" si="1"/>
        <v>3319.47</v>
      </c>
    </row>
    <row r="59" spans="1:8" ht="189" x14ac:dyDescent="0.25">
      <c r="A59" s="19">
        <v>45</v>
      </c>
      <c r="B59" s="19"/>
      <c r="C59" s="23" t="s">
        <v>181</v>
      </c>
      <c r="D59" s="20" t="s">
        <v>182</v>
      </c>
      <c r="E59" s="19" t="s">
        <v>152</v>
      </c>
      <c r="F59" s="21">
        <v>268.815404</v>
      </c>
      <c r="G59" s="22">
        <v>12.31</v>
      </c>
      <c r="H59" s="22">
        <f t="shared" si="1"/>
        <v>3309.12</v>
      </c>
    </row>
    <row r="60" spans="1:8" ht="78.75" x14ac:dyDescent="0.25">
      <c r="A60" s="19">
        <v>46</v>
      </c>
      <c r="B60" s="19"/>
      <c r="C60" s="23" t="s">
        <v>183</v>
      </c>
      <c r="D60" s="20" t="s">
        <v>184</v>
      </c>
      <c r="E60" s="19" t="s">
        <v>152</v>
      </c>
      <c r="F60" s="21">
        <v>34.617288000000002</v>
      </c>
      <c r="G60" s="22">
        <v>89.99</v>
      </c>
      <c r="H60" s="22">
        <f t="shared" si="1"/>
        <v>3115.21</v>
      </c>
    </row>
    <row r="61" spans="1:8" ht="110.25" x14ac:dyDescent="0.25">
      <c r="A61" s="19">
        <v>47</v>
      </c>
      <c r="B61" s="19"/>
      <c r="C61" s="23" t="s">
        <v>185</v>
      </c>
      <c r="D61" s="20" t="s">
        <v>186</v>
      </c>
      <c r="E61" s="19" t="s">
        <v>152</v>
      </c>
      <c r="F61" s="21">
        <v>8.3660399999999999</v>
      </c>
      <c r="G61" s="22">
        <v>312.20999999999998</v>
      </c>
      <c r="H61" s="22">
        <f t="shared" si="1"/>
        <v>2611.96</v>
      </c>
    </row>
    <row r="62" spans="1:8" ht="94.5" x14ac:dyDescent="0.25">
      <c r="A62" s="19">
        <v>48</v>
      </c>
      <c r="B62" s="19"/>
      <c r="C62" s="23" t="s">
        <v>187</v>
      </c>
      <c r="D62" s="20" t="s">
        <v>188</v>
      </c>
      <c r="E62" s="19" t="s">
        <v>152</v>
      </c>
      <c r="F62" s="21">
        <v>23.41536</v>
      </c>
      <c r="G62" s="22">
        <v>94.05</v>
      </c>
      <c r="H62" s="22">
        <f t="shared" si="1"/>
        <v>2202.21</v>
      </c>
    </row>
    <row r="63" spans="1:8" ht="189" x14ac:dyDescent="0.25">
      <c r="A63" s="19">
        <v>49</v>
      </c>
      <c r="B63" s="19"/>
      <c r="C63" s="23" t="s">
        <v>189</v>
      </c>
      <c r="D63" s="20" t="s">
        <v>190</v>
      </c>
      <c r="E63" s="19" t="s">
        <v>152</v>
      </c>
      <c r="F63" s="21">
        <v>21.263000000000002</v>
      </c>
      <c r="G63" s="22">
        <v>100</v>
      </c>
      <c r="H63" s="22">
        <f t="shared" si="1"/>
        <v>2126.3000000000002</v>
      </c>
    </row>
    <row r="64" spans="1:8" ht="252" x14ac:dyDescent="0.25">
      <c r="A64" s="19">
        <v>50</v>
      </c>
      <c r="B64" s="19"/>
      <c r="C64" s="23" t="s">
        <v>191</v>
      </c>
      <c r="D64" s="20" t="s">
        <v>192</v>
      </c>
      <c r="E64" s="19" t="s">
        <v>152</v>
      </c>
      <c r="F64" s="21">
        <v>13.904004499999999</v>
      </c>
      <c r="G64" s="22">
        <v>133.97</v>
      </c>
      <c r="H64" s="22">
        <f t="shared" si="1"/>
        <v>1862.72</v>
      </c>
    </row>
    <row r="65" spans="1:8" ht="204.75" x14ac:dyDescent="0.25">
      <c r="A65" s="19">
        <v>51</v>
      </c>
      <c r="B65" s="19"/>
      <c r="C65" s="23" t="s">
        <v>193</v>
      </c>
      <c r="D65" s="20" t="s">
        <v>194</v>
      </c>
      <c r="E65" s="19" t="s">
        <v>152</v>
      </c>
      <c r="F65" s="21">
        <v>16.755314599999998</v>
      </c>
      <c r="G65" s="22">
        <v>96.89</v>
      </c>
      <c r="H65" s="22">
        <f t="shared" si="1"/>
        <v>1623.42</v>
      </c>
    </row>
    <row r="66" spans="1:8" ht="126" x14ac:dyDescent="0.25">
      <c r="A66" s="19">
        <v>52</v>
      </c>
      <c r="B66" s="19"/>
      <c r="C66" s="23" t="s">
        <v>195</v>
      </c>
      <c r="D66" s="20" t="s">
        <v>196</v>
      </c>
      <c r="E66" s="19" t="s">
        <v>152</v>
      </c>
      <c r="F66" s="21">
        <v>4.25</v>
      </c>
      <c r="G66" s="22">
        <v>287.99</v>
      </c>
      <c r="H66" s="22">
        <f t="shared" si="1"/>
        <v>1223.96</v>
      </c>
    </row>
    <row r="67" spans="1:8" ht="141.75" x14ac:dyDescent="0.25">
      <c r="A67" s="19">
        <v>53</v>
      </c>
      <c r="B67" s="19"/>
      <c r="C67" s="23" t="s">
        <v>197</v>
      </c>
      <c r="D67" s="20" t="s">
        <v>198</v>
      </c>
      <c r="E67" s="19" t="s">
        <v>152</v>
      </c>
      <c r="F67" s="21">
        <v>11.928000000000001</v>
      </c>
      <c r="G67" s="22">
        <v>96.89</v>
      </c>
      <c r="H67" s="22">
        <f t="shared" si="1"/>
        <v>1155.7</v>
      </c>
    </row>
    <row r="68" spans="1:8" ht="157.5" x14ac:dyDescent="0.25">
      <c r="A68" s="19">
        <v>54</v>
      </c>
      <c r="B68" s="19"/>
      <c r="C68" s="23" t="s">
        <v>199</v>
      </c>
      <c r="D68" s="20" t="s">
        <v>200</v>
      </c>
      <c r="E68" s="19" t="s">
        <v>152</v>
      </c>
      <c r="F68" s="21">
        <v>12.76925</v>
      </c>
      <c r="G68" s="22">
        <v>86.4</v>
      </c>
      <c r="H68" s="22">
        <f t="shared" si="1"/>
        <v>1103.26</v>
      </c>
    </row>
    <row r="69" spans="1:8" ht="236.25" x14ac:dyDescent="0.25">
      <c r="A69" s="19">
        <v>55</v>
      </c>
      <c r="B69" s="19"/>
      <c r="C69" s="23" t="s">
        <v>201</v>
      </c>
      <c r="D69" s="20" t="s">
        <v>202</v>
      </c>
      <c r="E69" s="19" t="s">
        <v>152</v>
      </c>
      <c r="F69" s="21">
        <v>112.85756000000001</v>
      </c>
      <c r="G69" s="22">
        <v>6.82</v>
      </c>
      <c r="H69" s="22">
        <f t="shared" si="1"/>
        <v>769.69</v>
      </c>
    </row>
    <row r="70" spans="1:8" ht="110.25" x14ac:dyDescent="0.25">
      <c r="A70" s="19">
        <v>56</v>
      </c>
      <c r="B70" s="19"/>
      <c r="C70" s="23">
        <v>400001</v>
      </c>
      <c r="D70" s="20" t="s">
        <v>160</v>
      </c>
      <c r="E70" s="19" t="s">
        <v>152</v>
      </c>
      <c r="F70" s="21">
        <v>8.1810194999999997</v>
      </c>
      <c r="G70" s="22">
        <v>87.17</v>
      </c>
      <c r="H70" s="22">
        <f t="shared" si="1"/>
        <v>713.14</v>
      </c>
    </row>
    <row r="71" spans="1:8" ht="94.5" x14ac:dyDescent="0.25">
      <c r="A71" s="19">
        <v>57</v>
      </c>
      <c r="B71" s="19"/>
      <c r="C71" s="23" t="s">
        <v>203</v>
      </c>
      <c r="D71" s="20" t="s">
        <v>204</v>
      </c>
      <c r="E71" s="19" t="s">
        <v>152</v>
      </c>
      <c r="F71" s="21">
        <v>6.5124000000000004</v>
      </c>
      <c r="G71" s="22">
        <v>102.84</v>
      </c>
      <c r="H71" s="22">
        <f t="shared" si="1"/>
        <v>669.74</v>
      </c>
    </row>
    <row r="72" spans="1:8" ht="204.75" x14ac:dyDescent="0.25">
      <c r="A72" s="19">
        <v>58</v>
      </c>
      <c r="B72" s="19"/>
      <c r="C72" s="23" t="s">
        <v>205</v>
      </c>
      <c r="D72" s="20" t="s">
        <v>206</v>
      </c>
      <c r="E72" s="19" t="s">
        <v>152</v>
      </c>
      <c r="F72" s="21">
        <v>5.3605969</v>
      </c>
      <c r="G72" s="22">
        <v>111.99</v>
      </c>
      <c r="H72" s="22">
        <f t="shared" si="1"/>
        <v>600.33000000000004</v>
      </c>
    </row>
    <row r="73" spans="1:8" ht="126" x14ac:dyDescent="0.25">
      <c r="A73" s="19">
        <v>59</v>
      </c>
      <c r="B73" s="19"/>
      <c r="C73" s="23" t="s">
        <v>207</v>
      </c>
      <c r="D73" s="20" t="s">
        <v>208</v>
      </c>
      <c r="E73" s="19" t="s">
        <v>152</v>
      </c>
      <c r="F73" s="21">
        <v>4.25</v>
      </c>
      <c r="G73" s="22">
        <v>131.44</v>
      </c>
      <c r="H73" s="22">
        <f t="shared" si="1"/>
        <v>558.62</v>
      </c>
    </row>
    <row r="74" spans="1:8" ht="220.5" x14ac:dyDescent="0.25">
      <c r="A74" s="19">
        <v>60</v>
      </c>
      <c r="B74" s="19"/>
      <c r="C74" s="23" t="s">
        <v>209</v>
      </c>
      <c r="D74" s="20" t="s">
        <v>210</v>
      </c>
      <c r="E74" s="19" t="s">
        <v>152</v>
      </c>
      <c r="F74" s="21">
        <v>5.6367500000000001</v>
      </c>
      <c r="G74" s="22">
        <v>90.4</v>
      </c>
      <c r="H74" s="22">
        <f t="shared" si="1"/>
        <v>509.56</v>
      </c>
    </row>
    <row r="75" spans="1:8" ht="126" x14ac:dyDescent="0.25">
      <c r="A75" s="19">
        <v>61</v>
      </c>
      <c r="B75" s="19"/>
      <c r="C75" s="23" t="s">
        <v>211</v>
      </c>
      <c r="D75" s="20" t="s">
        <v>180</v>
      </c>
      <c r="E75" s="19" t="s">
        <v>152</v>
      </c>
      <c r="F75" s="21">
        <v>57.078516399999998</v>
      </c>
      <c r="G75" s="22">
        <v>8.1</v>
      </c>
      <c r="H75" s="22">
        <f t="shared" si="1"/>
        <v>462.34</v>
      </c>
    </row>
    <row r="76" spans="1:8" ht="126" x14ac:dyDescent="0.25">
      <c r="A76" s="19">
        <v>62</v>
      </c>
      <c r="B76" s="19"/>
      <c r="C76" s="23" t="s">
        <v>212</v>
      </c>
      <c r="D76" s="20" t="s">
        <v>213</v>
      </c>
      <c r="E76" s="19" t="s">
        <v>152</v>
      </c>
      <c r="F76" s="21">
        <v>2.4525839999999999</v>
      </c>
      <c r="G76" s="22">
        <v>176.03</v>
      </c>
      <c r="H76" s="22">
        <f t="shared" ref="H76:H107" si="2">ROUND(F76*G76,2)</f>
        <v>431.73</v>
      </c>
    </row>
    <row r="77" spans="1:8" ht="78.75" x14ac:dyDescent="0.25">
      <c r="A77" s="19">
        <v>63</v>
      </c>
      <c r="B77" s="19"/>
      <c r="C77" s="23" t="s">
        <v>214</v>
      </c>
      <c r="D77" s="20" t="s">
        <v>215</v>
      </c>
      <c r="E77" s="19" t="s">
        <v>152</v>
      </c>
      <c r="F77" s="21">
        <v>345.77102600000001</v>
      </c>
      <c r="G77" s="22">
        <v>1.2</v>
      </c>
      <c r="H77" s="22">
        <f t="shared" si="2"/>
        <v>414.93</v>
      </c>
    </row>
    <row r="78" spans="1:8" ht="126" x14ac:dyDescent="0.25">
      <c r="A78" s="19">
        <v>64</v>
      </c>
      <c r="B78" s="19"/>
      <c r="C78" s="23" t="s">
        <v>216</v>
      </c>
      <c r="D78" s="20" t="s">
        <v>217</v>
      </c>
      <c r="E78" s="19" t="s">
        <v>152</v>
      </c>
      <c r="F78" s="21">
        <v>56.747639999999997</v>
      </c>
      <c r="G78" s="22">
        <v>6.9</v>
      </c>
      <c r="H78" s="22">
        <f t="shared" si="2"/>
        <v>391.56</v>
      </c>
    </row>
    <row r="79" spans="1:8" ht="110.25" x14ac:dyDescent="0.25">
      <c r="A79" s="19">
        <v>65</v>
      </c>
      <c r="B79" s="19"/>
      <c r="C79" s="23" t="s">
        <v>218</v>
      </c>
      <c r="D79" s="20" t="s">
        <v>219</v>
      </c>
      <c r="E79" s="19" t="s">
        <v>152</v>
      </c>
      <c r="F79" s="21">
        <v>45.964927500000002</v>
      </c>
      <c r="G79" s="22">
        <v>6.66</v>
      </c>
      <c r="H79" s="22">
        <f t="shared" si="2"/>
        <v>306.13</v>
      </c>
    </row>
    <row r="80" spans="1:8" ht="94.5" x14ac:dyDescent="0.25">
      <c r="A80" s="19">
        <v>66</v>
      </c>
      <c r="B80" s="19"/>
      <c r="C80" s="23" t="s">
        <v>220</v>
      </c>
      <c r="D80" s="20" t="s">
        <v>221</v>
      </c>
      <c r="E80" s="19" t="s">
        <v>152</v>
      </c>
      <c r="F80" s="21">
        <v>7.5139839999999998</v>
      </c>
      <c r="G80" s="22">
        <v>30</v>
      </c>
      <c r="H80" s="22">
        <f t="shared" si="2"/>
        <v>225.42</v>
      </c>
    </row>
    <row r="81" spans="1:8" ht="94.5" x14ac:dyDescent="0.25">
      <c r="A81" s="19">
        <v>67</v>
      </c>
      <c r="B81" s="19"/>
      <c r="C81" s="23" t="s">
        <v>222</v>
      </c>
      <c r="D81" s="20" t="s">
        <v>223</v>
      </c>
      <c r="E81" s="19" t="s">
        <v>152</v>
      </c>
      <c r="F81" s="21">
        <v>2.6751719999999999</v>
      </c>
      <c r="G81" s="22">
        <v>79.069999999999993</v>
      </c>
      <c r="H81" s="22">
        <f t="shared" si="2"/>
        <v>211.53</v>
      </c>
    </row>
    <row r="82" spans="1:8" ht="126" x14ac:dyDescent="0.25">
      <c r="A82" s="19">
        <v>68</v>
      </c>
      <c r="B82" s="19"/>
      <c r="C82" s="23" t="s">
        <v>224</v>
      </c>
      <c r="D82" s="20" t="s">
        <v>225</v>
      </c>
      <c r="E82" s="19" t="s">
        <v>152</v>
      </c>
      <c r="F82" s="21">
        <v>60.421999999999997</v>
      </c>
      <c r="G82" s="22">
        <v>3.28</v>
      </c>
      <c r="H82" s="22">
        <f t="shared" si="2"/>
        <v>198.18</v>
      </c>
    </row>
    <row r="83" spans="1:8" ht="94.5" x14ac:dyDescent="0.25">
      <c r="A83" s="19">
        <v>69</v>
      </c>
      <c r="B83" s="19"/>
      <c r="C83" s="23" t="s">
        <v>226</v>
      </c>
      <c r="D83" s="20" t="s">
        <v>227</v>
      </c>
      <c r="E83" s="19" t="s">
        <v>152</v>
      </c>
      <c r="F83" s="21">
        <v>1.6739999999999999</v>
      </c>
      <c r="G83" s="22">
        <v>100.1</v>
      </c>
      <c r="H83" s="22">
        <f t="shared" si="2"/>
        <v>167.57</v>
      </c>
    </row>
    <row r="84" spans="1:8" ht="173.25" x14ac:dyDescent="0.25">
      <c r="A84" s="19">
        <v>70</v>
      </c>
      <c r="B84" s="19"/>
      <c r="C84" s="23" t="s">
        <v>228</v>
      </c>
      <c r="D84" s="20" t="s">
        <v>229</v>
      </c>
      <c r="E84" s="19" t="s">
        <v>152</v>
      </c>
      <c r="F84" s="21">
        <v>32.21</v>
      </c>
      <c r="G84" s="22">
        <v>4.91</v>
      </c>
      <c r="H84" s="22">
        <f t="shared" si="2"/>
        <v>158.15</v>
      </c>
    </row>
    <row r="85" spans="1:8" ht="204.75" x14ac:dyDescent="0.25">
      <c r="A85" s="19">
        <v>71</v>
      </c>
      <c r="B85" s="19"/>
      <c r="C85" s="23" t="s">
        <v>230</v>
      </c>
      <c r="D85" s="20" t="s">
        <v>231</v>
      </c>
      <c r="E85" s="19" t="s">
        <v>152</v>
      </c>
      <c r="F85" s="21">
        <v>93.460391999999999</v>
      </c>
      <c r="G85" s="22">
        <v>1.53</v>
      </c>
      <c r="H85" s="22">
        <f t="shared" si="2"/>
        <v>142.99</v>
      </c>
    </row>
    <row r="86" spans="1:8" ht="189" x14ac:dyDescent="0.25">
      <c r="A86" s="19">
        <v>72</v>
      </c>
      <c r="B86" s="19"/>
      <c r="C86" s="23" t="s">
        <v>232</v>
      </c>
      <c r="D86" s="20" t="s">
        <v>233</v>
      </c>
      <c r="E86" s="19" t="s">
        <v>152</v>
      </c>
      <c r="F86" s="21">
        <v>2.5101960000000001</v>
      </c>
      <c r="G86" s="22">
        <v>48.81</v>
      </c>
      <c r="H86" s="22">
        <f t="shared" si="2"/>
        <v>122.52</v>
      </c>
    </row>
    <row r="87" spans="1:8" ht="47.25" x14ac:dyDescent="0.25">
      <c r="A87" s="19">
        <v>73</v>
      </c>
      <c r="B87" s="19"/>
      <c r="C87" s="23" t="s">
        <v>234</v>
      </c>
      <c r="D87" s="20" t="s">
        <v>235</v>
      </c>
      <c r="E87" s="19" t="s">
        <v>152</v>
      </c>
      <c r="F87" s="21">
        <v>6.9115200000000003</v>
      </c>
      <c r="G87" s="22">
        <v>17.2</v>
      </c>
      <c r="H87" s="22">
        <f t="shared" si="2"/>
        <v>118.88</v>
      </c>
    </row>
    <row r="88" spans="1:8" ht="330.75" x14ac:dyDescent="0.25">
      <c r="A88" s="19">
        <v>74</v>
      </c>
      <c r="B88" s="19"/>
      <c r="C88" s="23" t="s">
        <v>236</v>
      </c>
      <c r="D88" s="20" t="s">
        <v>237</v>
      </c>
      <c r="E88" s="19" t="s">
        <v>152</v>
      </c>
      <c r="F88" s="21">
        <v>3.69</v>
      </c>
      <c r="G88" s="22">
        <v>29.67</v>
      </c>
      <c r="H88" s="22">
        <f t="shared" si="2"/>
        <v>109.48</v>
      </c>
    </row>
    <row r="89" spans="1:8" ht="173.25" x14ac:dyDescent="0.25">
      <c r="A89" s="19">
        <v>75</v>
      </c>
      <c r="B89" s="19"/>
      <c r="C89" s="23" t="s">
        <v>238</v>
      </c>
      <c r="D89" s="20" t="s">
        <v>239</v>
      </c>
      <c r="E89" s="19" t="s">
        <v>152</v>
      </c>
      <c r="F89" s="21">
        <v>3.2758888000000002</v>
      </c>
      <c r="G89" s="22">
        <v>31.26</v>
      </c>
      <c r="H89" s="22">
        <f t="shared" si="2"/>
        <v>102.4</v>
      </c>
    </row>
    <row r="90" spans="1:8" ht="126" x14ac:dyDescent="0.25">
      <c r="A90" s="19">
        <v>76</v>
      </c>
      <c r="B90" s="19"/>
      <c r="C90" s="23" t="s">
        <v>240</v>
      </c>
      <c r="D90" s="20" t="s">
        <v>241</v>
      </c>
      <c r="E90" s="19" t="s">
        <v>152</v>
      </c>
      <c r="F90" s="21">
        <v>6.5124000000000004</v>
      </c>
      <c r="G90" s="22">
        <v>12</v>
      </c>
      <c r="H90" s="22">
        <f t="shared" si="2"/>
        <v>78.150000000000006</v>
      </c>
    </row>
    <row r="91" spans="1:8" ht="110.25" x14ac:dyDescent="0.25">
      <c r="A91" s="19">
        <v>77</v>
      </c>
      <c r="B91" s="19"/>
      <c r="C91" s="23" t="s">
        <v>242</v>
      </c>
      <c r="D91" s="20" t="s">
        <v>243</v>
      </c>
      <c r="E91" s="19" t="s">
        <v>152</v>
      </c>
      <c r="F91" s="21">
        <v>22.788432</v>
      </c>
      <c r="G91" s="22">
        <v>3.29</v>
      </c>
      <c r="H91" s="22">
        <f t="shared" si="2"/>
        <v>74.97</v>
      </c>
    </row>
    <row r="92" spans="1:8" ht="189" x14ac:dyDescent="0.25">
      <c r="A92" s="19">
        <v>78</v>
      </c>
      <c r="B92" s="19"/>
      <c r="C92" s="23" t="s">
        <v>244</v>
      </c>
      <c r="D92" s="20" t="s">
        <v>245</v>
      </c>
      <c r="E92" s="19" t="s">
        <v>152</v>
      </c>
      <c r="F92" s="21">
        <v>132.73056</v>
      </c>
      <c r="G92" s="22">
        <v>0.55000000000000004</v>
      </c>
      <c r="H92" s="22">
        <f t="shared" si="2"/>
        <v>73</v>
      </c>
    </row>
    <row r="93" spans="1:8" ht="141.75" x14ac:dyDescent="0.25">
      <c r="A93" s="19">
        <v>79</v>
      </c>
      <c r="B93" s="19"/>
      <c r="C93" s="23" t="s">
        <v>246</v>
      </c>
      <c r="D93" s="20" t="s">
        <v>247</v>
      </c>
      <c r="E93" s="19" t="s">
        <v>152</v>
      </c>
      <c r="F93" s="21">
        <v>78.794200000000004</v>
      </c>
      <c r="G93" s="22">
        <v>0.9</v>
      </c>
      <c r="H93" s="22">
        <f t="shared" si="2"/>
        <v>70.91</v>
      </c>
    </row>
    <row r="94" spans="1:8" ht="63" x14ac:dyDescent="0.25">
      <c r="A94" s="19">
        <v>80</v>
      </c>
      <c r="B94" s="19"/>
      <c r="C94" s="23" t="s">
        <v>248</v>
      </c>
      <c r="D94" s="20" t="s">
        <v>249</v>
      </c>
      <c r="E94" s="19" t="s">
        <v>152</v>
      </c>
      <c r="F94" s="21">
        <v>106.37466999999999</v>
      </c>
      <c r="G94" s="22">
        <v>0.5</v>
      </c>
      <c r="H94" s="22">
        <f t="shared" si="2"/>
        <v>53.19</v>
      </c>
    </row>
    <row r="95" spans="1:8" ht="110.25" x14ac:dyDescent="0.25">
      <c r="A95" s="19">
        <v>81</v>
      </c>
      <c r="B95" s="19"/>
      <c r="C95" s="23" t="s">
        <v>250</v>
      </c>
      <c r="D95" s="20" t="s">
        <v>251</v>
      </c>
      <c r="E95" s="19" t="s">
        <v>152</v>
      </c>
      <c r="F95" s="21">
        <v>1.64</v>
      </c>
      <c r="G95" s="22">
        <v>29.6</v>
      </c>
      <c r="H95" s="22">
        <f t="shared" si="2"/>
        <v>48.54</v>
      </c>
    </row>
    <row r="96" spans="1:8" ht="63" x14ac:dyDescent="0.25">
      <c r="A96" s="19">
        <v>82</v>
      </c>
      <c r="B96" s="19"/>
      <c r="C96" s="23">
        <v>111100</v>
      </c>
      <c r="D96" s="20" t="s">
        <v>252</v>
      </c>
      <c r="E96" s="19" t="s">
        <v>152</v>
      </c>
      <c r="F96" s="21">
        <v>22.522429200000001</v>
      </c>
      <c r="G96" s="22">
        <v>1.9</v>
      </c>
      <c r="H96" s="22">
        <f t="shared" si="2"/>
        <v>42.79</v>
      </c>
    </row>
    <row r="97" spans="1:8" ht="63" x14ac:dyDescent="0.25">
      <c r="A97" s="19">
        <v>83</v>
      </c>
      <c r="B97" s="19"/>
      <c r="C97" s="23" t="s">
        <v>253</v>
      </c>
      <c r="D97" s="20" t="s">
        <v>254</v>
      </c>
      <c r="E97" s="19" t="s">
        <v>152</v>
      </c>
      <c r="F97" s="21">
        <v>20.631979999999999</v>
      </c>
      <c r="G97" s="22">
        <v>1.9</v>
      </c>
      <c r="H97" s="22">
        <f t="shared" si="2"/>
        <v>39.200000000000003</v>
      </c>
    </row>
    <row r="98" spans="1:8" ht="141.75" x14ac:dyDescent="0.25">
      <c r="A98" s="19">
        <v>84</v>
      </c>
      <c r="B98" s="19"/>
      <c r="C98" s="23" t="s">
        <v>255</v>
      </c>
      <c r="D98" s="20" t="s">
        <v>256</v>
      </c>
      <c r="E98" s="19" t="s">
        <v>152</v>
      </c>
      <c r="F98" s="21">
        <v>0.44</v>
      </c>
      <c r="G98" s="22">
        <v>83.1</v>
      </c>
      <c r="H98" s="22">
        <f t="shared" si="2"/>
        <v>36.56</v>
      </c>
    </row>
    <row r="99" spans="1:8" ht="189" x14ac:dyDescent="0.25">
      <c r="A99" s="19">
        <v>85</v>
      </c>
      <c r="B99" s="19"/>
      <c r="C99" s="23" t="s">
        <v>257</v>
      </c>
      <c r="D99" s="20" t="s">
        <v>258</v>
      </c>
      <c r="E99" s="19" t="s">
        <v>152</v>
      </c>
      <c r="F99" s="21">
        <v>0.42801</v>
      </c>
      <c r="G99" s="22">
        <v>65.25</v>
      </c>
      <c r="H99" s="22">
        <f t="shared" si="2"/>
        <v>27.93</v>
      </c>
    </row>
    <row r="100" spans="1:8" ht="141.75" x14ac:dyDescent="0.25">
      <c r="A100" s="19">
        <v>86</v>
      </c>
      <c r="B100" s="19"/>
      <c r="C100" s="23" t="s">
        <v>259</v>
      </c>
      <c r="D100" s="20" t="s">
        <v>260</v>
      </c>
      <c r="E100" s="19" t="s">
        <v>152</v>
      </c>
      <c r="F100" s="21">
        <v>6.72</v>
      </c>
      <c r="G100" s="22">
        <v>2.16</v>
      </c>
      <c r="H100" s="22">
        <f t="shared" si="2"/>
        <v>14.52</v>
      </c>
    </row>
    <row r="101" spans="1:8" ht="110.25" x14ac:dyDescent="0.25">
      <c r="A101" s="19">
        <v>87</v>
      </c>
      <c r="B101" s="19"/>
      <c r="C101" s="23" t="s">
        <v>261</v>
      </c>
      <c r="D101" s="20" t="s">
        <v>262</v>
      </c>
      <c r="E101" s="19" t="s">
        <v>152</v>
      </c>
      <c r="F101" s="21">
        <v>0.44</v>
      </c>
      <c r="G101" s="22">
        <v>28.65</v>
      </c>
      <c r="H101" s="22">
        <f t="shared" si="2"/>
        <v>12.61</v>
      </c>
    </row>
    <row r="102" spans="1:8" ht="47.25" x14ac:dyDescent="0.25">
      <c r="A102" s="19">
        <v>88</v>
      </c>
      <c r="B102" s="19"/>
      <c r="C102" s="23" t="s">
        <v>263</v>
      </c>
      <c r="D102" s="20" t="s">
        <v>264</v>
      </c>
      <c r="E102" s="19" t="s">
        <v>152</v>
      </c>
      <c r="F102" s="21">
        <v>0.1243187</v>
      </c>
      <c r="G102" s="22">
        <v>89.99</v>
      </c>
      <c r="H102" s="22">
        <f t="shared" si="2"/>
        <v>11.19</v>
      </c>
    </row>
    <row r="103" spans="1:8" ht="126" x14ac:dyDescent="0.25">
      <c r="A103" s="19">
        <v>89</v>
      </c>
      <c r="B103" s="19"/>
      <c r="C103" s="23" t="s">
        <v>265</v>
      </c>
      <c r="D103" s="20" t="s">
        <v>266</v>
      </c>
      <c r="E103" s="19" t="s">
        <v>152</v>
      </c>
      <c r="F103" s="21">
        <v>4.8315599999999996</v>
      </c>
      <c r="G103" s="22">
        <v>1.7</v>
      </c>
      <c r="H103" s="22">
        <f t="shared" si="2"/>
        <v>8.2100000000000009</v>
      </c>
    </row>
    <row r="104" spans="1:8" ht="63" x14ac:dyDescent="0.25">
      <c r="A104" s="19">
        <v>90</v>
      </c>
      <c r="B104" s="19"/>
      <c r="C104" s="23" t="s">
        <v>267</v>
      </c>
      <c r="D104" s="20" t="s">
        <v>268</v>
      </c>
      <c r="E104" s="19" t="s">
        <v>152</v>
      </c>
      <c r="F104" s="21">
        <v>0.16800000000000001</v>
      </c>
      <c r="G104" s="22">
        <v>33.590000000000003</v>
      </c>
      <c r="H104" s="22">
        <f t="shared" si="2"/>
        <v>5.64</v>
      </c>
    </row>
    <row r="105" spans="1:8" ht="204.75" x14ac:dyDescent="0.25">
      <c r="A105" s="19">
        <v>91</v>
      </c>
      <c r="B105" s="19"/>
      <c r="C105" s="23" t="s">
        <v>269</v>
      </c>
      <c r="D105" s="20" t="s">
        <v>270</v>
      </c>
      <c r="E105" s="19" t="s">
        <v>152</v>
      </c>
      <c r="F105" s="21">
        <v>1.71</v>
      </c>
      <c r="G105" s="22">
        <v>2.99</v>
      </c>
      <c r="H105" s="22">
        <f t="shared" si="2"/>
        <v>5.1100000000000003</v>
      </c>
    </row>
    <row r="106" spans="1:8" ht="94.5" x14ac:dyDescent="0.25">
      <c r="A106" s="19">
        <v>92</v>
      </c>
      <c r="B106" s="19"/>
      <c r="C106" s="23" t="s">
        <v>271</v>
      </c>
      <c r="D106" s="20" t="s">
        <v>272</v>
      </c>
      <c r="E106" s="19" t="s">
        <v>152</v>
      </c>
      <c r="F106" s="21">
        <v>0.10074</v>
      </c>
      <c r="G106" s="22">
        <v>50</v>
      </c>
      <c r="H106" s="22">
        <f t="shared" si="2"/>
        <v>5.04</v>
      </c>
    </row>
    <row r="107" spans="1:8" ht="31.5" x14ac:dyDescent="0.25">
      <c r="A107" s="19">
        <v>93</v>
      </c>
      <c r="B107" s="19"/>
      <c r="C107" s="23" t="s">
        <v>273</v>
      </c>
      <c r="D107" s="20" t="s">
        <v>274</v>
      </c>
      <c r="E107" s="19" t="s">
        <v>152</v>
      </c>
      <c r="F107" s="21">
        <v>1.8617999999999999</v>
      </c>
      <c r="G107" s="22">
        <v>2.7</v>
      </c>
      <c r="H107" s="22">
        <f t="shared" si="2"/>
        <v>5.03</v>
      </c>
    </row>
    <row r="108" spans="1:8" ht="94.5" x14ac:dyDescent="0.25">
      <c r="A108" s="19">
        <v>94</v>
      </c>
      <c r="B108" s="19"/>
      <c r="C108" s="23" t="s">
        <v>275</v>
      </c>
      <c r="D108" s="20" t="s">
        <v>276</v>
      </c>
      <c r="E108" s="19" t="s">
        <v>152</v>
      </c>
      <c r="F108" s="21">
        <v>3.2639999999999998</v>
      </c>
      <c r="G108" s="22">
        <v>1.5</v>
      </c>
      <c r="H108" s="22">
        <f t="shared" ref="H108:H116" si="3">ROUND(F108*G108,2)</f>
        <v>4.9000000000000004</v>
      </c>
    </row>
    <row r="109" spans="1:8" ht="110.25" x14ac:dyDescent="0.25">
      <c r="A109" s="19">
        <v>95</v>
      </c>
      <c r="B109" s="19"/>
      <c r="C109" s="23" t="s">
        <v>277</v>
      </c>
      <c r="D109" s="20" t="s">
        <v>278</v>
      </c>
      <c r="E109" s="19" t="s">
        <v>152</v>
      </c>
      <c r="F109" s="21">
        <v>3.2490000000000001</v>
      </c>
      <c r="G109" s="22">
        <v>1.1100000000000001</v>
      </c>
      <c r="H109" s="22">
        <f t="shared" si="3"/>
        <v>3.61</v>
      </c>
    </row>
    <row r="110" spans="1:8" ht="63" x14ac:dyDescent="0.25">
      <c r="A110" s="19">
        <v>96</v>
      </c>
      <c r="B110" s="19"/>
      <c r="C110" s="23">
        <v>331532</v>
      </c>
      <c r="D110" s="20" t="s">
        <v>279</v>
      </c>
      <c r="E110" s="19" t="s">
        <v>152</v>
      </c>
      <c r="F110" s="21">
        <v>0.98363599999999995</v>
      </c>
      <c r="G110" s="22">
        <v>3.27</v>
      </c>
      <c r="H110" s="22">
        <f t="shared" si="3"/>
        <v>3.22</v>
      </c>
    </row>
    <row r="111" spans="1:8" ht="110.25" x14ac:dyDescent="0.25">
      <c r="A111" s="19">
        <v>97</v>
      </c>
      <c r="B111" s="19"/>
      <c r="C111" s="23">
        <v>400002</v>
      </c>
      <c r="D111" s="20" t="s">
        <v>280</v>
      </c>
      <c r="E111" s="19" t="s">
        <v>152</v>
      </c>
      <c r="F111" s="21">
        <v>1.4120000000000001E-2</v>
      </c>
      <c r="G111" s="22">
        <v>107.3</v>
      </c>
      <c r="H111" s="22">
        <f t="shared" si="3"/>
        <v>1.52</v>
      </c>
    </row>
    <row r="112" spans="1:8" ht="63" x14ac:dyDescent="0.25">
      <c r="A112" s="19">
        <v>98</v>
      </c>
      <c r="B112" s="19"/>
      <c r="C112" s="23">
        <v>111301</v>
      </c>
      <c r="D112" s="20" t="s">
        <v>281</v>
      </c>
      <c r="E112" s="19" t="s">
        <v>152</v>
      </c>
      <c r="F112" s="21">
        <v>1.5378000000000001</v>
      </c>
      <c r="G112" s="22">
        <v>0.5</v>
      </c>
      <c r="H112" s="22">
        <f t="shared" si="3"/>
        <v>0.77</v>
      </c>
    </row>
    <row r="113" spans="1:8" ht="110.25" x14ac:dyDescent="0.25">
      <c r="A113" s="19">
        <v>99</v>
      </c>
      <c r="B113" s="19"/>
      <c r="C113" s="23" t="s">
        <v>282</v>
      </c>
      <c r="D113" s="20" t="s">
        <v>283</v>
      </c>
      <c r="E113" s="19" t="s">
        <v>152</v>
      </c>
      <c r="F113" s="21">
        <v>7.1999999999999998E-3</v>
      </c>
      <c r="G113" s="22">
        <v>89.54</v>
      </c>
      <c r="H113" s="22">
        <f t="shared" si="3"/>
        <v>0.64</v>
      </c>
    </row>
    <row r="114" spans="1:8" ht="47.25" x14ac:dyDescent="0.25">
      <c r="A114" s="19">
        <v>100</v>
      </c>
      <c r="B114" s="19"/>
      <c r="C114" s="23" t="s">
        <v>284</v>
      </c>
      <c r="D114" s="20" t="s">
        <v>285</v>
      </c>
      <c r="E114" s="19" t="s">
        <v>152</v>
      </c>
      <c r="F114" s="21">
        <v>9.0999999999999998E-2</v>
      </c>
      <c r="G114" s="22">
        <v>2.36</v>
      </c>
      <c r="H114" s="22">
        <f t="shared" si="3"/>
        <v>0.21</v>
      </c>
    </row>
    <row r="115" spans="1:8" ht="157.5" x14ac:dyDescent="0.25">
      <c r="A115" s="19">
        <v>101</v>
      </c>
      <c r="B115" s="19"/>
      <c r="C115" s="23" t="s">
        <v>286</v>
      </c>
      <c r="D115" s="20" t="s">
        <v>287</v>
      </c>
      <c r="E115" s="19" t="s">
        <v>152</v>
      </c>
      <c r="F115" s="21">
        <v>0.23280000000000001</v>
      </c>
      <c r="G115" s="22">
        <v>0.7</v>
      </c>
      <c r="H115" s="22">
        <f t="shared" si="3"/>
        <v>0.16</v>
      </c>
    </row>
    <row r="116" spans="1:8" ht="47.25" x14ac:dyDescent="0.25">
      <c r="A116" s="19">
        <v>102</v>
      </c>
      <c r="B116" s="19"/>
      <c r="C116" s="23">
        <v>330206</v>
      </c>
      <c r="D116" s="20" t="s">
        <v>288</v>
      </c>
      <c r="E116" s="19" t="s">
        <v>152</v>
      </c>
      <c r="F116" s="21">
        <v>5.1999999999999998E-2</v>
      </c>
      <c r="G116" s="22">
        <v>1.95</v>
      </c>
      <c r="H116" s="22">
        <f t="shared" si="3"/>
        <v>0.1</v>
      </c>
    </row>
    <row r="117" spans="1:8" ht="15.75" x14ac:dyDescent="0.25">
      <c r="A117" s="179" t="s">
        <v>289</v>
      </c>
      <c r="B117" s="180"/>
      <c r="C117" s="181"/>
      <c r="D117" s="181"/>
      <c r="E117" s="180"/>
      <c r="F117" s="17"/>
      <c r="G117" s="18"/>
      <c r="H117" s="18">
        <f>SUM(H118:H541)</f>
        <v>3837755.1199999964</v>
      </c>
    </row>
    <row r="118" spans="1:8" ht="346.5" x14ac:dyDescent="0.25">
      <c r="A118" s="19">
        <v>103</v>
      </c>
      <c r="B118" s="19"/>
      <c r="C118" s="23" t="s">
        <v>290</v>
      </c>
      <c r="D118" s="20" t="s">
        <v>291</v>
      </c>
      <c r="E118" s="19" t="s">
        <v>292</v>
      </c>
      <c r="F118" s="21">
        <v>219.2508</v>
      </c>
      <c r="G118" s="22">
        <v>1991.25</v>
      </c>
      <c r="H118" s="22">
        <f t="shared" ref="H118:H181" si="4">ROUND(F118*G118,2)</f>
        <v>436583.16</v>
      </c>
    </row>
    <row r="119" spans="1:8" ht="409.5" x14ac:dyDescent="0.25">
      <c r="A119" s="19">
        <v>104</v>
      </c>
      <c r="B119" s="19"/>
      <c r="C119" s="23" t="s">
        <v>293</v>
      </c>
      <c r="D119" s="20" t="s">
        <v>294</v>
      </c>
      <c r="E119" s="19" t="s">
        <v>295</v>
      </c>
      <c r="F119" s="21">
        <v>1215</v>
      </c>
      <c r="G119" s="22">
        <v>268.3</v>
      </c>
      <c r="H119" s="22">
        <f t="shared" si="4"/>
        <v>325984.5</v>
      </c>
    </row>
    <row r="120" spans="1:8" ht="409.5" x14ac:dyDescent="0.25">
      <c r="A120" s="19">
        <v>105</v>
      </c>
      <c r="B120" s="19"/>
      <c r="C120" s="23" t="s">
        <v>296</v>
      </c>
      <c r="D120" s="20" t="s">
        <v>297</v>
      </c>
      <c r="E120" s="19" t="s">
        <v>295</v>
      </c>
      <c r="F120" s="21">
        <v>798</v>
      </c>
      <c r="G120" s="22">
        <v>292.58</v>
      </c>
      <c r="H120" s="22">
        <f t="shared" si="4"/>
        <v>233478.84</v>
      </c>
    </row>
    <row r="121" spans="1:8" ht="346.5" x14ac:dyDescent="0.25">
      <c r="A121" s="19">
        <v>106</v>
      </c>
      <c r="B121" s="19"/>
      <c r="C121" s="23" t="s">
        <v>298</v>
      </c>
      <c r="D121" s="20" t="s">
        <v>299</v>
      </c>
      <c r="E121" s="19" t="s">
        <v>300</v>
      </c>
      <c r="F121" s="21">
        <v>33.068016999999998</v>
      </c>
      <c r="G121" s="22">
        <v>7008.5</v>
      </c>
      <c r="H121" s="22">
        <f t="shared" si="4"/>
        <v>231757.2</v>
      </c>
    </row>
    <row r="122" spans="1:8" ht="330.75" x14ac:dyDescent="0.25">
      <c r="A122" s="19">
        <v>107</v>
      </c>
      <c r="B122" s="19"/>
      <c r="C122" s="23" t="s">
        <v>301</v>
      </c>
      <c r="D122" s="20" t="s">
        <v>302</v>
      </c>
      <c r="E122" s="19" t="s">
        <v>292</v>
      </c>
      <c r="F122" s="21">
        <v>219.3</v>
      </c>
      <c r="G122" s="22">
        <v>963.73</v>
      </c>
      <c r="H122" s="22">
        <f t="shared" si="4"/>
        <v>211345.99</v>
      </c>
    </row>
    <row r="123" spans="1:8" ht="236.25" x14ac:dyDescent="0.25">
      <c r="A123" s="19">
        <v>108</v>
      </c>
      <c r="B123" s="19"/>
      <c r="C123" s="23" t="s">
        <v>303</v>
      </c>
      <c r="D123" s="20" t="s">
        <v>304</v>
      </c>
      <c r="E123" s="19" t="s">
        <v>292</v>
      </c>
      <c r="F123" s="21">
        <v>379.21814999999998</v>
      </c>
      <c r="G123" s="22">
        <v>542.4</v>
      </c>
      <c r="H123" s="22">
        <f t="shared" si="4"/>
        <v>205687.92</v>
      </c>
    </row>
    <row r="124" spans="1:8" ht="173.25" x14ac:dyDescent="0.25">
      <c r="A124" s="19">
        <v>109</v>
      </c>
      <c r="B124" s="19"/>
      <c r="C124" s="23" t="s">
        <v>305</v>
      </c>
      <c r="D124" s="20" t="s">
        <v>306</v>
      </c>
      <c r="E124" s="19" t="s">
        <v>300</v>
      </c>
      <c r="F124" s="21">
        <v>19.932148000000002</v>
      </c>
      <c r="G124" s="22">
        <v>7500</v>
      </c>
      <c r="H124" s="22">
        <f t="shared" si="4"/>
        <v>149491.10999999999</v>
      </c>
    </row>
    <row r="125" spans="1:8" ht="204.75" x14ac:dyDescent="0.25">
      <c r="A125" s="19">
        <v>110</v>
      </c>
      <c r="B125" s="19"/>
      <c r="C125" s="23" t="s">
        <v>307</v>
      </c>
      <c r="D125" s="20" t="s">
        <v>308</v>
      </c>
      <c r="E125" s="19" t="s">
        <v>309</v>
      </c>
      <c r="F125" s="21">
        <v>2278.8431999999998</v>
      </c>
      <c r="G125" s="22">
        <v>50.19</v>
      </c>
      <c r="H125" s="22">
        <f t="shared" si="4"/>
        <v>114375.14</v>
      </c>
    </row>
    <row r="126" spans="1:8" ht="362.25" x14ac:dyDescent="0.25">
      <c r="A126" s="19">
        <v>111</v>
      </c>
      <c r="B126" s="19"/>
      <c r="C126" s="23" t="s">
        <v>310</v>
      </c>
      <c r="D126" s="20" t="s">
        <v>311</v>
      </c>
      <c r="E126" s="19" t="s">
        <v>309</v>
      </c>
      <c r="F126" s="21">
        <v>1235.7</v>
      </c>
      <c r="G126" s="22">
        <v>91.85</v>
      </c>
      <c r="H126" s="22">
        <f t="shared" si="4"/>
        <v>113499.05</v>
      </c>
    </row>
    <row r="127" spans="1:8" ht="157.5" x14ac:dyDescent="0.25">
      <c r="A127" s="19">
        <v>112</v>
      </c>
      <c r="B127" s="19"/>
      <c r="C127" s="23" t="s">
        <v>312</v>
      </c>
      <c r="D127" s="20" t="s">
        <v>313</v>
      </c>
      <c r="E127" s="19" t="s">
        <v>292</v>
      </c>
      <c r="F127" s="21">
        <v>136.06800000000001</v>
      </c>
      <c r="G127" s="22">
        <v>725.69</v>
      </c>
      <c r="H127" s="22">
        <f t="shared" si="4"/>
        <v>98743.19</v>
      </c>
    </row>
    <row r="128" spans="1:8" ht="189" x14ac:dyDescent="0.25">
      <c r="A128" s="19">
        <v>113</v>
      </c>
      <c r="B128" s="19"/>
      <c r="C128" s="23" t="s">
        <v>314</v>
      </c>
      <c r="D128" s="20" t="s">
        <v>315</v>
      </c>
      <c r="E128" s="19" t="s">
        <v>300</v>
      </c>
      <c r="F128" s="21">
        <v>13.41987</v>
      </c>
      <c r="G128" s="22">
        <v>7007</v>
      </c>
      <c r="H128" s="22">
        <f t="shared" si="4"/>
        <v>94033.03</v>
      </c>
    </row>
    <row r="129" spans="1:8" ht="78.75" x14ac:dyDescent="0.25">
      <c r="A129" s="19">
        <v>114</v>
      </c>
      <c r="B129" s="19"/>
      <c r="C129" s="23" t="s">
        <v>316</v>
      </c>
      <c r="D129" s="20" t="s">
        <v>317</v>
      </c>
      <c r="E129" s="19" t="s">
        <v>318</v>
      </c>
      <c r="F129" s="21">
        <v>8</v>
      </c>
      <c r="G129" s="22">
        <v>11474.56</v>
      </c>
      <c r="H129" s="22">
        <f t="shared" si="4"/>
        <v>91796.479999999996</v>
      </c>
    </row>
    <row r="130" spans="1:8" ht="78.75" x14ac:dyDescent="0.25">
      <c r="A130" s="19">
        <v>115</v>
      </c>
      <c r="B130" s="19"/>
      <c r="C130" s="23" t="s">
        <v>319</v>
      </c>
      <c r="D130" s="20" t="s">
        <v>320</v>
      </c>
      <c r="E130" s="19" t="s">
        <v>321</v>
      </c>
      <c r="F130" s="21">
        <v>52</v>
      </c>
      <c r="G130" s="22">
        <v>1540</v>
      </c>
      <c r="H130" s="22">
        <f t="shared" si="4"/>
        <v>80080</v>
      </c>
    </row>
    <row r="131" spans="1:8" ht="141.75" x14ac:dyDescent="0.25">
      <c r="A131" s="19">
        <v>116</v>
      </c>
      <c r="B131" s="19"/>
      <c r="C131" s="23" t="s">
        <v>322</v>
      </c>
      <c r="D131" s="20" t="s">
        <v>323</v>
      </c>
      <c r="E131" s="19" t="s">
        <v>324</v>
      </c>
      <c r="F131" s="21">
        <v>0.26519999999999999</v>
      </c>
      <c r="G131" s="22">
        <v>293435.59000000003</v>
      </c>
      <c r="H131" s="22">
        <f t="shared" si="4"/>
        <v>77819.12</v>
      </c>
    </row>
    <row r="132" spans="1:8" ht="409.5" x14ac:dyDescent="0.25">
      <c r="A132" s="19">
        <v>117</v>
      </c>
      <c r="B132" s="19"/>
      <c r="C132" s="23" t="s">
        <v>325</v>
      </c>
      <c r="D132" s="20" t="s">
        <v>326</v>
      </c>
      <c r="E132" s="19" t="s">
        <v>292</v>
      </c>
      <c r="F132" s="21">
        <v>73.486000000000004</v>
      </c>
      <c r="G132" s="22">
        <v>880.54</v>
      </c>
      <c r="H132" s="22">
        <f t="shared" si="4"/>
        <v>64707.360000000001</v>
      </c>
    </row>
    <row r="133" spans="1:8" ht="204.75" x14ac:dyDescent="0.25">
      <c r="A133" s="19">
        <v>118</v>
      </c>
      <c r="B133" s="19"/>
      <c r="C133" s="23" t="s">
        <v>327</v>
      </c>
      <c r="D133" s="20" t="s">
        <v>328</v>
      </c>
      <c r="E133" s="19" t="s">
        <v>292</v>
      </c>
      <c r="F133" s="21">
        <v>45.72</v>
      </c>
      <c r="G133" s="22">
        <v>1208.43</v>
      </c>
      <c r="H133" s="22">
        <f t="shared" si="4"/>
        <v>55249.42</v>
      </c>
    </row>
    <row r="134" spans="1:8" ht="47.25" x14ac:dyDescent="0.25">
      <c r="A134" s="19">
        <v>119</v>
      </c>
      <c r="B134" s="19"/>
      <c r="C134" s="23" t="s">
        <v>329</v>
      </c>
      <c r="D134" s="20" t="s">
        <v>330</v>
      </c>
      <c r="E134" s="19" t="s">
        <v>300</v>
      </c>
      <c r="F134" s="21">
        <v>8.4139459999999993</v>
      </c>
      <c r="G134" s="22">
        <v>6266</v>
      </c>
      <c r="H134" s="22">
        <f t="shared" si="4"/>
        <v>52721.79</v>
      </c>
    </row>
    <row r="135" spans="1:8" ht="141.75" x14ac:dyDescent="0.25">
      <c r="A135" s="19">
        <v>120</v>
      </c>
      <c r="B135" s="19"/>
      <c r="C135" s="23" t="s">
        <v>331</v>
      </c>
      <c r="D135" s="20" t="s">
        <v>332</v>
      </c>
      <c r="E135" s="19" t="s">
        <v>309</v>
      </c>
      <c r="F135" s="21">
        <v>2668</v>
      </c>
      <c r="G135" s="22">
        <v>18.14</v>
      </c>
      <c r="H135" s="22">
        <f t="shared" si="4"/>
        <v>48397.52</v>
      </c>
    </row>
    <row r="136" spans="1:8" ht="346.5" x14ac:dyDescent="0.25">
      <c r="A136" s="19">
        <v>121</v>
      </c>
      <c r="B136" s="19"/>
      <c r="C136" s="23" t="s">
        <v>333</v>
      </c>
      <c r="D136" s="20" t="s">
        <v>334</v>
      </c>
      <c r="E136" s="19" t="s">
        <v>300</v>
      </c>
      <c r="F136" s="21">
        <v>5.5381410000000004</v>
      </c>
      <c r="G136" s="22">
        <v>8060</v>
      </c>
      <c r="H136" s="22">
        <f t="shared" si="4"/>
        <v>44637.42</v>
      </c>
    </row>
    <row r="137" spans="1:8" ht="173.25" x14ac:dyDescent="0.25">
      <c r="A137" s="19">
        <v>122</v>
      </c>
      <c r="B137" s="19"/>
      <c r="C137" s="23" t="s">
        <v>335</v>
      </c>
      <c r="D137" s="20" t="s">
        <v>336</v>
      </c>
      <c r="E137" s="19" t="s">
        <v>300</v>
      </c>
      <c r="F137" s="21">
        <v>5.77</v>
      </c>
      <c r="G137" s="22">
        <v>7170.98</v>
      </c>
      <c r="H137" s="22">
        <f t="shared" si="4"/>
        <v>41376.550000000003</v>
      </c>
    </row>
    <row r="138" spans="1:8" ht="236.25" x14ac:dyDescent="0.25">
      <c r="A138" s="19">
        <v>123</v>
      </c>
      <c r="B138" s="19"/>
      <c r="C138" s="23" t="s">
        <v>337</v>
      </c>
      <c r="D138" s="20" t="s">
        <v>338</v>
      </c>
      <c r="E138" s="19" t="s">
        <v>292</v>
      </c>
      <c r="F138" s="21">
        <v>68.034000000000006</v>
      </c>
      <c r="G138" s="22">
        <v>600</v>
      </c>
      <c r="H138" s="22">
        <f t="shared" si="4"/>
        <v>40820.400000000001</v>
      </c>
    </row>
    <row r="139" spans="1:8" ht="110.25" x14ac:dyDescent="0.25">
      <c r="A139" s="19">
        <v>124</v>
      </c>
      <c r="B139" s="19"/>
      <c r="C139" s="23" t="s">
        <v>339</v>
      </c>
      <c r="D139" s="20" t="s">
        <v>340</v>
      </c>
      <c r="E139" s="19" t="s">
        <v>341</v>
      </c>
      <c r="F139" s="21">
        <v>20</v>
      </c>
      <c r="G139" s="22">
        <v>1983</v>
      </c>
      <c r="H139" s="22">
        <f t="shared" si="4"/>
        <v>39660</v>
      </c>
    </row>
    <row r="140" spans="1:8" ht="409.5" x14ac:dyDescent="0.25">
      <c r="A140" s="19">
        <v>125</v>
      </c>
      <c r="B140" s="19"/>
      <c r="C140" s="23" t="s">
        <v>342</v>
      </c>
      <c r="D140" s="20" t="s">
        <v>343</v>
      </c>
      <c r="E140" s="19" t="s">
        <v>300</v>
      </c>
      <c r="F140" s="21">
        <v>3.915</v>
      </c>
      <c r="G140" s="22">
        <v>10045</v>
      </c>
      <c r="H140" s="22">
        <f t="shared" si="4"/>
        <v>39326.18</v>
      </c>
    </row>
    <row r="141" spans="1:8" ht="141.75" x14ac:dyDescent="0.25">
      <c r="A141" s="19">
        <v>126</v>
      </c>
      <c r="B141" s="19"/>
      <c r="C141" s="23" t="s">
        <v>344</v>
      </c>
      <c r="D141" s="20" t="s">
        <v>345</v>
      </c>
      <c r="E141" s="19" t="s">
        <v>300</v>
      </c>
      <c r="F141" s="21">
        <v>3.4510000000000001</v>
      </c>
      <c r="G141" s="22">
        <v>10898.65</v>
      </c>
      <c r="H141" s="22">
        <f t="shared" si="4"/>
        <v>37611.24</v>
      </c>
    </row>
    <row r="142" spans="1:8" ht="157.5" x14ac:dyDescent="0.25">
      <c r="A142" s="19">
        <v>127</v>
      </c>
      <c r="B142" s="19"/>
      <c r="C142" s="23" t="s">
        <v>346</v>
      </c>
      <c r="D142" s="20" t="s">
        <v>347</v>
      </c>
      <c r="E142" s="19" t="s">
        <v>309</v>
      </c>
      <c r="F142" s="21">
        <v>1617.494882</v>
      </c>
      <c r="G142" s="22">
        <v>23.09</v>
      </c>
      <c r="H142" s="22">
        <f t="shared" si="4"/>
        <v>37347.96</v>
      </c>
    </row>
    <row r="143" spans="1:8" ht="189" x14ac:dyDescent="0.25">
      <c r="A143" s="19">
        <v>128</v>
      </c>
      <c r="B143" s="19"/>
      <c r="C143" s="23" t="s">
        <v>348</v>
      </c>
      <c r="D143" s="20" t="s">
        <v>349</v>
      </c>
      <c r="E143" s="19" t="s">
        <v>295</v>
      </c>
      <c r="F143" s="21">
        <v>306.88</v>
      </c>
      <c r="G143" s="22">
        <v>104.33</v>
      </c>
      <c r="H143" s="22">
        <f t="shared" si="4"/>
        <v>32016.79</v>
      </c>
    </row>
    <row r="144" spans="1:8" ht="236.25" x14ac:dyDescent="0.25">
      <c r="A144" s="19">
        <v>129</v>
      </c>
      <c r="B144" s="19"/>
      <c r="C144" s="23" t="s">
        <v>350</v>
      </c>
      <c r="D144" s="20" t="s">
        <v>351</v>
      </c>
      <c r="E144" s="19" t="s">
        <v>292</v>
      </c>
      <c r="F144" s="21">
        <v>40.898000000000003</v>
      </c>
      <c r="G144" s="22">
        <v>668.28</v>
      </c>
      <c r="H144" s="22">
        <f t="shared" si="4"/>
        <v>27331.32</v>
      </c>
    </row>
    <row r="145" spans="1:8" ht="63" x14ac:dyDescent="0.25">
      <c r="A145" s="19">
        <v>130</v>
      </c>
      <c r="B145" s="19"/>
      <c r="C145" s="23" t="s">
        <v>352</v>
      </c>
      <c r="D145" s="20" t="s">
        <v>353</v>
      </c>
      <c r="E145" s="19" t="s">
        <v>300</v>
      </c>
      <c r="F145" s="21">
        <v>3.7336</v>
      </c>
      <c r="G145" s="22">
        <v>7200</v>
      </c>
      <c r="H145" s="22">
        <f t="shared" si="4"/>
        <v>26881.919999999998</v>
      </c>
    </row>
    <row r="146" spans="1:8" ht="362.25" x14ac:dyDescent="0.25">
      <c r="A146" s="19">
        <v>131</v>
      </c>
      <c r="B146" s="19"/>
      <c r="C146" s="23" t="s">
        <v>354</v>
      </c>
      <c r="D146" s="20" t="s">
        <v>355</v>
      </c>
      <c r="E146" s="19" t="s">
        <v>300</v>
      </c>
      <c r="F146" s="21">
        <v>3.1812369999999999</v>
      </c>
      <c r="G146" s="22">
        <v>6965</v>
      </c>
      <c r="H146" s="22">
        <f t="shared" si="4"/>
        <v>22157.32</v>
      </c>
    </row>
    <row r="147" spans="1:8" ht="110.25" x14ac:dyDescent="0.25">
      <c r="A147" s="19">
        <v>132</v>
      </c>
      <c r="B147" s="19"/>
      <c r="C147" s="23" t="s">
        <v>356</v>
      </c>
      <c r="D147" s="20" t="s">
        <v>357</v>
      </c>
      <c r="E147" s="19" t="s">
        <v>300</v>
      </c>
      <c r="F147" s="21">
        <v>3.5859139999999998</v>
      </c>
      <c r="G147" s="22">
        <v>6102</v>
      </c>
      <c r="H147" s="22">
        <f t="shared" si="4"/>
        <v>21881.25</v>
      </c>
    </row>
    <row r="148" spans="1:8" ht="346.5" x14ac:dyDescent="0.25">
      <c r="A148" s="19">
        <v>133</v>
      </c>
      <c r="B148" s="19"/>
      <c r="C148" s="23" t="s">
        <v>325</v>
      </c>
      <c r="D148" s="20" t="s">
        <v>358</v>
      </c>
      <c r="E148" s="19" t="s">
        <v>292</v>
      </c>
      <c r="F148" s="21">
        <v>24.472000000000001</v>
      </c>
      <c r="G148" s="22">
        <v>880.54</v>
      </c>
      <c r="H148" s="22">
        <f t="shared" si="4"/>
        <v>21548.57</v>
      </c>
    </row>
    <row r="149" spans="1:8" ht="110.25" x14ac:dyDescent="0.25">
      <c r="A149" s="19">
        <v>134</v>
      </c>
      <c r="B149" s="19"/>
      <c r="C149" s="23" t="s">
        <v>359</v>
      </c>
      <c r="D149" s="20" t="s">
        <v>360</v>
      </c>
      <c r="E149" s="19" t="s">
        <v>309</v>
      </c>
      <c r="F149" s="21">
        <v>2290.9761349999999</v>
      </c>
      <c r="G149" s="22">
        <v>9.0399999999999991</v>
      </c>
      <c r="H149" s="22">
        <f t="shared" si="4"/>
        <v>20710.419999999998</v>
      </c>
    </row>
    <row r="150" spans="1:8" ht="409.5" x14ac:dyDescent="0.25">
      <c r="A150" s="19">
        <v>135</v>
      </c>
      <c r="B150" s="19"/>
      <c r="C150" s="23" t="s">
        <v>361</v>
      </c>
      <c r="D150" s="20" t="s">
        <v>362</v>
      </c>
      <c r="E150" s="19" t="s">
        <v>292</v>
      </c>
      <c r="F150" s="21">
        <v>19.094000000000001</v>
      </c>
      <c r="G150" s="22">
        <v>1074.46</v>
      </c>
      <c r="H150" s="22">
        <f t="shared" si="4"/>
        <v>20515.740000000002</v>
      </c>
    </row>
    <row r="151" spans="1:8" ht="31.5" x14ac:dyDescent="0.25">
      <c r="A151" s="19">
        <v>136</v>
      </c>
      <c r="B151" s="19"/>
      <c r="C151" s="23" t="s">
        <v>363</v>
      </c>
      <c r="D151" s="20" t="s">
        <v>364</v>
      </c>
      <c r="E151" s="19" t="s">
        <v>365</v>
      </c>
      <c r="F151" s="21">
        <v>744.72</v>
      </c>
      <c r="G151" s="22">
        <v>27.5</v>
      </c>
      <c r="H151" s="22">
        <f t="shared" si="4"/>
        <v>20479.8</v>
      </c>
    </row>
    <row r="152" spans="1:8" ht="157.5" x14ac:dyDescent="0.25">
      <c r="A152" s="19">
        <v>137</v>
      </c>
      <c r="B152" s="19"/>
      <c r="C152" s="23" t="s">
        <v>366</v>
      </c>
      <c r="D152" s="20" t="s">
        <v>367</v>
      </c>
      <c r="E152" s="19" t="s">
        <v>295</v>
      </c>
      <c r="F152" s="21">
        <v>701.52</v>
      </c>
      <c r="G152" s="22">
        <v>27.29</v>
      </c>
      <c r="H152" s="22">
        <f t="shared" si="4"/>
        <v>19144.48</v>
      </c>
    </row>
    <row r="153" spans="1:8" ht="157.5" x14ac:dyDescent="0.25">
      <c r="A153" s="19">
        <v>138</v>
      </c>
      <c r="B153" s="19"/>
      <c r="C153" s="23" t="s">
        <v>368</v>
      </c>
      <c r="D153" s="20" t="s">
        <v>369</v>
      </c>
      <c r="E153" s="19" t="s">
        <v>318</v>
      </c>
      <c r="F153" s="21">
        <v>32</v>
      </c>
      <c r="G153" s="22">
        <v>592.20000000000005</v>
      </c>
      <c r="H153" s="22">
        <f t="shared" si="4"/>
        <v>18950.400000000001</v>
      </c>
    </row>
    <row r="154" spans="1:8" ht="362.25" x14ac:dyDescent="0.25">
      <c r="A154" s="19">
        <v>139</v>
      </c>
      <c r="B154" s="19"/>
      <c r="C154" s="23" t="s">
        <v>370</v>
      </c>
      <c r="D154" s="20" t="s">
        <v>371</v>
      </c>
      <c r="E154" s="19" t="s">
        <v>300</v>
      </c>
      <c r="F154" s="21">
        <v>2.0449999999999999</v>
      </c>
      <c r="G154" s="22">
        <v>7980</v>
      </c>
      <c r="H154" s="22">
        <f t="shared" si="4"/>
        <v>16319.1</v>
      </c>
    </row>
    <row r="155" spans="1:8" ht="299.25" x14ac:dyDescent="0.25">
      <c r="A155" s="19">
        <v>140</v>
      </c>
      <c r="B155" s="19"/>
      <c r="C155" s="23" t="s">
        <v>372</v>
      </c>
      <c r="D155" s="20" t="s">
        <v>373</v>
      </c>
      <c r="E155" s="19" t="s">
        <v>300</v>
      </c>
      <c r="F155" s="21">
        <v>1.1921839999999999</v>
      </c>
      <c r="G155" s="22">
        <v>12877.24</v>
      </c>
      <c r="H155" s="22">
        <f t="shared" si="4"/>
        <v>15352.04</v>
      </c>
    </row>
    <row r="156" spans="1:8" ht="94.5" x14ac:dyDescent="0.25">
      <c r="A156" s="19">
        <v>141</v>
      </c>
      <c r="B156" s="19"/>
      <c r="C156" s="23" t="s">
        <v>374</v>
      </c>
      <c r="D156" s="20" t="s">
        <v>375</v>
      </c>
      <c r="E156" s="19" t="s">
        <v>318</v>
      </c>
      <c r="F156" s="21">
        <v>6</v>
      </c>
      <c r="G156" s="22">
        <v>2522.8814146976001</v>
      </c>
      <c r="H156" s="22">
        <f t="shared" si="4"/>
        <v>15137.29</v>
      </c>
    </row>
    <row r="157" spans="1:8" ht="204.75" x14ac:dyDescent="0.25">
      <c r="A157" s="19">
        <v>142</v>
      </c>
      <c r="B157" s="19"/>
      <c r="C157" s="23" t="s">
        <v>376</v>
      </c>
      <c r="D157" s="20" t="s">
        <v>377</v>
      </c>
      <c r="E157" s="19" t="s">
        <v>318</v>
      </c>
      <c r="F157" s="21">
        <v>16</v>
      </c>
      <c r="G157" s="22">
        <v>934.79</v>
      </c>
      <c r="H157" s="22">
        <f t="shared" si="4"/>
        <v>14956.64</v>
      </c>
    </row>
    <row r="158" spans="1:8" ht="189" x14ac:dyDescent="0.25">
      <c r="A158" s="19">
        <v>143</v>
      </c>
      <c r="B158" s="19"/>
      <c r="C158" s="23" t="s">
        <v>378</v>
      </c>
      <c r="D158" s="20" t="s">
        <v>379</v>
      </c>
      <c r="E158" s="19" t="s">
        <v>300</v>
      </c>
      <c r="F158" s="21">
        <v>1.2430399999999999</v>
      </c>
      <c r="G158" s="22">
        <v>11500</v>
      </c>
      <c r="H158" s="22">
        <f t="shared" si="4"/>
        <v>14294.96</v>
      </c>
    </row>
    <row r="159" spans="1:8" ht="141.75" x14ac:dyDescent="0.25">
      <c r="A159" s="19">
        <v>144</v>
      </c>
      <c r="B159" s="19"/>
      <c r="C159" s="23" t="s">
        <v>380</v>
      </c>
      <c r="D159" s="20" t="s">
        <v>381</v>
      </c>
      <c r="E159" s="19" t="s">
        <v>318</v>
      </c>
      <c r="F159" s="21">
        <v>4</v>
      </c>
      <c r="G159" s="22">
        <v>3462.65</v>
      </c>
      <c r="H159" s="22">
        <f t="shared" si="4"/>
        <v>13850.6</v>
      </c>
    </row>
    <row r="160" spans="1:8" ht="204.75" x14ac:dyDescent="0.25">
      <c r="A160" s="19">
        <v>145</v>
      </c>
      <c r="B160" s="19"/>
      <c r="C160" s="23" t="s">
        <v>382</v>
      </c>
      <c r="D160" s="20" t="s">
        <v>383</v>
      </c>
      <c r="E160" s="19" t="s">
        <v>300</v>
      </c>
      <c r="F160" s="21">
        <v>1.788276</v>
      </c>
      <c r="G160" s="22">
        <v>7571</v>
      </c>
      <c r="H160" s="22">
        <f t="shared" si="4"/>
        <v>13539.04</v>
      </c>
    </row>
    <row r="161" spans="1:8" ht="126" x14ac:dyDescent="0.25">
      <c r="A161" s="19">
        <v>146</v>
      </c>
      <c r="B161" s="19"/>
      <c r="C161" s="23" t="s">
        <v>384</v>
      </c>
      <c r="D161" s="20" t="s">
        <v>385</v>
      </c>
      <c r="E161" s="19" t="s">
        <v>300</v>
      </c>
      <c r="F161" s="21">
        <v>2.1190000000000002</v>
      </c>
      <c r="G161" s="22">
        <v>5650</v>
      </c>
      <c r="H161" s="22">
        <f t="shared" si="4"/>
        <v>11972.35</v>
      </c>
    </row>
    <row r="162" spans="1:8" ht="47.25" x14ac:dyDescent="0.25">
      <c r="A162" s="19">
        <v>147</v>
      </c>
      <c r="B162" s="19"/>
      <c r="C162" s="23" t="s">
        <v>374</v>
      </c>
      <c r="D162" s="20" t="s">
        <v>386</v>
      </c>
      <c r="E162" s="19" t="s">
        <v>387</v>
      </c>
      <c r="F162" s="21">
        <v>249</v>
      </c>
      <c r="G162" s="22">
        <v>46.099756690997999</v>
      </c>
      <c r="H162" s="22">
        <f t="shared" si="4"/>
        <v>11478.84</v>
      </c>
    </row>
    <row r="163" spans="1:8" ht="173.25" x14ac:dyDescent="0.25">
      <c r="A163" s="19">
        <v>148</v>
      </c>
      <c r="B163" s="19"/>
      <c r="C163" s="23" t="s">
        <v>388</v>
      </c>
      <c r="D163" s="20" t="s">
        <v>389</v>
      </c>
      <c r="E163" s="19" t="s">
        <v>295</v>
      </c>
      <c r="F163" s="21">
        <v>102</v>
      </c>
      <c r="G163" s="22">
        <v>109.41</v>
      </c>
      <c r="H163" s="22">
        <f t="shared" si="4"/>
        <v>11159.82</v>
      </c>
    </row>
    <row r="164" spans="1:8" ht="220.5" x14ac:dyDescent="0.25">
      <c r="A164" s="19">
        <v>149</v>
      </c>
      <c r="B164" s="19"/>
      <c r="C164" s="23" t="s">
        <v>390</v>
      </c>
      <c r="D164" s="20" t="s">
        <v>391</v>
      </c>
      <c r="E164" s="19" t="s">
        <v>300</v>
      </c>
      <c r="F164" s="21">
        <v>1.4019999999999999</v>
      </c>
      <c r="G164" s="22">
        <v>7917</v>
      </c>
      <c r="H164" s="22">
        <f t="shared" si="4"/>
        <v>11099.63</v>
      </c>
    </row>
    <row r="165" spans="1:8" ht="110.25" x14ac:dyDescent="0.25">
      <c r="A165" s="19">
        <v>150</v>
      </c>
      <c r="B165" s="19"/>
      <c r="C165" s="23" t="s">
        <v>392</v>
      </c>
      <c r="D165" s="20" t="s">
        <v>393</v>
      </c>
      <c r="E165" s="19" t="s">
        <v>318</v>
      </c>
      <c r="F165" s="21">
        <v>82</v>
      </c>
      <c r="G165" s="22">
        <v>128.79</v>
      </c>
      <c r="H165" s="22">
        <f t="shared" si="4"/>
        <v>10560.78</v>
      </c>
    </row>
    <row r="166" spans="1:8" ht="189" x14ac:dyDescent="0.25">
      <c r="A166" s="19">
        <v>151</v>
      </c>
      <c r="B166" s="19"/>
      <c r="C166" s="23" t="s">
        <v>394</v>
      </c>
      <c r="D166" s="20" t="s">
        <v>395</v>
      </c>
      <c r="E166" s="19" t="s">
        <v>300</v>
      </c>
      <c r="F166" s="21">
        <v>1.564611</v>
      </c>
      <c r="G166" s="22">
        <v>6682.86</v>
      </c>
      <c r="H166" s="22">
        <f t="shared" si="4"/>
        <v>10456.08</v>
      </c>
    </row>
    <row r="167" spans="1:8" ht="141.75" x14ac:dyDescent="0.25">
      <c r="A167" s="19">
        <v>152</v>
      </c>
      <c r="B167" s="19"/>
      <c r="C167" s="23" t="s">
        <v>396</v>
      </c>
      <c r="D167" s="20" t="s">
        <v>397</v>
      </c>
      <c r="E167" s="19" t="s">
        <v>324</v>
      </c>
      <c r="F167" s="21">
        <v>0.2142</v>
      </c>
      <c r="G167" s="22">
        <v>44568.33</v>
      </c>
      <c r="H167" s="22">
        <f t="shared" si="4"/>
        <v>9546.5400000000009</v>
      </c>
    </row>
    <row r="168" spans="1:8" ht="94.5" x14ac:dyDescent="0.25">
      <c r="A168" s="19">
        <v>153</v>
      </c>
      <c r="B168" s="19"/>
      <c r="C168" s="23" t="s">
        <v>398</v>
      </c>
      <c r="D168" s="20" t="s">
        <v>399</v>
      </c>
      <c r="E168" s="19" t="s">
        <v>292</v>
      </c>
      <c r="F168" s="21">
        <v>19.285</v>
      </c>
      <c r="G168" s="22">
        <v>490</v>
      </c>
      <c r="H168" s="22">
        <f t="shared" si="4"/>
        <v>9449.65</v>
      </c>
    </row>
    <row r="169" spans="1:8" ht="204.75" x14ac:dyDescent="0.25">
      <c r="A169" s="19">
        <v>154</v>
      </c>
      <c r="B169" s="19"/>
      <c r="C169" s="23" t="s">
        <v>400</v>
      </c>
      <c r="D169" s="20" t="s">
        <v>401</v>
      </c>
      <c r="E169" s="19" t="s">
        <v>300</v>
      </c>
      <c r="F169" s="21">
        <v>1.1419999999999999</v>
      </c>
      <c r="G169" s="22">
        <v>7997.23</v>
      </c>
      <c r="H169" s="22">
        <f t="shared" si="4"/>
        <v>9132.84</v>
      </c>
    </row>
    <row r="170" spans="1:8" ht="141.75" x14ac:dyDescent="0.25">
      <c r="A170" s="19">
        <v>155</v>
      </c>
      <c r="B170" s="19"/>
      <c r="C170" s="23" t="s">
        <v>402</v>
      </c>
      <c r="D170" s="20" t="s">
        <v>403</v>
      </c>
      <c r="E170" s="19" t="s">
        <v>324</v>
      </c>
      <c r="F170" s="21">
        <v>2.2440000000000002E-2</v>
      </c>
      <c r="G170" s="22">
        <v>394535.62</v>
      </c>
      <c r="H170" s="22">
        <f t="shared" si="4"/>
        <v>8853.3799999999992</v>
      </c>
    </row>
    <row r="171" spans="1:8" ht="126" x14ac:dyDescent="0.25">
      <c r="A171" s="19">
        <v>156</v>
      </c>
      <c r="B171" s="19"/>
      <c r="C171" s="23" t="s">
        <v>404</v>
      </c>
      <c r="D171" s="20" t="s">
        <v>405</v>
      </c>
      <c r="E171" s="19" t="s">
        <v>300</v>
      </c>
      <c r="F171" s="21">
        <v>1.0278160000000001</v>
      </c>
      <c r="G171" s="22">
        <v>8535.48</v>
      </c>
      <c r="H171" s="22">
        <f t="shared" si="4"/>
        <v>8772.9</v>
      </c>
    </row>
    <row r="172" spans="1:8" ht="157.5" x14ac:dyDescent="0.25">
      <c r="A172" s="19">
        <v>157</v>
      </c>
      <c r="B172" s="19"/>
      <c r="C172" s="23" t="s">
        <v>406</v>
      </c>
      <c r="D172" s="20" t="s">
        <v>407</v>
      </c>
      <c r="E172" s="19" t="s">
        <v>408</v>
      </c>
      <c r="F172" s="21">
        <v>45</v>
      </c>
      <c r="G172" s="22">
        <v>190.61</v>
      </c>
      <c r="H172" s="22">
        <f t="shared" si="4"/>
        <v>8577.4500000000007</v>
      </c>
    </row>
    <row r="173" spans="1:8" ht="252" x14ac:dyDescent="0.25">
      <c r="A173" s="19">
        <v>158</v>
      </c>
      <c r="B173" s="19"/>
      <c r="C173" s="23" t="s">
        <v>409</v>
      </c>
      <c r="D173" s="20" t="s">
        <v>410</v>
      </c>
      <c r="E173" s="19" t="s">
        <v>292</v>
      </c>
      <c r="F173" s="21">
        <v>12.1</v>
      </c>
      <c r="G173" s="22">
        <v>700</v>
      </c>
      <c r="H173" s="22">
        <f t="shared" si="4"/>
        <v>8470</v>
      </c>
    </row>
    <row r="174" spans="1:8" ht="141.75" x14ac:dyDescent="0.25">
      <c r="A174" s="19">
        <v>159</v>
      </c>
      <c r="B174" s="19"/>
      <c r="C174" s="23" t="s">
        <v>411</v>
      </c>
      <c r="D174" s="20" t="s">
        <v>412</v>
      </c>
      <c r="E174" s="19" t="s">
        <v>324</v>
      </c>
      <c r="F174" s="21">
        <v>2.4479999999999998E-2</v>
      </c>
      <c r="G174" s="22">
        <v>344520.22</v>
      </c>
      <c r="H174" s="22">
        <f t="shared" si="4"/>
        <v>8433.85</v>
      </c>
    </row>
    <row r="175" spans="1:8" ht="141.75" x14ac:dyDescent="0.25">
      <c r="A175" s="19">
        <v>160</v>
      </c>
      <c r="B175" s="19"/>
      <c r="C175" s="23" t="s">
        <v>413</v>
      </c>
      <c r="D175" s="20" t="s">
        <v>414</v>
      </c>
      <c r="E175" s="19" t="s">
        <v>324</v>
      </c>
      <c r="F175" s="21">
        <v>6.1199999999999997E-2</v>
      </c>
      <c r="G175" s="22">
        <v>137344.35999999999</v>
      </c>
      <c r="H175" s="22">
        <f t="shared" si="4"/>
        <v>8405.4699999999993</v>
      </c>
    </row>
    <row r="176" spans="1:8" ht="141.75" x14ac:dyDescent="0.25">
      <c r="A176" s="19">
        <v>161</v>
      </c>
      <c r="B176" s="19"/>
      <c r="C176" s="23" t="s">
        <v>415</v>
      </c>
      <c r="D176" s="20" t="s">
        <v>416</v>
      </c>
      <c r="E176" s="19" t="s">
        <v>300</v>
      </c>
      <c r="F176" s="21">
        <v>1.442896</v>
      </c>
      <c r="G176" s="22">
        <v>5630.34</v>
      </c>
      <c r="H176" s="22">
        <f t="shared" si="4"/>
        <v>8124</v>
      </c>
    </row>
    <row r="177" spans="1:8" ht="110.25" x14ac:dyDescent="0.25">
      <c r="A177" s="19">
        <v>162</v>
      </c>
      <c r="B177" s="19"/>
      <c r="C177" s="23" t="s">
        <v>374</v>
      </c>
      <c r="D177" s="20" t="s">
        <v>417</v>
      </c>
      <c r="E177" s="19" t="s">
        <v>318</v>
      </c>
      <c r="F177" s="21">
        <v>1</v>
      </c>
      <c r="G177" s="22">
        <v>8004.4038929440003</v>
      </c>
      <c r="H177" s="22">
        <f t="shared" si="4"/>
        <v>8004.4</v>
      </c>
    </row>
    <row r="178" spans="1:8" ht="204.75" x14ac:dyDescent="0.25">
      <c r="A178" s="19">
        <v>163</v>
      </c>
      <c r="B178" s="19"/>
      <c r="C178" s="23" t="s">
        <v>418</v>
      </c>
      <c r="D178" s="20" t="s">
        <v>419</v>
      </c>
      <c r="E178" s="19" t="s">
        <v>295</v>
      </c>
      <c r="F178" s="21">
        <v>259.2</v>
      </c>
      <c r="G178" s="22">
        <v>30.78</v>
      </c>
      <c r="H178" s="22">
        <f t="shared" si="4"/>
        <v>7978.18</v>
      </c>
    </row>
    <row r="179" spans="1:8" ht="204.75" x14ac:dyDescent="0.25">
      <c r="A179" s="19">
        <v>164</v>
      </c>
      <c r="B179" s="19"/>
      <c r="C179" s="23" t="s">
        <v>420</v>
      </c>
      <c r="D179" s="20" t="s">
        <v>421</v>
      </c>
      <c r="E179" s="19" t="s">
        <v>300</v>
      </c>
      <c r="F179" s="21">
        <v>1.4709840000000001</v>
      </c>
      <c r="G179" s="22">
        <v>5230.01</v>
      </c>
      <c r="H179" s="22">
        <f t="shared" si="4"/>
        <v>7693.26</v>
      </c>
    </row>
    <row r="180" spans="1:8" ht="47.25" x14ac:dyDescent="0.25">
      <c r="A180" s="19">
        <v>165</v>
      </c>
      <c r="B180" s="19"/>
      <c r="C180" s="23" t="s">
        <v>422</v>
      </c>
      <c r="D180" s="20" t="s">
        <v>423</v>
      </c>
      <c r="E180" s="19" t="s">
        <v>300</v>
      </c>
      <c r="F180" s="21">
        <v>0.49198999999999998</v>
      </c>
      <c r="G180" s="22">
        <v>15620</v>
      </c>
      <c r="H180" s="22">
        <f t="shared" si="4"/>
        <v>7684.88</v>
      </c>
    </row>
    <row r="181" spans="1:8" ht="330.75" x14ac:dyDescent="0.25">
      <c r="A181" s="19">
        <v>166</v>
      </c>
      <c r="B181" s="19"/>
      <c r="C181" s="23" t="s">
        <v>424</v>
      </c>
      <c r="D181" s="20" t="s">
        <v>425</v>
      </c>
      <c r="E181" s="19" t="s">
        <v>387</v>
      </c>
      <c r="F181" s="21">
        <v>123</v>
      </c>
      <c r="G181" s="22">
        <v>61.76</v>
      </c>
      <c r="H181" s="22">
        <f t="shared" si="4"/>
        <v>7596.48</v>
      </c>
    </row>
    <row r="182" spans="1:8" ht="157.5" x14ac:dyDescent="0.25">
      <c r="A182" s="19">
        <v>167</v>
      </c>
      <c r="B182" s="19"/>
      <c r="C182" s="23" t="s">
        <v>374</v>
      </c>
      <c r="D182" s="20" t="s">
        <v>426</v>
      </c>
      <c r="E182" s="19" t="s">
        <v>318</v>
      </c>
      <c r="F182" s="21">
        <v>1</v>
      </c>
      <c r="G182" s="22">
        <v>7543.3959326083996</v>
      </c>
      <c r="H182" s="22">
        <f t="shared" ref="H182:H245" si="5">ROUND(F182*G182,2)</f>
        <v>7543.4</v>
      </c>
    </row>
    <row r="183" spans="1:8" ht="157.5" x14ac:dyDescent="0.25">
      <c r="A183" s="19">
        <v>168</v>
      </c>
      <c r="B183" s="19"/>
      <c r="C183" s="23" t="s">
        <v>427</v>
      </c>
      <c r="D183" s="20" t="s">
        <v>428</v>
      </c>
      <c r="E183" s="19" t="s">
        <v>324</v>
      </c>
      <c r="F183" s="21">
        <v>9.1800000000000007E-3</v>
      </c>
      <c r="G183" s="22">
        <v>795022.18</v>
      </c>
      <c r="H183" s="22">
        <f t="shared" si="5"/>
        <v>7298.3</v>
      </c>
    </row>
    <row r="184" spans="1:8" ht="173.25" x14ac:dyDescent="0.25">
      <c r="A184" s="19">
        <v>169</v>
      </c>
      <c r="B184" s="19"/>
      <c r="C184" s="23" t="s">
        <v>429</v>
      </c>
      <c r="D184" s="20" t="s">
        <v>430</v>
      </c>
      <c r="E184" s="19" t="s">
        <v>295</v>
      </c>
      <c r="F184" s="21">
        <v>66.81</v>
      </c>
      <c r="G184" s="22">
        <v>102.06</v>
      </c>
      <c r="H184" s="22">
        <f t="shared" si="5"/>
        <v>6818.63</v>
      </c>
    </row>
    <row r="185" spans="1:8" ht="78.75" x14ac:dyDescent="0.25">
      <c r="A185" s="19">
        <v>170</v>
      </c>
      <c r="B185" s="19"/>
      <c r="C185" s="23" t="s">
        <v>374</v>
      </c>
      <c r="D185" s="20" t="s">
        <v>431</v>
      </c>
      <c r="E185" s="19" t="s">
        <v>318</v>
      </c>
      <c r="F185" s="21">
        <v>2</v>
      </c>
      <c r="G185" s="22">
        <v>3355.8909439063</v>
      </c>
      <c r="H185" s="22">
        <f t="shared" si="5"/>
        <v>6711.78</v>
      </c>
    </row>
    <row r="186" spans="1:8" ht="157.5" x14ac:dyDescent="0.25">
      <c r="A186" s="19">
        <v>171</v>
      </c>
      <c r="B186" s="19"/>
      <c r="C186" s="23" t="s">
        <v>432</v>
      </c>
      <c r="D186" s="20" t="s">
        <v>433</v>
      </c>
      <c r="E186" s="19" t="s">
        <v>324</v>
      </c>
      <c r="F186" s="21">
        <v>1.0200000000000001E-2</v>
      </c>
      <c r="G186" s="22">
        <v>639121.01</v>
      </c>
      <c r="H186" s="22">
        <f t="shared" si="5"/>
        <v>6519.03</v>
      </c>
    </row>
    <row r="187" spans="1:8" ht="141.75" x14ac:dyDescent="0.25">
      <c r="A187" s="19">
        <v>172</v>
      </c>
      <c r="B187" s="19"/>
      <c r="C187" s="23" t="s">
        <v>434</v>
      </c>
      <c r="D187" s="20" t="s">
        <v>435</v>
      </c>
      <c r="E187" s="19" t="s">
        <v>324</v>
      </c>
      <c r="F187" s="21">
        <v>0.24479999999999999</v>
      </c>
      <c r="G187" s="22">
        <v>26627.32</v>
      </c>
      <c r="H187" s="22">
        <f t="shared" si="5"/>
        <v>6518.37</v>
      </c>
    </row>
    <row r="188" spans="1:8" ht="110.25" x14ac:dyDescent="0.25">
      <c r="A188" s="19">
        <v>173</v>
      </c>
      <c r="B188" s="19"/>
      <c r="C188" s="23" t="s">
        <v>436</v>
      </c>
      <c r="D188" s="20" t="s">
        <v>437</v>
      </c>
      <c r="E188" s="19" t="s">
        <v>309</v>
      </c>
      <c r="F188" s="21">
        <v>55.280565600000003</v>
      </c>
      <c r="G188" s="22">
        <v>112</v>
      </c>
      <c r="H188" s="22">
        <f t="shared" si="5"/>
        <v>6191.42</v>
      </c>
    </row>
    <row r="189" spans="1:8" ht="173.25" x14ac:dyDescent="0.25">
      <c r="A189" s="19">
        <v>174</v>
      </c>
      <c r="B189" s="19"/>
      <c r="C189" s="23" t="s">
        <v>438</v>
      </c>
      <c r="D189" s="20" t="s">
        <v>439</v>
      </c>
      <c r="E189" s="19" t="s">
        <v>300</v>
      </c>
      <c r="F189" s="21">
        <v>0.79895000000000005</v>
      </c>
      <c r="G189" s="22">
        <v>7691</v>
      </c>
      <c r="H189" s="22">
        <f t="shared" si="5"/>
        <v>6144.72</v>
      </c>
    </row>
    <row r="190" spans="1:8" ht="189" x14ac:dyDescent="0.25">
      <c r="A190" s="19">
        <v>175</v>
      </c>
      <c r="B190" s="19"/>
      <c r="C190" s="23" t="s">
        <v>440</v>
      </c>
      <c r="D190" s="20" t="s">
        <v>441</v>
      </c>
      <c r="E190" s="19" t="s">
        <v>295</v>
      </c>
      <c r="F190" s="21">
        <v>53.37</v>
      </c>
      <c r="G190" s="22">
        <v>109.09</v>
      </c>
      <c r="H190" s="22">
        <f t="shared" si="5"/>
        <v>5822.13</v>
      </c>
    </row>
    <row r="191" spans="1:8" ht="173.25" x14ac:dyDescent="0.25">
      <c r="A191" s="19">
        <v>176</v>
      </c>
      <c r="B191" s="19"/>
      <c r="C191" s="23" t="s">
        <v>442</v>
      </c>
      <c r="D191" s="20" t="s">
        <v>443</v>
      </c>
      <c r="E191" s="19" t="s">
        <v>295</v>
      </c>
      <c r="F191" s="21">
        <v>50.5</v>
      </c>
      <c r="G191" s="22">
        <v>111.37</v>
      </c>
      <c r="H191" s="22">
        <f t="shared" si="5"/>
        <v>5624.19</v>
      </c>
    </row>
    <row r="192" spans="1:8" ht="63" x14ac:dyDescent="0.25">
      <c r="A192" s="19">
        <v>177</v>
      </c>
      <c r="B192" s="19"/>
      <c r="C192" s="23" t="s">
        <v>444</v>
      </c>
      <c r="D192" s="20" t="s">
        <v>445</v>
      </c>
      <c r="E192" s="19" t="s">
        <v>300</v>
      </c>
      <c r="F192" s="21">
        <v>0.391932</v>
      </c>
      <c r="G192" s="22">
        <v>14312.87</v>
      </c>
      <c r="H192" s="22">
        <f t="shared" si="5"/>
        <v>5609.67</v>
      </c>
    </row>
    <row r="193" spans="1:8" ht="267.75" x14ac:dyDescent="0.25">
      <c r="A193" s="19">
        <v>178</v>
      </c>
      <c r="B193" s="19"/>
      <c r="C193" s="23" t="s">
        <v>446</v>
      </c>
      <c r="D193" s="20" t="s">
        <v>447</v>
      </c>
      <c r="E193" s="19" t="s">
        <v>295</v>
      </c>
      <c r="F193" s="21">
        <v>205.7</v>
      </c>
      <c r="G193" s="22">
        <v>26.1</v>
      </c>
      <c r="H193" s="22">
        <f t="shared" si="5"/>
        <v>5368.77</v>
      </c>
    </row>
    <row r="194" spans="1:8" ht="141.75" x14ac:dyDescent="0.25">
      <c r="A194" s="19">
        <v>179</v>
      </c>
      <c r="B194" s="19"/>
      <c r="C194" s="23" t="s">
        <v>448</v>
      </c>
      <c r="D194" s="20" t="s">
        <v>449</v>
      </c>
      <c r="E194" s="19" t="s">
        <v>300</v>
      </c>
      <c r="F194" s="21">
        <v>0.18332390000000001</v>
      </c>
      <c r="G194" s="22">
        <v>26499</v>
      </c>
      <c r="H194" s="22">
        <f t="shared" si="5"/>
        <v>4857.8999999999996</v>
      </c>
    </row>
    <row r="195" spans="1:8" ht="346.5" x14ac:dyDescent="0.25">
      <c r="A195" s="19">
        <v>180</v>
      </c>
      <c r="B195" s="19"/>
      <c r="C195" s="23" t="s">
        <v>450</v>
      </c>
      <c r="D195" s="20" t="s">
        <v>451</v>
      </c>
      <c r="E195" s="19" t="s">
        <v>300</v>
      </c>
      <c r="F195" s="21">
        <v>0.28171780000000002</v>
      </c>
      <c r="G195" s="22">
        <v>17183</v>
      </c>
      <c r="H195" s="22">
        <f t="shared" si="5"/>
        <v>4840.76</v>
      </c>
    </row>
    <row r="196" spans="1:8" ht="110.25" x14ac:dyDescent="0.25">
      <c r="A196" s="19">
        <v>181</v>
      </c>
      <c r="B196" s="19"/>
      <c r="C196" s="23" t="s">
        <v>452</v>
      </c>
      <c r="D196" s="20" t="s">
        <v>453</v>
      </c>
      <c r="E196" s="19" t="s">
        <v>300</v>
      </c>
      <c r="F196" s="21">
        <v>0.42719550000000001</v>
      </c>
      <c r="G196" s="22">
        <v>11200</v>
      </c>
      <c r="H196" s="22">
        <f t="shared" si="5"/>
        <v>4784.59</v>
      </c>
    </row>
    <row r="197" spans="1:8" ht="126" x14ac:dyDescent="0.25">
      <c r="A197" s="19">
        <v>182</v>
      </c>
      <c r="B197" s="19"/>
      <c r="C197" s="23" t="s">
        <v>454</v>
      </c>
      <c r="D197" s="20" t="s">
        <v>455</v>
      </c>
      <c r="E197" s="19" t="s">
        <v>300</v>
      </c>
      <c r="F197" s="21">
        <v>0.45877200000000001</v>
      </c>
      <c r="G197" s="22">
        <v>10393.6</v>
      </c>
      <c r="H197" s="22">
        <f t="shared" si="5"/>
        <v>4768.29</v>
      </c>
    </row>
    <row r="198" spans="1:8" ht="126" x14ac:dyDescent="0.25">
      <c r="A198" s="19">
        <v>183</v>
      </c>
      <c r="B198" s="19"/>
      <c r="C198" s="23" t="s">
        <v>456</v>
      </c>
      <c r="D198" s="20" t="s">
        <v>457</v>
      </c>
      <c r="E198" s="19" t="s">
        <v>292</v>
      </c>
      <c r="F198" s="21">
        <v>66.7</v>
      </c>
      <c r="G198" s="22">
        <v>70.900000000000006</v>
      </c>
      <c r="H198" s="22">
        <f t="shared" si="5"/>
        <v>4729.03</v>
      </c>
    </row>
    <row r="199" spans="1:8" ht="409.5" x14ac:dyDescent="0.25">
      <c r="A199" s="19">
        <v>184</v>
      </c>
      <c r="B199" s="19"/>
      <c r="C199" s="23" t="s">
        <v>458</v>
      </c>
      <c r="D199" s="20" t="s">
        <v>459</v>
      </c>
      <c r="E199" s="19" t="s">
        <v>300</v>
      </c>
      <c r="F199" s="21">
        <v>0.61539999999999995</v>
      </c>
      <c r="G199" s="22">
        <v>6800</v>
      </c>
      <c r="H199" s="22">
        <f t="shared" si="5"/>
        <v>4184.72</v>
      </c>
    </row>
    <row r="200" spans="1:8" ht="315" x14ac:dyDescent="0.25">
      <c r="A200" s="19">
        <v>185</v>
      </c>
      <c r="B200" s="19"/>
      <c r="C200" s="23" t="s">
        <v>460</v>
      </c>
      <c r="D200" s="20" t="s">
        <v>461</v>
      </c>
      <c r="E200" s="19" t="s">
        <v>318</v>
      </c>
      <c r="F200" s="21">
        <v>84</v>
      </c>
      <c r="G200" s="22">
        <v>48.24</v>
      </c>
      <c r="H200" s="22">
        <f t="shared" si="5"/>
        <v>4052.16</v>
      </c>
    </row>
    <row r="201" spans="1:8" ht="63" x14ac:dyDescent="0.25">
      <c r="A201" s="19">
        <v>186</v>
      </c>
      <c r="B201" s="19"/>
      <c r="C201" s="23" t="s">
        <v>462</v>
      </c>
      <c r="D201" s="20" t="s">
        <v>463</v>
      </c>
      <c r="E201" s="19" t="s">
        <v>292</v>
      </c>
      <c r="F201" s="21">
        <v>7.3369999999999997</v>
      </c>
      <c r="G201" s="22">
        <v>518.57000000000005</v>
      </c>
      <c r="H201" s="22">
        <f t="shared" si="5"/>
        <v>3804.75</v>
      </c>
    </row>
    <row r="202" spans="1:8" ht="409.5" x14ac:dyDescent="0.25">
      <c r="A202" s="19">
        <v>187</v>
      </c>
      <c r="B202" s="19"/>
      <c r="C202" s="23" t="s">
        <v>464</v>
      </c>
      <c r="D202" s="20" t="s">
        <v>465</v>
      </c>
      <c r="E202" s="19" t="s">
        <v>300</v>
      </c>
      <c r="F202" s="21">
        <v>0.57736699999999996</v>
      </c>
      <c r="G202" s="22">
        <v>6550</v>
      </c>
      <c r="H202" s="22">
        <f t="shared" si="5"/>
        <v>3781.75</v>
      </c>
    </row>
    <row r="203" spans="1:8" ht="173.25" x14ac:dyDescent="0.25">
      <c r="A203" s="19">
        <v>188</v>
      </c>
      <c r="B203" s="19"/>
      <c r="C203" s="23" t="s">
        <v>466</v>
      </c>
      <c r="D203" s="20" t="s">
        <v>467</v>
      </c>
      <c r="E203" s="19" t="s">
        <v>387</v>
      </c>
      <c r="F203" s="21">
        <v>638.6</v>
      </c>
      <c r="G203" s="22">
        <v>5.86</v>
      </c>
      <c r="H203" s="22">
        <f t="shared" si="5"/>
        <v>3742.2</v>
      </c>
    </row>
    <row r="204" spans="1:8" ht="141.75" x14ac:dyDescent="0.25">
      <c r="A204" s="19">
        <v>189</v>
      </c>
      <c r="B204" s="19"/>
      <c r="C204" s="23" t="s">
        <v>468</v>
      </c>
      <c r="D204" s="20" t="s">
        <v>469</v>
      </c>
      <c r="E204" s="19" t="s">
        <v>324</v>
      </c>
      <c r="F204" s="21">
        <v>0.56100000000000005</v>
      </c>
      <c r="G204" s="22">
        <v>6627.45</v>
      </c>
      <c r="H204" s="22">
        <f t="shared" si="5"/>
        <v>3718</v>
      </c>
    </row>
    <row r="205" spans="1:8" ht="173.25" x14ac:dyDescent="0.25">
      <c r="A205" s="19">
        <v>190</v>
      </c>
      <c r="B205" s="19"/>
      <c r="C205" s="23" t="s">
        <v>470</v>
      </c>
      <c r="D205" s="20" t="s">
        <v>471</v>
      </c>
      <c r="E205" s="19" t="s">
        <v>387</v>
      </c>
      <c r="F205" s="21">
        <v>100</v>
      </c>
      <c r="G205" s="22">
        <v>36.200000000000003</v>
      </c>
      <c r="H205" s="22">
        <f t="shared" si="5"/>
        <v>3620</v>
      </c>
    </row>
    <row r="206" spans="1:8" ht="173.25" x14ac:dyDescent="0.25">
      <c r="A206" s="19">
        <v>191</v>
      </c>
      <c r="B206" s="19"/>
      <c r="C206" s="23" t="s">
        <v>470</v>
      </c>
      <c r="D206" s="20" t="s">
        <v>471</v>
      </c>
      <c r="E206" s="19" t="s">
        <v>387</v>
      </c>
      <c r="F206" s="21">
        <v>100</v>
      </c>
      <c r="G206" s="22">
        <v>36.200000000000003</v>
      </c>
      <c r="H206" s="22">
        <f t="shared" si="5"/>
        <v>3620</v>
      </c>
    </row>
    <row r="207" spans="1:8" ht="157.5" x14ac:dyDescent="0.25">
      <c r="A207" s="19">
        <v>192</v>
      </c>
      <c r="B207" s="19"/>
      <c r="C207" s="23" t="s">
        <v>472</v>
      </c>
      <c r="D207" s="20" t="s">
        <v>473</v>
      </c>
      <c r="E207" s="19" t="s">
        <v>292</v>
      </c>
      <c r="F207" s="21">
        <v>6.0179999999999998</v>
      </c>
      <c r="G207" s="22">
        <v>592.76</v>
      </c>
      <c r="H207" s="22">
        <f t="shared" si="5"/>
        <v>3567.23</v>
      </c>
    </row>
    <row r="208" spans="1:8" ht="141.75" x14ac:dyDescent="0.25">
      <c r="A208" s="19">
        <v>193</v>
      </c>
      <c r="B208" s="19"/>
      <c r="C208" s="23" t="s">
        <v>474</v>
      </c>
      <c r="D208" s="20" t="s">
        <v>475</v>
      </c>
      <c r="E208" s="19" t="s">
        <v>300</v>
      </c>
      <c r="F208" s="21">
        <v>0.1069</v>
      </c>
      <c r="G208" s="22">
        <v>33250</v>
      </c>
      <c r="H208" s="22">
        <f t="shared" si="5"/>
        <v>3554.43</v>
      </c>
    </row>
    <row r="209" spans="1:8" ht="47.25" x14ac:dyDescent="0.25">
      <c r="A209" s="19">
        <v>194</v>
      </c>
      <c r="B209" s="19"/>
      <c r="C209" s="23" t="s">
        <v>476</v>
      </c>
      <c r="D209" s="20" t="s">
        <v>477</v>
      </c>
      <c r="E209" s="19" t="s">
        <v>318</v>
      </c>
      <c r="F209" s="21">
        <v>993.48</v>
      </c>
      <c r="G209" s="22">
        <v>3.5</v>
      </c>
      <c r="H209" s="22">
        <f t="shared" si="5"/>
        <v>3477.18</v>
      </c>
    </row>
    <row r="210" spans="1:8" ht="204.75" x14ac:dyDescent="0.25">
      <c r="A210" s="19">
        <v>195</v>
      </c>
      <c r="B210" s="19"/>
      <c r="C210" s="23" t="s">
        <v>478</v>
      </c>
      <c r="D210" s="20" t="s">
        <v>479</v>
      </c>
      <c r="E210" s="19" t="s">
        <v>318</v>
      </c>
      <c r="F210" s="21">
        <v>15</v>
      </c>
      <c r="G210" s="22">
        <v>211.56</v>
      </c>
      <c r="H210" s="22">
        <f t="shared" si="5"/>
        <v>3173.4</v>
      </c>
    </row>
    <row r="211" spans="1:8" ht="346.5" x14ac:dyDescent="0.25">
      <c r="A211" s="19">
        <v>196</v>
      </c>
      <c r="B211" s="19"/>
      <c r="C211" s="23" t="s">
        <v>480</v>
      </c>
      <c r="D211" s="20" t="s">
        <v>481</v>
      </c>
      <c r="E211" s="19" t="s">
        <v>300</v>
      </c>
      <c r="F211" s="21">
        <v>0.40001680000000001</v>
      </c>
      <c r="G211" s="22">
        <v>7712</v>
      </c>
      <c r="H211" s="22">
        <f t="shared" si="5"/>
        <v>3084.93</v>
      </c>
    </row>
    <row r="212" spans="1:8" ht="78.75" x14ac:dyDescent="0.25">
      <c r="A212" s="19">
        <v>197</v>
      </c>
      <c r="B212" s="19"/>
      <c r="C212" s="23" t="s">
        <v>482</v>
      </c>
      <c r="D212" s="20" t="s">
        <v>483</v>
      </c>
      <c r="E212" s="19" t="s">
        <v>318</v>
      </c>
      <c r="F212" s="21">
        <v>143</v>
      </c>
      <c r="G212" s="22">
        <v>21.42</v>
      </c>
      <c r="H212" s="22">
        <f t="shared" si="5"/>
        <v>3063.06</v>
      </c>
    </row>
    <row r="213" spans="1:8" ht="362.25" x14ac:dyDescent="0.25">
      <c r="A213" s="19">
        <v>198</v>
      </c>
      <c r="B213" s="19"/>
      <c r="C213" s="23" t="s">
        <v>484</v>
      </c>
      <c r="D213" s="20" t="s">
        <v>485</v>
      </c>
      <c r="E213" s="19" t="s">
        <v>300</v>
      </c>
      <c r="F213" s="21">
        <v>0.29271999999999998</v>
      </c>
      <c r="G213" s="22">
        <v>10100</v>
      </c>
      <c r="H213" s="22">
        <f t="shared" si="5"/>
        <v>2956.47</v>
      </c>
    </row>
    <row r="214" spans="1:8" ht="204.75" x14ac:dyDescent="0.25">
      <c r="A214" s="19">
        <v>199</v>
      </c>
      <c r="B214" s="19"/>
      <c r="C214" s="23" t="s">
        <v>486</v>
      </c>
      <c r="D214" s="20" t="s">
        <v>487</v>
      </c>
      <c r="E214" s="19" t="s">
        <v>387</v>
      </c>
      <c r="F214" s="21">
        <v>241.8</v>
      </c>
      <c r="G214" s="22">
        <v>12.03</v>
      </c>
      <c r="H214" s="22">
        <f t="shared" si="5"/>
        <v>2908.85</v>
      </c>
    </row>
    <row r="215" spans="1:8" ht="204.75" x14ac:dyDescent="0.25">
      <c r="A215" s="19">
        <v>200</v>
      </c>
      <c r="B215" s="19"/>
      <c r="C215" s="23" t="s">
        <v>488</v>
      </c>
      <c r="D215" s="20" t="s">
        <v>489</v>
      </c>
      <c r="E215" s="19" t="s">
        <v>318</v>
      </c>
      <c r="F215" s="21">
        <v>23</v>
      </c>
      <c r="G215" s="22">
        <v>126.18</v>
      </c>
      <c r="H215" s="22">
        <f t="shared" si="5"/>
        <v>2902.14</v>
      </c>
    </row>
    <row r="216" spans="1:8" ht="330.75" x14ac:dyDescent="0.25">
      <c r="A216" s="19">
        <v>201</v>
      </c>
      <c r="B216" s="19"/>
      <c r="C216" s="23" t="s">
        <v>490</v>
      </c>
      <c r="D216" s="20" t="s">
        <v>491</v>
      </c>
      <c r="E216" s="19" t="s">
        <v>387</v>
      </c>
      <c r="F216" s="21">
        <v>70</v>
      </c>
      <c r="G216" s="22">
        <v>41.28</v>
      </c>
      <c r="H216" s="22">
        <f t="shared" si="5"/>
        <v>2889.6</v>
      </c>
    </row>
    <row r="217" spans="1:8" ht="157.5" x14ac:dyDescent="0.25">
      <c r="A217" s="19">
        <v>202</v>
      </c>
      <c r="B217" s="19"/>
      <c r="C217" s="23" t="s">
        <v>492</v>
      </c>
      <c r="D217" s="20" t="s">
        <v>493</v>
      </c>
      <c r="E217" s="19" t="s">
        <v>318</v>
      </c>
      <c r="F217" s="21">
        <v>1</v>
      </c>
      <c r="G217" s="22">
        <v>2850.33</v>
      </c>
      <c r="H217" s="22">
        <f t="shared" si="5"/>
        <v>2850.33</v>
      </c>
    </row>
    <row r="218" spans="1:8" ht="141.75" x14ac:dyDescent="0.25">
      <c r="A218" s="19">
        <v>203</v>
      </c>
      <c r="B218" s="19"/>
      <c r="C218" s="23" t="s">
        <v>494</v>
      </c>
      <c r="D218" s="20" t="s">
        <v>495</v>
      </c>
      <c r="E218" s="19" t="s">
        <v>387</v>
      </c>
      <c r="F218" s="21">
        <v>80</v>
      </c>
      <c r="G218" s="22">
        <v>34.270000000000003</v>
      </c>
      <c r="H218" s="22">
        <f t="shared" si="5"/>
        <v>2741.6</v>
      </c>
    </row>
    <row r="219" spans="1:8" ht="47.25" x14ac:dyDescent="0.25">
      <c r="A219" s="19">
        <v>204</v>
      </c>
      <c r="B219" s="19"/>
      <c r="C219" s="23" t="s">
        <v>496</v>
      </c>
      <c r="D219" s="20" t="s">
        <v>497</v>
      </c>
      <c r="E219" s="19" t="s">
        <v>300</v>
      </c>
      <c r="F219" s="21">
        <v>0.10692</v>
      </c>
      <c r="G219" s="22">
        <v>24119</v>
      </c>
      <c r="H219" s="22">
        <f t="shared" si="5"/>
        <v>2578.8000000000002</v>
      </c>
    </row>
    <row r="220" spans="1:8" ht="141.75" x14ac:dyDescent="0.25">
      <c r="A220" s="19">
        <v>205</v>
      </c>
      <c r="B220" s="19"/>
      <c r="C220" s="23" t="s">
        <v>498</v>
      </c>
      <c r="D220" s="20" t="s">
        <v>499</v>
      </c>
      <c r="E220" s="19" t="s">
        <v>324</v>
      </c>
      <c r="F220" s="21">
        <v>0.49571999999999999</v>
      </c>
      <c r="G220" s="22">
        <v>5166.3599999999997</v>
      </c>
      <c r="H220" s="22">
        <f t="shared" si="5"/>
        <v>2561.0700000000002</v>
      </c>
    </row>
    <row r="221" spans="1:8" ht="78.75" x14ac:dyDescent="0.25">
      <c r="A221" s="19">
        <v>206</v>
      </c>
      <c r="B221" s="19"/>
      <c r="C221" s="23" t="s">
        <v>374</v>
      </c>
      <c r="D221" s="20" t="s">
        <v>500</v>
      </c>
      <c r="E221" s="19" t="s">
        <v>318</v>
      </c>
      <c r="F221" s="21">
        <v>1</v>
      </c>
      <c r="G221" s="22">
        <v>2522.8814146976001</v>
      </c>
      <c r="H221" s="22">
        <f t="shared" si="5"/>
        <v>2522.88</v>
      </c>
    </row>
    <row r="222" spans="1:8" ht="110.25" x14ac:dyDescent="0.25">
      <c r="A222" s="19">
        <v>207</v>
      </c>
      <c r="B222" s="19"/>
      <c r="C222" s="23" t="s">
        <v>501</v>
      </c>
      <c r="D222" s="20" t="s">
        <v>502</v>
      </c>
      <c r="E222" s="19" t="s">
        <v>300</v>
      </c>
      <c r="F222" s="21">
        <v>1.6804479999999999</v>
      </c>
      <c r="G222" s="22">
        <v>1487.6</v>
      </c>
      <c r="H222" s="22">
        <f t="shared" si="5"/>
        <v>2499.83</v>
      </c>
    </row>
    <row r="223" spans="1:8" ht="110.25" x14ac:dyDescent="0.25">
      <c r="A223" s="19">
        <v>208</v>
      </c>
      <c r="B223" s="19"/>
      <c r="C223" s="23" t="s">
        <v>374</v>
      </c>
      <c r="D223" s="20" t="s">
        <v>503</v>
      </c>
      <c r="E223" s="19" t="s">
        <v>318</v>
      </c>
      <c r="F223" s="21">
        <v>1</v>
      </c>
      <c r="G223" s="22">
        <v>2471.2707162156998</v>
      </c>
      <c r="H223" s="22">
        <f t="shared" si="5"/>
        <v>2471.27</v>
      </c>
    </row>
    <row r="224" spans="1:8" ht="252" x14ac:dyDescent="0.25">
      <c r="A224" s="19">
        <v>209</v>
      </c>
      <c r="B224" s="19"/>
      <c r="C224" s="23" t="s">
        <v>504</v>
      </c>
      <c r="D224" s="20" t="s">
        <v>505</v>
      </c>
      <c r="E224" s="19" t="s">
        <v>318</v>
      </c>
      <c r="F224" s="21">
        <v>10</v>
      </c>
      <c r="G224" s="22">
        <v>240</v>
      </c>
      <c r="H224" s="22">
        <f t="shared" si="5"/>
        <v>2400</v>
      </c>
    </row>
    <row r="225" spans="1:8" ht="267.75" x14ac:dyDescent="0.25">
      <c r="A225" s="19">
        <v>210</v>
      </c>
      <c r="B225" s="19"/>
      <c r="C225" s="23" t="s">
        <v>506</v>
      </c>
      <c r="D225" s="20" t="s">
        <v>507</v>
      </c>
      <c r="E225" s="19" t="s">
        <v>300</v>
      </c>
      <c r="F225" s="21">
        <v>0.38779999999999998</v>
      </c>
      <c r="G225" s="22">
        <v>6102</v>
      </c>
      <c r="H225" s="22">
        <f t="shared" si="5"/>
        <v>2366.36</v>
      </c>
    </row>
    <row r="226" spans="1:8" ht="78.75" x14ac:dyDescent="0.25">
      <c r="A226" s="19">
        <v>211</v>
      </c>
      <c r="B226" s="19"/>
      <c r="C226" s="23" t="s">
        <v>508</v>
      </c>
      <c r="D226" s="20" t="s">
        <v>509</v>
      </c>
      <c r="E226" s="19" t="s">
        <v>295</v>
      </c>
      <c r="F226" s="21">
        <v>65.926519999999996</v>
      </c>
      <c r="G226" s="22">
        <v>35.53</v>
      </c>
      <c r="H226" s="22">
        <f t="shared" si="5"/>
        <v>2342.37</v>
      </c>
    </row>
    <row r="227" spans="1:8" ht="157.5" x14ac:dyDescent="0.25">
      <c r="A227" s="19">
        <v>212</v>
      </c>
      <c r="B227" s="19"/>
      <c r="C227" s="23" t="s">
        <v>510</v>
      </c>
      <c r="D227" s="20" t="s">
        <v>511</v>
      </c>
      <c r="E227" s="19" t="s">
        <v>318</v>
      </c>
      <c r="F227" s="21">
        <v>102</v>
      </c>
      <c r="G227" s="22">
        <v>22.36</v>
      </c>
      <c r="H227" s="22">
        <f t="shared" si="5"/>
        <v>2280.7199999999998</v>
      </c>
    </row>
    <row r="228" spans="1:8" ht="409.5" x14ac:dyDescent="0.25">
      <c r="A228" s="19">
        <v>213</v>
      </c>
      <c r="B228" s="19"/>
      <c r="C228" s="23" t="s">
        <v>512</v>
      </c>
      <c r="D228" s="20" t="s">
        <v>513</v>
      </c>
      <c r="E228" s="19" t="s">
        <v>318</v>
      </c>
      <c r="F228" s="21">
        <v>27</v>
      </c>
      <c r="G228" s="22">
        <v>84.14</v>
      </c>
      <c r="H228" s="22">
        <f t="shared" si="5"/>
        <v>2271.7800000000002</v>
      </c>
    </row>
    <row r="229" spans="1:8" ht="126" x14ac:dyDescent="0.25">
      <c r="A229" s="19">
        <v>214</v>
      </c>
      <c r="B229" s="19"/>
      <c r="C229" s="23" t="s">
        <v>514</v>
      </c>
      <c r="D229" s="20" t="s">
        <v>515</v>
      </c>
      <c r="E229" s="19" t="s">
        <v>309</v>
      </c>
      <c r="F229" s="21">
        <v>186.58</v>
      </c>
      <c r="G229" s="22">
        <v>11.99</v>
      </c>
      <c r="H229" s="22">
        <f t="shared" si="5"/>
        <v>2237.09</v>
      </c>
    </row>
    <row r="230" spans="1:8" ht="189" x14ac:dyDescent="0.25">
      <c r="A230" s="19">
        <v>215</v>
      </c>
      <c r="B230" s="19"/>
      <c r="C230" s="23" t="s">
        <v>516</v>
      </c>
      <c r="D230" s="20" t="s">
        <v>517</v>
      </c>
      <c r="E230" s="19" t="s">
        <v>318</v>
      </c>
      <c r="F230" s="21">
        <v>86</v>
      </c>
      <c r="G230" s="22">
        <v>25.77</v>
      </c>
      <c r="H230" s="22">
        <f t="shared" si="5"/>
        <v>2216.2199999999998</v>
      </c>
    </row>
    <row r="231" spans="1:8" ht="252" x14ac:dyDescent="0.25">
      <c r="A231" s="19">
        <v>216</v>
      </c>
      <c r="B231" s="19"/>
      <c r="C231" s="23" t="s">
        <v>518</v>
      </c>
      <c r="D231" s="20" t="s">
        <v>519</v>
      </c>
      <c r="E231" s="19" t="s">
        <v>292</v>
      </c>
      <c r="F231" s="21">
        <v>3.6720000000000002</v>
      </c>
      <c r="G231" s="22">
        <v>600</v>
      </c>
      <c r="H231" s="22">
        <f t="shared" si="5"/>
        <v>2203.1999999999998</v>
      </c>
    </row>
    <row r="232" spans="1:8" ht="63" x14ac:dyDescent="0.25">
      <c r="A232" s="19">
        <v>217</v>
      </c>
      <c r="B232" s="19"/>
      <c r="C232" s="23" t="s">
        <v>520</v>
      </c>
      <c r="D232" s="20" t="s">
        <v>521</v>
      </c>
      <c r="E232" s="19" t="s">
        <v>309</v>
      </c>
      <c r="F232" s="21">
        <v>174</v>
      </c>
      <c r="G232" s="22">
        <v>12.6</v>
      </c>
      <c r="H232" s="22">
        <f t="shared" si="5"/>
        <v>2192.4</v>
      </c>
    </row>
    <row r="233" spans="1:8" ht="252" x14ac:dyDescent="0.25">
      <c r="A233" s="19">
        <v>218</v>
      </c>
      <c r="B233" s="19"/>
      <c r="C233" s="23" t="s">
        <v>522</v>
      </c>
      <c r="D233" s="20" t="s">
        <v>523</v>
      </c>
      <c r="E233" s="19" t="s">
        <v>318</v>
      </c>
      <c r="F233" s="21">
        <v>12</v>
      </c>
      <c r="G233" s="22">
        <v>181.08</v>
      </c>
      <c r="H233" s="22">
        <f t="shared" si="5"/>
        <v>2172.96</v>
      </c>
    </row>
    <row r="234" spans="1:8" ht="94.5" x14ac:dyDescent="0.25">
      <c r="A234" s="19">
        <v>219</v>
      </c>
      <c r="B234" s="19"/>
      <c r="C234" s="23" t="s">
        <v>524</v>
      </c>
      <c r="D234" s="20" t="s">
        <v>525</v>
      </c>
      <c r="E234" s="19" t="s">
        <v>300</v>
      </c>
      <c r="F234" s="21">
        <v>0.19808799999999999</v>
      </c>
      <c r="G234" s="22">
        <v>10315.01</v>
      </c>
      <c r="H234" s="22">
        <f t="shared" si="5"/>
        <v>2043.28</v>
      </c>
    </row>
    <row r="235" spans="1:8" ht="94.5" x14ac:dyDescent="0.25">
      <c r="A235" s="19">
        <v>220</v>
      </c>
      <c r="B235" s="19"/>
      <c r="C235" s="23" t="s">
        <v>526</v>
      </c>
      <c r="D235" s="20" t="s">
        <v>527</v>
      </c>
      <c r="E235" s="19" t="s">
        <v>300</v>
      </c>
      <c r="F235" s="21">
        <v>0.19734599999999999</v>
      </c>
      <c r="G235" s="22">
        <v>10200</v>
      </c>
      <c r="H235" s="22">
        <f t="shared" si="5"/>
        <v>2012.93</v>
      </c>
    </row>
    <row r="236" spans="1:8" ht="189" x14ac:dyDescent="0.25">
      <c r="A236" s="19">
        <v>221</v>
      </c>
      <c r="B236" s="19"/>
      <c r="C236" s="23" t="s">
        <v>374</v>
      </c>
      <c r="D236" s="20" t="s">
        <v>528</v>
      </c>
      <c r="E236" s="19" t="s">
        <v>387</v>
      </c>
      <c r="F236" s="21">
        <v>74.459999999999994</v>
      </c>
      <c r="G236" s="22">
        <v>26.79</v>
      </c>
      <c r="H236" s="22">
        <f t="shared" si="5"/>
        <v>1994.78</v>
      </c>
    </row>
    <row r="237" spans="1:8" ht="94.5" x14ac:dyDescent="0.25">
      <c r="A237" s="19">
        <v>222</v>
      </c>
      <c r="B237" s="19"/>
      <c r="C237" s="23" t="s">
        <v>529</v>
      </c>
      <c r="D237" s="20" t="s">
        <v>530</v>
      </c>
      <c r="E237" s="19" t="s">
        <v>300</v>
      </c>
      <c r="F237" s="21">
        <v>0.40374520000000003</v>
      </c>
      <c r="G237" s="22">
        <v>4920</v>
      </c>
      <c r="H237" s="22">
        <f t="shared" si="5"/>
        <v>1986.43</v>
      </c>
    </row>
    <row r="238" spans="1:8" ht="141.75" x14ac:dyDescent="0.25">
      <c r="A238" s="19">
        <v>223</v>
      </c>
      <c r="B238" s="19"/>
      <c r="C238" s="23" t="s">
        <v>531</v>
      </c>
      <c r="D238" s="20" t="s">
        <v>532</v>
      </c>
      <c r="E238" s="19" t="s">
        <v>292</v>
      </c>
      <c r="F238" s="21">
        <v>2.9954399999999999</v>
      </c>
      <c r="G238" s="22">
        <v>649.1</v>
      </c>
      <c r="H238" s="22">
        <f t="shared" si="5"/>
        <v>1944.34</v>
      </c>
    </row>
    <row r="239" spans="1:8" ht="78.75" x14ac:dyDescent="0.25">
      <c r="A239" s="19">
        <v>224</v>
      </c>
      <c r="B239" s="19"/>
      <c r="C239" s="23" t="s">
        <v>533</v>
      </c>
      <c r="D239" s="20" t="s">
        <v>534</v>
      </c>
      <c r="E239" s="19" t="s">
        <v>309</v>
      </c>
      <c r="F239" s="21">
        <v>301.93453199999999</v>
      </c>
      <c r="G239" s="22">
        <v>6.09</v>
      </c>
      <c r="H239" s="22">
        <f t="shared" si="5"/>
        <v>1838.78</v>
      </c>
    </row>
    <row r="240" spans="1:8" ht="252" x14ac:dyDescent="0.25">
      <c r="A240" s="19">
        <v>225</v>
      </c>
      <c r="B240" s="19"/>
      <c r="C240" s="23" t="s">
        <v>535</v>
      </c>
      <c r="D240" s="20" t="s">
        <v>536</v>
      </c>
      <c r="E240" s="19" t="s">
        <v>318</v>
      </c>
      <c r="F240" s="21">
        <v>10</v>
      </c>
      <c r="G240" s="22">
        <v>181.06</v>
      </c>
      <c r="H240" s="22">
        <f t="shared" si="5"/>
        <v>1810.6</v>
      </c>
    </row>
    <row r="241" spans="1:8" ht="220.5" x14ac:dyDescent="0.25">
      <c r="A241" s="19">
        <v>226</v>
      </c>
      <c r="B241" s="19"/>
      <c r="C241" s="23" t="s">
        <v>537</v>
      </c>
      <c r="D241" s="20" t="s">
        <v>538</v>
      </c>
      <c r="E241" s="19" t="s">
        <v>295</v>
      </c>
      <c r="F241" s="21">
        <v>26.52</v>
      </c>
      <c r="G241" s="22">
        <v>67.8</v>
      </c>
      <c r="H241" s="22">
        <f t="shared" si="5"/>
        <v>1798.06</v>
      </c>
    </row>
    <row r="242" spans="1:8" ht="157.5" x14ac:dyDescent="0.25">
      <c r="A242" s="19">
        <v>227</v>
      </c>
      <c r="B242" s="19"/>
      <c r="C242" s="23" t="s">
        <v>539</v>
      </c>
      <c r="D242" s="20" t="s">
        <v>540</v>
      </c>
      <c r="E242" s="19" t="s">
        <v>300</v>
      </c>
      <c r="F242" s="21">
        <v>0.26190000000000002</v>
      </c>
      <c r="G242" s="22">
        <v>6780</v>
      </c>
      <c r="H242" s="22">
        <f t="shared" si="5"/>
        <v>1775.68</v>
      </c>
    </row>
    <row r="243" spans="1:8" ht="141.75" x14ac:dyDescent="0.25">
      <c r="A243" s="19">
        <v>228</v>
      </c>
      <c r="B243" s="19"/>
      <c r="C243" s="23" t="s">
        <v>374</v>
      </c>
      <c r="D243" s="20" t="s">
        <v>541</v>
      </c>
      <c r="E243" s="19" t="s">
        <v>387</v>
      </c>
      <c r="F243" s="21">
        <v>57.12</v>
      </c>
      <c r="G243" s="22">
        <v>30.58</v>
      </c>
      <c r="H243" s="22">
        <f t="shared" si="5"/>
        <v>1746.73</v>
      </c>
    </row>
    <row r="244" spans="1:8" ht="173.25" x14ac:dyDescent="0.25">
      <c r="A244" s="19">
        <v>229</v>
      </c>
      <c r="B244" s="19"/>
      <c r="C244" s="23" t="s">
        <v>542</v>
      </c>
      <c r="D244" s="20" t="s">
        <v>543</v>
      </c>
      <c r="E244" s="19" t="s">
        <v>387</v>
      </c>
      <c r="F244" s="21">
        <v>113.3</v>
      </c>
      <c r="G244" s="22">
        <v>14.74</v>
      </c>
      <c r="H244" s="22">
        <f t="shared" si="5"/>
        <v>1670.04</v>
      </c>
    </row>
    <row r="245" spans="1:8" ht="157.5" x14ac:dyDescent="0.25">
      <c r="A245" s="19">
        <v>230</v>
      </c>
      <c r="B245" s="19"/>
      <c r="C245" s="23" t="s">
        <v>544</v>
      </c>
      <c r="D245" s="20" t="s">
        <v>545</v>
      </c>
      <c r="E245" s="19" t="s">
        <v>408</v>
      </c>
      <c r="F245" s="21">
        <v>18</v>
      </c>
      <c r="G245" s="22">
        <v>92.52</v>
      </c>
      <c r="H245" s="22">
        <f t="shared" si="5"/>
        <v>1665.36</v>
      </c>
    </row>
    <row r="246" spans="1:8" ht="126" x14ac:dyDescent="0.25">
      <c r="A246" s="19">
        <v>231</v>
      </c>
      <c r="B246" s="19"/>
      <c r="C246" s="23" t="s">
        <v>374</v>
      </c>
      <c r="D246" s="20" t="s">
        <v>546</v>
      </c>
      <c r="E246" s="19" t="s">
        <v>547</v>
      </c>
      <c r="F246" s="21">
        <v>6</v>
      </c>
      <c r="G246" s="22">
        <v>273.53992776129002</v>
      </c>
      <c r="H246" s="22">
        <f t="shared" ref="H246:H309" si="6">ROUND(F246*G246,2)</f>
        <v>1641.24</v>
      </c>
    </row>
    <row r="247" spans="1:8" ht="173.25" x14ac:dyDescent="0.25">
      <c r="A247" s="19">
        <v>232</v>
      </c>
      <c r="B247" s="19"/>
      <c r="C247" s="23" t="s">
        <v>548</v>
      </c>
      <c r="D247" s="20" t="s">
        <v>549</v>
      </c>
      <c r="E247" s="19" t="s">
        <v>341</v>
      </c>
      <c r="F247" s="21">
        <v>4</v>
      </c>
      <c r="G247" s="22">
        <v>409</v>
      </c>
      <c r="H247" s="22">
        <f t="shared" si="6"/>
        <v>1636</v>
      </c>
    </row>
    <row r="248" spans="1:8" ht="110.25" x14ac:dyDescent="0.25">
      <c r="A248" s="19">
        <v>233</v>
      </c>
      <c r="B248" s="19"/>
      <c r="C248" s="23" t="s">
        <v>550</v>
      </c>
      <c r="D248" s="20" t="s">
        <v>551</v>
      </c>
      <c r="E248" s="19" t="s">
        <v>300</v>
      </c>
      <c r="F248" s="21">
        <v>0.14258989999999999</v>
      </c>
      <c r="G248" s="22">
        <v>11000</v>
      </c>
      <c r="H248" s="22">
        <f t="shared" si="6"/>
        <v>1568.49</v>
      </c>
    </row>
    <row r="249" spans="1:8" ht="94.5" x14ac:dyDescent="0.25">
      <c r="A249" s="19">
        <v>234</v>
      </c>
      <c r="B249" s="19"/>
      <c r="C249" s="23" t="s">
        <v>552</v>
      </c>
      <c r="D249" s="20" t="s">
        <v>553</v>
      </c>
      <c r="E249" s="19" t="s">
        <v>300</v>
      </c>
      <c r="F249" s="21">
        <v>0.1661755</v>
      </c>
      <c r="G249" s="22">
        <v>9424</v>
      </c>
      <c r="H249" s="22">
        <f t="shared" si="6"/>
        <v>1566.04</v>
      </c>
    </row>
    <row r="250" spans="1:8" ht="315" x14ac:dyDescent="0.25">
      <c r="A250" s="19">
        <v>235</v>
      </c>
      <c r="B250" s="19"/>
      <c r="C250" s="23" t="s">
        <v>554</v>
      </c>
      <c r="D250" s="20" t="s">
        <v>555</v>
      </c>
      <c r="E250" s="19" t="s">
        <v>387</v>
      </c>
      <c r="F250" s="21">
        <v>226.44</v>
      </c>
      <c r="G250" s="22">
        <v>6.86</v>
      </c>
      <c r="H250" s="22">
        <f t="shared" si="6"/>
        <v>1553.38</v>
      </c>
    </row>
    <row r="251" spans="1:8" ht="94.5" x14ac:dyDescent="0.25">
      <c r="A251" s="19">
        <v>236</v>
      </c>
      <c r="B251" s="19"/>
      <c r="C251" s="23" t="s">
        <v>556</v>
      </c>
      <c r="D251" s="20" t="s">
        <v>557</v>
      </c>
      <c r="E251" s="19" t="s">
        <v>309</v>
      </c>
      <c r="F251" s="21">
        <v>143.49494999999999</v>
      </c>
      <c r="G251" s="22">
        <v>10.75</v>
      </c>
      <c r="H251" s="22">
        <f t="shared" si="6"/>
        <v>1542.57</v>
      </c>
    </row>
    <row r="252" spans="1:8" ht="110.25" x14ac:dyDescent="0.25">
      <c r="A252" s="19">
        <v>237</v>
      </c>
      <c r="B252" s="19"/>
      <c r="C252" s="23" t="s">
        <v>359</v>
      </c>
      <c r="D252" s="20" t="s">
        <v>360</v>
      </c>
      <c r="E252" s="19" t="s">
        <v>309</v>
      </c>
      <c r="F252" s="21">
        <v>170.5</v>
      </c>
      <c r="G252" s="22">
        <v>9.0399999999999991</v>
      </c>
      <c r="H252" s="22">
        <f t="shared" si="6"/>
        <v>1541.32</v>
      </c>
    </row>
    <row r="253" spans="1:8" ht="220.5" x14ac:dyDescent="0.25">
      <c r="A253" s="19">
        <v>238</v>
      </c>
      <c r="B253" s="19"/>
      <c r="C253" s="23" t="s">
        <v>558</v>
      </c>
      <c r="D253" s="20" t="s">
        <v>559</v>
      </c>
      <c r="E253" s="19" t="s">
        <v>292</v>
      </c>
      <c r="F253" s="21">
        <v>1.1928498000000001</v>
      </c>
      <c r="G253" s="22">
        <v>1287</v>
      </c>
      <c r="H253" s="22">
        <f t="shared" si="6"/>
        <v>1535.2</v>
      </c>
    </row>
    <row r="254" spans="1:8" ht="173.25" x14ac:dyDescent="0.25">
      <c r="A254" s="19">
        <v>239</v>
      </c>
      <c r="B254" s="19"/>
      <c r="C254" s="23" t="s">
        <v>560</v>
      </c>
      <c r="D254" s="20" t="s">
        <v>561</v>
      </c>
      <c r="E254" s="19" t="s">
        <v>387</v>
      </c>
      <c r="F254" s="21">
        <v>135.96</v>
      </c>
      <c r="G254" s="22">
        <v>10.65</v>
      </c>
      <c r="H254" s="22">
        <f t="shared" si="6"/>
        <v>1447.97</v>
      </c>
    </row>
    <row r="255" spans="1:8" ht="126" x14ac:dyDescent="0.25">
      <c r="A255" s="19">
        <v>240</v>
      </c>
      <c r="B255" s="19"/>
      <c r="C255" s="23" t="s">
        <v>562</v>
      </c>
      <c r="D255" s="20" t="s">
        <v>563</v>
      </c>
      <c r="E255" s="19" t="s">
        <v>324</v>
      </c>
      <c r="F255" s="21">
        <v>7.3440000000000005E-2</v>
      </c>
      <c r="G255" s="22">
        <v>19170.45</v>
      </c>
      <c r="H255" s="22">
        <f t="shared" si="6"/>
        <v>1407.88</v>
      </c>
    </row>
    <row r="256" spans="1:8" ht="236.25" x14ac:dyDescent="0.25">
      <c r="A256" s="19">
        <v>241</v>
      </c>
      <c r="B256" s="19"/>
      <c r="C256" s="23" t="s">
        <v>325</v>
      </c>
      <c r="D256" s="20" t="s">
        <v>564</v>
      </c>
      <c r="E256" s="19" t="s">
        <v>292</v>
      </c>
      <c r="F256" s="21">
        <v>1.5225</v>
      </c>
      <c r="G256" s="22">
        <v>880.54</v>
      </c>
      <c r="H256" s="22">
        <f t="shared" si="6"/>
        <v>1340.62</v>
      </c>
    </row>
    <row r="257" spans="1:8" ht="236.25" x14ac:dyDescent="0.25">
      <c r="A257" s="19">
        <v>242</v>
      </c>
      <c r="B257" s="19"/>
      <c r="C257" s="23" t="s">
        <v>565</v>
      </c>
      <c r="D257" s="20" t="s">
        <v>566</v>
      </c>
      <c r="E257" s="19" t="s">
        <v>292</v>
      </c>
      <c r="F257" s="21">
        <v>2.448</v>
      </c>
      <c r="G257" s="22">
        <v>542.24</v>
      </c>
      <c r="H257" s="22">
        <f t="shared" si="6"/>
        <v>1327.4</v>
      </c>
    </row>
    <row r="258" spans="1:8" ht="78.75" x14ac:dyDescent="0.25">
      <c r="A258" s="19">
        <v>243</v>
      </c>
      <c r="B258" s="19"/>
      <c r="C258" s="23" t="s">
        <v>567</v>
      </c>
      <c r="D258" s="20" t="s">
        <v>568</v>
      </c>
      <c r="E258" s="19" t="s">
        <v>295</v>
      </c>
      <c r="F258" s="21">
        <v>37.671999999999997</v>
      </c>
      <c r="G258" s="22">
        <v>35.22</v>
      </c>
      <c r="H258" s="22">
        <f t="shared" si="6"/>
        <v>1326.81</v>
      </c>
    </row>
    <row r="259" spans="1:8" ht="283.5" x14ac:dyDescent="0.25">
      <c r="A259" s="19">
        <v>244</v>
      </c>
      <c r="B259" s="19"/>
      <c r="C259" s="23" t="s">
        <v>569</v>
      </c>
      <c r="D259" s="20" t="s">
        <v>570</v>
      </c>
      <c r="E259" s="19" t="s">
        <v>324</v>
      </c>
      <c r="F259" s="21">
        <v>0.10199999999999999</v>
      </c>
      <c r="G259" s="22">
        <v>12686.92</v>
      </c>
      <c r="H259" s="22">
        <f t="shared" si="6"/>
        <v>1294.07</v>
      </c>
    </row>
    <row r="260" spans="1:8" ht="220.5" x14ac:dyDescent="0.25">
      <c r="A260" s="19">
        <v>245</v>
      </c>
      <c r="B260" s="19"/>
      <c r="C260" s="23" t="s">
        <v>571</v>
      </c>
      <c r="D260" s="20" t="s">
        <v>572</v>
      </c>
      <c r="E260" s="19" t="s">
        <v>300</v>
      </c>
      <c r="F260" s="21">
        <v>0.1593</v>
      </c>
      <c r="G260" s="22">
        <v>7956.21</v>
      </c>
      <c r="H260" s="22">
        <f t="shared" si="6"/>
        <v>1267.42</v>
      </c>
    </row>
    <row r="261" spans="1:8" ht="94.5" x14ac:dyDescent="0.25">
      <c r="A261" s="19">
        <v>246</v>
      </c>
      <c r="B261" s="19"/>
      <c r="C261" s="23" t="s">
        <v>573</v>
      </c>
      <c r="D261" s="20" t="s">
        <v>574</v>
      </c>
      <c r="E261" s="19" t="s">
        <v>309</v>
      </c>
      <c r="F261" s="21">
        <v>112.16</v>
      </c>
      <c r="G261" s="22">
        <v>11.22</v>
      </c>
      <c r="H261" s="22">
        <f t="shared" si="6"/>
        <v>1258.44</v>
      </c>
    </row>
    <row r="262" spans="1:8" ht="157.5" x14ac:dyDescent="0.25">
      <c r="A262" s="19">
        <v>247</v>
      </c>
      <c r="B262" s="19"/>
      <c r="C262" s="23" t="s">
        <v>374</v>
      </c>
      <c r="D262" s="20" t="s">
        <v>575</v>
      </c>
      <c r="E262" s="19" t="s">
        <v>387</v>
      </c>
      <c r="F262" s="21">
        <v>41.82</v>
      </c>
      <c r="G262" s="22">
        <v>29.09</v>
      </c>
      <c r="H262" s="22">
        <f t="shared" si="6"/>
        <v>1216.54</v>
      </c>
    </row>
    <row r="263" spans="1:8" ht="126" x14ac:dyDescent="0.25">
      <c r="A263" s="19">
        <v>248</v>
      </c>
      <c r="B263" s="19"/>
      <c r="C263" s="23" t="s">
        <v>576</v>
      </c>
      <c r="D263" s="20" t="s">
        <v>577</v>
      </c>
      <c r="E263" s="19" t="s">
        <v>300</v>
      </c>
      <c r="F263" s="21">
        <v>0.4002</v>
      </c>
      <c r="G263" s="22">
        <v>3039.7</v>
      </c>
      <c r="H263" s="22">
        <f t="shared" si="6"/>
        <v>1216.49</v>
      </c>
    </row>
    <row r="264" spans="1:8" ht="31.5" x14ac:dyDescent="0.25">
      <c r="A264" s="19">
        <v>249</v>
      </c>
      <c r="B264" s="19"/>
      <c r="C264" s="23" t="s">
        <v>578</v>
      </c>
      <c r="D264" s="20" t="s">
        <v>579</v>
      </c>
      <c r="E264" s="19" t="s">
        <v>321</v>
      </c>
      <c r="F264" s="21">
        <v>5.2</v>
      </c>
      <c r="G264" s="22">
        <v>228</v>
      </c>
      <c r="H264" s="22">
        <f t="shared" si="6"/>
        <v>1185.5999999999999</v>
      </c>
    </row>
    <row r="265" spans="1:8" ht="252" x14ac:dyDescent="0.25">
      <c r="A265" s="19">
        <v>250</v>
      </c>
      <c r="B265" s="19"/>
      <c r="C265" s="23" t="s">
        <v>580</v>
      </c>
      <c r="D265" s="20" t="s">
        <v>581</v>
      </c>
      <c r="E265" s="19" t="s">
        <v>292</v>
      </c>
      <c r="F265" s="21">
        <v>1.734</v>
      </c>
      <c r="G265" s="22">
        <v>651.91999999999996</v>
      </c>
      <c r="H265" s="22">
        <f t="shared" si="6"/>
        <v>1130.43</v>
      </c>
    </row>
    <row r="266" spans="1:8" ht="94.5" x14ac:dyDescent="0.25">
      <c r="A266" s="19">
        <v>251</v>
      </c>
      <c r="B266" s="19"/>
      <c r="C266" s="23" t="s">
        <v>582</v>
      </c>
      <c r="D266" s="20" t="s">
        <v>583</v>
      </c>
      <c r="E266" s="19" t="s">
        <v>318</v>
      </c>
      <c r="F266" s="21">
        <v>3</v>
      </c>
      <c r="G266" s="22">
        <v>376.67</v>
      </c>
      <c r="H266" s="22">
        <f t="shared" si="6"/>
        <v>1130.01</v>
      </c>
    </row>
    <row r="267" spans="1:8" ht="78.75" x14ac:dyDescent="0.25">
      <c r="A267" s="19">
        <v>252</v>
      </c>
      <c r="B267" s="19"/>
      <c r="C267" s="23" t="s">
        <v>584</v>
      </c>
      <c r="D267" s="20" t="s">
        <v>585</v>
      </c>
      <c r="E267" s="19" t="s">
        <v>295</v>
      </c>
      <c r="F267" s="21">
        <v>31.619544999999999</v>
      </c>
      <c r="G267" s="22">
        <v>35.53</v>
      </c>
      <c r="H267" s="22">
        <f t="shared" si="6"/>
        <v>1123.44</v>
      </c>
    </row>
    <row r="268" spans="1:8" ht="126" x14ac:dyDescent="0.25">
      <c r="A268" s="19">
        <v>253</v>
      </c>
      <c r="B268" s="19"/>
      <c r="C268" s="23" t="s">
        <v>586</v>
      </c>
      <c r="D268" s="20" t="s">
        <v>587</v>
      </c>
      <c r="E268" s="19" t="s">
        <v>309</v>
      </c>
      <c r="F268" s="21">
        <v>126.72</v>
      </c>
      <c r="G268" s="22">
        <v>8.68</v>
      </c>
      <c r="H268" s="22">
        <f t="shared" si="6"/>
        <v>1099.93</v>
      </c>
    </row>
    <row r="269" spans="1:8" ht="204.75" x14ac:dyDescent="0.25">
      <c r="A269" s="19">
        <v>254</v>
      </c>
      <c r="B269" s="19"/>
      <c r="C269" s="23" t="s">
        <v>588</v>
      </c>
      <c r="D269" s="20" t="s">
        <v>589</v>
      </c>
      <c r="E269" s="19" t="s">
        <v>318</v>
      </c>
      <c r="F269" s="21">
        <v>2</v>
      </c>
      <c r="G269" s="22">
        <v>534.15</v>
      </c>
      <c r="H269" s="22">
        <f t="shared" si="6"/>
        <v>1068.3</v>
      </c>
    </row>
    <row r="270" spans="1:8" ht="204.75" x14ac:dyDescent="0.25">
      <c r="A270" s="19">
        <v>255</v>
      </c>
      <c r="B270" s="19"/>
      <c r="C270" s="23" t="s">
        <v>590</v>
      </c>
      <c r="D270" s="20" t="s">
        <v>591</v>
      </c>
      <c r="E270" s="19" t="s">
        <v>300</v>
      </c>
      <c r="F270" s="21">
        <v>0.2</v>
      </c>
      <c r="G270" s="22">
        <v>5301.3</v>
      </c>
      <c r="H270" s="22">
        <f t="shared" si="6"/>
        <v>1060.26</v>
      </c>
    </row>
    <row r="271" spans="1:8" ht="47.25" x14ac:dyDescent="0.25">
      <c r="A271" s="19">
        <v>256</v>
      </c>
      <c r="B271" s="19"/>
      <c r="C271" s="23" t="s">
        <v>592</v>
      </c>
      <c r="D271" s="20" t="s">
        <v>593</v>
      </c>
      <c r="E271" s="19" t="s">
        <v>309</v>
      </c>
      <c r="F271" s="21">
        <v>109.24602</v>
      </c>
      <c r="G271" s="22">
        <v>9.42</v>
      </c>
      <c r="H271" s="22">
        <f t="shared" si="6"/>
        <v>1029.0999999999999</v>
      </c>
    </row>
    <row r="272" spans="1:8" ht="315" x14ac:dyDescent="0.25">
      <c r="A272" s="19">
        <v>257</v>
      </c>
      <c r="B272" s="19"/>
      <c r="C272" s="23" t="s">
        <v>594</v>
      </c>
      <c r="D272" s="20" t="s">
        <v>595</v>
      </c>
      <c r="E272" s="19" t="s">
        <v>318</v>
      </c>
      <c r="F272" s="21">
        <v>44</v>
      </c>
      <c r="G272" s="22">
        <v>23</v>
      </c>
      <c r="H272" s="22">
        <f t="shared" si="6"/>
        <v>1012</v>
      </c>
    </row>
    <row r="273" spans="1:8" ht="141.75" x14ac:dyDescent="0.25">
      <c r="A273" s="19">
        <v>258</v>
      </c>
      <c r="B273" s="19"/>
      <c r="C273" s="23" t="s">
        <v>596</v>
      </c>
      <c r="D273" s="20" t="s">
        <v>597</v>
      </c>
      <c r="E273" s="19" t="s">
        <v>295</v>
      </c>
      <c r="F273" s="21">
        <v>35.64</v>
      </c>
      <c r="G273" s="22">
        <v>28.25</v>
      </c>
      <c r="H273" s="22">
        <f t="shared" si="6"/>
        <v>1006.83</v>
      </c>
    </row>
    <row r="274" spans="1:8" ht="236.25" x14ac:dyDescent="0.25">
      <c r="A274" s="19">
        <v>259</v>
      </c>
      <c r="B274" s="19"/>
      <c r="C274" s="23" t="s">
        <v>598</v>
      </c>
      <c r="D274" s="20" t="s">
        <v>599</v>
      </c>
      <c r="E274" s="19" t="s">
        <v>318</v>
      </c>
      <c r="F274" s="21">
        <v>42</v>
      </c>
      <c r="G274" s="22">
        <v>23.92</v>
      </c>
      <c r="H274" s="22">
        <f t="shared" si="6"/>
        <v>1004.64</v>
      </c>
    </row>
    <row r="275" spans="1:8" ht="220.5" x14ac:dyDescent="0.25">
      <c r="A275" s="19">
        <v>260</v>
      </c>
      <c r="B275" s="19" t="s">
        <v>1384</v>
      </c>
      <c r="C275" s="23" t="s">
        <v>600</v>
      </c>
      <c r="D275" s="20" t="s">
        <v>601</v>
      </c>
      <c r="E275" s="19" t="s">
        <v>292</v>
      </c>
      <c r="F275" s="21">
        <v>0.75600000000000001</v>
      </c>
      <c r="G275" s="22">
        <v>1320</v>
      </c>
      <c r="H275" s="22">
        <f t="shared" si="6"/>
        <v>997.92</v>
      </c>
    </row>
    <row r="276" spans="1:8" ht="94.5" x14ac:dyDescent="0.25">
      <c r="A276" s="19">
        <v>261</v>
      </c>
      <c r="B276" s="19"/>
      <c r="C276" s="23" t="s">
        <v>602</v>
      </c>
      <c r="D276" s="20" t="s">
        <v>603</v>
      </c>
      <c r="E276" s="19" t="s">
        <v>292</v>
      </c>
      <c r="F276" s="21">
        <v>155.63817</v>
      </c>
      <c r="G276" s="22">
        <v>6.22</v>
      </c>
      <c r="H276" s="22">
        <f t="shared" si="6"/>
        <v>968.07</v>
      </c>
    </row>
    <row r="277" spans="1:8" ht="141.75" x14ac:dyDescent="0.25">
      <c r="A277" s="19">
        <v>262</v>
      </c>
      <c r="B277" s="19"/>
      <c r="C277" s="23" t="s">
        <v>604</v>
      </c>
      <c r="D277" s="20" t="s">
        <v>605</v>
      </c>
      <c r="E277" s="19" t="s">
        <v>309</v>
      </c>
      <c r="F277" s="21">
        <v>54</v>
      </c>
      <c r="G277" s="22">
        <v>17.809999999999999</v>
      </c>
      <c r="H277" s="22">
        <f t="shared" si="6"/>
        <v>961.74</v>
      </c>
    </row>
    <row r="278" spans="1:8" ht="47.25" x14ac:dyDescent="0.25">
      <c r="A278" s="19">
        <v>263</v>
      </c>
      <c r="B278" s="19"/>
      <c r="C278" s="23" t="s">
        <v>606</v>
      </c>
      <c r="D278" s="20" t="s">
        <v>607</v>
      </c>
      <c r="E278" s="19" t="s">
        <v>608</v>
      </c>
      <c r="F278" s="21">
        <v>20.340450000000001</v>
      </c>
      <c r="G278" s="22">
        <v>46.86</v>
      </c>
      <c r="H278" s="22">
        <f t="shared" si="6"/>
        <v>953.15</v>
      </c>
    </row>
    <row r="279" spans="1:8" ht="110.25" x14ac:dyDescent="0.25">
      <c r="A279" s="19">
        <v>264</v>
      </c>
      <c r="B279" s="19"/>
      <c r="C279" s="23" t="s">
        <v>609</v>
      </c>
      <c r="D279" s="20" t="s">
        <v>610</v>
      </c>
      <c r="E279" s="19" t="s">
        <v>292</v>
      </c>
      <c r="F279" s="21">
        <v>6.67</v>
      </c>
      <c r="G279" s="22">
        <v>142.72</v>
      </c>
      <c r="H279" s="22">
        <f t="shared" si="6"/>
        <v>951.94</v>
      </c>
    </row>
    <row r="280" spans="1:8" ht="315" x14ac:dyDescent="0.25">
      <c r="A280" s="19">
        <v>265</v>
      </c>
      <c r="B280" s="19"/>
      <c r="C280" s="23" t="s">
        <v>611</v>
      </c>
      <c r="D280" s="20" t="s">
        <v>612</v>
      </c>
      <c r="E280" s="19" t="s">
        <v>300</v>
      </c>
      <c r="F280" s="21">
        <v>0.1043</v>
      </c>
      <c r="G280" s="22">
        <v>8817.17</v>
      </c>
      <c r="H280" s="22">
        <f t="shared" si="6"/>
        <v>919.63</v>
      </c>
    </row>
    <row r="281" spans="1:8" ht="47.25" x14ac:dyDescent="0.25">
      <c r="A281" s="19">
        <v>266</v>
      </c>
      <c r="B281" s="19"/>
      <c r="C281" s="23" t="s">
        <v>613</v>
      </c>
      <c r="D281" s="20" t="s">
        <v>614</v>
      </c>
      <c r="E281" s="19" t="s">
        <v>292</v>
      </c>
      <c r="F281" s="21">
        <v>0.65124000000000004</v>
      </c>
      <c r="G281" s="22">
        <v>1410</v>
      </c>
      <c r="H281" s="22">
        <f t="shared" si="6"/>
        <v>918.25</v>
      </c>
    </row>
    <row r="282" spans="1:8" ht="362.25" x14ac:dyDescent="0.25">
      <c r="A282" s="19">
        <v>267</v>
      </c>
      <c r="B282" s="19"/>
      <c r="C282" s="23" t="s">
        <v>615</v>
      </c>
      <c r="D282" s="20" t="s">
        <v>616</v>
      </c>
      <c r="E282" s="19" t="s">
        <v>309</v>
      </c>
      <c r="F282" s="21">
        <v>303.12</v>
      </c>
      <c r="G282" s="22">
        <v>2.94</v>
      </c>
      <c r="H282" s="22">
        <f t="shared" si="6"/>
        <v>891.17</v>
      </c>
    </row>
    <row r="283" spans="1:8" ht="141.75" x14ac:dyDescent="0.25">
      <c r="A283" s="19">
        <v>268</v>
      </c>
      <c r="B283" s="19"/>
      <c r="C283" s="23" t="s">
        <v>617</v>
      </c>
      <c r="D283" s="20" t="s">
        <v>618</v>
      </c>
      <c r="E283" s="19" t="s">
        <v>292</v>
      </c>
      <c r="F283" s="21">
        <v>1.7589999999999999</v>
      </c>
      <c r="G283" s="22">
        <v>497</v>
      </c>
      <c r="H283" s="22">
        <f t="shared" si="6"/>
        <v>874.22</v>
      </c>
    </row>
    <row r="284" spans="1:8" ht="283.5" x14ac:dyDescent="0.25">
      <c r="A284" s="19">
        <v>269</v>
      </c>
      <c r="B284" s="19"/>
      <c r="C284" s="23" t="s">
        <v>619</v>
      </c>
      <c r="D284" s="20" t="s">
        <v>620</v>
      </c>
      <c r="E284" s="19" t="s">
        <v>324</v>
      </c>
      <c r="F284" s="21">
        <v>0.10199999999999999</v>
      </c>
      <c r="G284" s="22">
        <v>8454.8700000000008</v>
      </c>
      <c r="H284" s="22">
        <f t="shared" si="6"/>
        <v>862.4</v>
      </c>
    </row>
    <row r="285" spans="1:8" ht="220.5" x14ac:dyDescent="0.25">
      <c r="A285" s="19">
        <v>270</v>
      </c>
      <c r="B285" s="19"/>
      <c r="C285" s="23" t="s">
        <v>621</v>
      </c>
      <c r="D285" s="20" t="s">
        <v>622</v>
      </c>
      <c r="E285" s="19" t="s">
        <v>292</v>
      </c>
      <c r="F285" s="21">
        <v>1.032</v>
      </c>
      <c r="G285" s="22">
        <v>832.7</v>
      </c>
      <c r="H285" s="22">
        <f t="shared" si="6"/>
        <v>859.35</v>
      </c>
    </row>
    <row r="286" spans="1:8" ht="157.5" x14ac:dyDescent="0.25">
      <c r="A286" s="19">
        <v>271</v>
      </c>
      <c r="B286" s="19"/>
      <c r="C286" s="23" t="s">
        <v>623</v>
      </c>
      <c r="D286" s="20" t="s">
        <v>624</v>
      </c>
      <c r="E286" s="19" t="s">
        <v>300</v>
      </c>
      <c r="F286" s="21">
        <v>0.1134</v>
      </c>
      <c r="G286" s="22">
        <v>7396.23</v>
      </c>
      <c r="H286" s="22">
        <f t="shared" si="6"/>
        <v>838.73</v>
      </c>
    </row>
    <row r="287" spans="1:8" ht="189" x14ac:dyDescent="0.25">
      <c r="A287" s="19">
        <v>272</v>
      </c>
      <c r="B287" s="19"/>
      <c r="C287" s="23" t="s">
        <v>625</v>
      </c>
      <c r="D287" s="20" t="s">
        <v>626</v>
      </c>
      <c r="E287" s="19" t="s">
        <v>300</v>
      </c>
      <c r="F287" s="21">
        <v>0.15095</v>
      </c>
      <c r="G287" s="22">
        <v>5500</v>
      </c>
      <c r="H287" s="22">
        <f t="shared" si="6"/>
        <v>830.23</v>
      </c>
    </row>
    <row r="288" spans="1:8" ht="315" x14ac:dyDescent="0.25">
      <c r="A288" s="19">
        <v>273</v>
      </c>
      <c r="B288" s="19"/>
      <c r="C288" s="23" t="s">
        <v>627</v>
      </c>
      <c r="D288" s="20" t="s">
        <v>628</v>
      </c>
      <c r="E288" s="19" t="s">
        <v>318</v>
      </c>
      <c r="F288" s="21">
        <v>10</v>
      </c>
      <c r="G288" s="22">
        <v>82.57</v>
      </c>
      <c r="H288" s="22">
        <f t="shared" si="6"/>
        <v>825.7</v>
      </c>
    </row>
    <row r="289" spans="1:8" ht="126" x14ac:dyDescent="0.25">
      <c r="A289" s="19">
        <v>274</v>
      </c>
      <c r="B289" s="19"/>
      <c r="C289" s="23" t="s">
        <v>629</v>
      </c>
      <c r="D289" s="20" t="s">
        <v>630</v>
      </c>
      <c r="E289" s="19" t="s">
        <v>318</v>
      </c>
      <c r="F289" s="21">
        <v>13</v>
      </c>
      <c r="G289" s="22">
        <v>63.32</v>
      </c>
      <c r="H289" s="22">
        <f t="shared" si="6"/>
        <v>823.16</v>
      </c>
    </row>
    <row r="290" spans="1:8" ht="299.25" x14ac:dyDescent="0.25">
      <c r="A290" s="19">
        <v>275</v>
      </c>
      <c r="B290" s="19"/>
      <c r="C290" s="23" t="s">
        <v>631</v>
      </c>
      <c r="D290" s="20" t="s">
        <v>632</v>
      </c>
      <c r="E290" s="19" t="s">
        <v>408</v>
      </c>
      <c r="F290" s="21">
        <v>1</v>
      </c>
      <c r="G290" s="22">
        <v>821.32</v>
      </c>
      <c r="H290" s="22">
        <f t="shared" si="6"/>
        <v>821.32</v>
      </c>
    </row>
    <row r="291" spans="1:8" ht="110.25" x14ac:dyDescent="0.25">
      <c r="A291" s="19">
        <v>276</v>
      </c>
      <c r="B291" s="19"/>
      <c r="C291" s="23" t="s">
        <v>633</v>
      </c>
      <c r="D291" s="20" t="s">
        <v>634</v>
      </c>
      <c r="E291" s="19" t="s">
        <v>295</v>
      </c>
      <c r="F291" s="21">
        <v>226.88</v>
      </c>
      <c r="G291" s="22">
        <v>3.62</v>
      </c>
      <c r="H291" s="22">
        <f t="shared" si="6"/>
        <v>821.31</v>
      </c>
    </row>
    <row r="292" spans="1:8" ht="393.75" x14ac:dyDescent="0.25">
      <c r="A292" s="19">
        <v>277</v>
      </c>
      <c r="B292" s="19"/>
      <c r="C292" s="23" t="s">
        <v>635</v>
      </c>
      <c r="D292" s="20" t="s">
        <v>636</v>
      </c>
      <c r="E292" s="19" t="s">
        <v>318</v>
      </c>
      <c r="F292" s="21">
        <v>12</v>
      </c>
      <c r="G292" s="22">
        <v>67.819999999999993</v>
      </c>
      <c r="H292" s="22">
        <f t="shared" si="6"/>
        <v>813.84</v>
      </c>
    </row>
    <row r="293" spans="1:8" ht="78.75" x14ac:dyDescent="0.25">
      <c r="A293" s="19">
        <v>278</v>
      </c>
      <c r="B293" s="19"/>
      <c r="C293" s="23" t="s">
        <v>637</v>
      </c>
      <c r="D293" s="20" t="s">
        <v>638</v>
      </c>
      <c r="E293" s="19" t="s">
        <v>300</v>
      </c>
      <c r="F293" s="21">
        <v>0.310888</v>
      </c>
      <c r="G293" s="22">
        <v>2606.9</v>
      </c>
      <c r="H293" s="22">
        <f t="shared" si="6"/>
        <v>810.45</v>
      </c>
    </row>
    <row r="294" spans="1:8" ht="141.75" x14ac:dyDescent="0.25">
      <c r="A294" s="19">
        <v>279</v>
      </c>
      <c r="B294" s="19"/>
      <c r="C294" s="23" t="s">
        <v>639</v>
      </c>
      <c r="D294" s="20" t="s">
        <v>640</v>
      </c>
      <c r="E294" s="19" t="s">
        <v>324</v>
      </c>
      <c r="F294" s="21">
        <v>5.0999999999999997E-2</v>
      </c>
      <c r="G294" s="22">
        <v>15737.51</v>
      </c>
      <c r="H294" s="22">
        <f t="shared" si="6"/>
        <v>802.61</v>
      </c>
    </row>
    <row r="295" spans="1:8" ht="78.75" x14ac:dyDescent="0.25">
      <c r="A295" s="19">
        <v>280</v>
      </c>
      <c r="B295" s="19"/>
      <c r="C295" s="23" t="s">
        <v>641</v>
      </c>
      <c r="D295" s="20" t="s">
        <v>642</v>
      </c>
      <c r="E295" s="19" t="s">
        <v>300</v>
      </c>
      <c r="F295" s="21">
        <v>2.0888E-2</v>
      </c>
      <c r="G295" s="22">
        <v>37900</v>
      </c>
      <c r="H295" s="22">
        <f t="shared" si="6"/>
        <v>791.66</v>
      </c>
    </row>
    <row r="296" spans="1:8" ht="204.75" x14ac:dyDescent="0.25">
      <c r="A296" s="19">
        <v>281</v>
      </c>
      <c r="B296" s="19"/>
      <c r="C296" s="23" t="s">
        <v>643</v>
      </c>
      <c r="D296" s="20" t="s">
        <v>644</v>
      </c>
      <c r="E296" s="19" t="s">
        <v>318</v>
      </c>
      <c r="F296" s="21">
        <v>2</v>
      </c>
      <c r="G296" s="22">
        <v>391.55</v>
      </c>
      <c r="H296" s="22">
        <f t="shared" si="6"/>
        <v>783.1</v>
      </c>
    </row>
    <row r="297" spans="1:8" ht="110.25" x14ac:dyDescent="0.25">
      <c r="A297" s="19">
        <v>282</v>
      </c>
      <c r="B297" s="19"/>
      <c r="C297" s="23" t="s">
        <v>645</v>
      </c>
      <c r="D297" s="20" t="s">
        <v>646</v>
      </c>
      <c r="E297" s="19" t="s">
        <v>292</v>
      </c>
      <c r="F297" s="21">
        <v>6.0030000000000001</v>
      </c>
      <c r="G297" s="22">
        <v>130</v>
      </c>
      <c r="H297" s="22">
        <f t="shared" si="6"/>
        <v>780.39</v>
      </c>
    </row>
    <row r="298" spans="1:8" ht="362.25" x14ac:dyDescent="0.25">
      <c r="A298" s="19">
        <v>283</v>
      </c>
      <c r="B298" s="19"/>
      <c r="C298" s="23" t="s">
        <v>647</v>
      </c>
      <c r="D298" s="20" t="s">
        <v>648</v>
      </c>
      <c r="E298" s="19" t="s">
        <v>318</v>
      </c>
      <c r="F298" s="21">
        <v>13</v>
      </c>
      <c r="G298" s="22">
        <v>58.31</v>
      </c>
      <c r="H298" s="22">
        <f t="shared" si="6"/>
        <v>758.03</v>
      </c>
    </row>
    <row r="299" spans="1:8" ht="110.25" x14ac:dyDescent="0.25">
      <c r="A299" s="19">
        <v>284</v>
      </c>
      <c r="B299" s="19"/>
      <c r="C299" s="23" t="s">
        <v>649</v>
      </c>
      <c r="D299" s="20" t="s">
        <v>650</v>
      </c>
      <c r="E299" s="19" t="s">
        <v>292</v>
      </c>
      <c r="F299" s="21">
        <v>1.377</v>
      </c>
      <c r="G299" s="22">
        <v>548.29999999999995</v>
      </c>
      <c r="H299" s="22">
        <f t="shared" si="6"/>
        <v>755.01</v>
      </c>
    </row>
    <row r="300" spans="1:8" ht="173.25" x14ac:dyDescent="0.25">
      <c r="A300" s="19">
        <v>285</v>
      </c>
      <c r="B300" s="19"/>
      <c r="C300" s="23" t="s">
        <v>651</v>
      </c>
      <c r="D300" s="20" t="s">
        <v>652</v>
      </c>
      <c r="E300" s="19" t="s">
        <v>300</v>
      </c>
      <c r="F300" s="21">
        <v>9.9344000000000002E-2</v>
      </c>
      <c r="G300" s="22">
        <v>7590</v>
      </c>
      <c r="H300" s="22">
        <f t="shared" si="6"/>
        <v>754.02</v>
      </c>
    </row>
    <row r="301" spans="1:8" ht="283.5" x14ac:dyDescent="0.25">
      <c r="A301" s="19">
        <v>286</v>
      </c>
      <c r="B301" s="19"/>
      <c r="C301" s="23" t="s">
        <v>653</v>
      </c>
      <c r="D301" s="20" t="s">
        <v>654</v>
      </c>
      <c r="E301" s="19" t="s">
        <v>318</v>
      </c>
      <c r="F301" s="21">
        <v>1</v>
      </c>
      <c r="G301" s="22">
        <v>753.46</v>
      </c>
      <c r="H301" s="22">
        <f t="shared" si="6"/>
        <v>753.46</v>
      </c>
    </row>
    <row r="302" spans="1:8" ht="94.5" x14ac:dyDescent="0.25">
      <c r="A302" s="19">
        <v>287</v>
      </c>
      <c r="B302" s="19"/>
      <c r="C302" s="23" t="s">
        <v>655</v>
      </c>
      <c r="D302" s="20" t="s">
        <v>656</v>
      </c>
      <c r="E302" s="19" t="s">
        <v>300</v>
      </c>
      <c r="F302" s="21">
        <v>9.3511999999999998E-2</v>
      </c>
      <c r="G302" s="22">
        <v>7977</v>
      </c>
      <c r="H302" s="22">
        <f t="shared" si="6"/>
        <v>745.95</v>
      </c>
    </row>
    <row r="303" spans="1:8" ht="47.25" x14ac:dyDescent="0.25">
      <c r="A303" s="19">
        <v>288</v>
      </c>
      <c r="B303" s="19"/>
      <c r="C303" s="23" t="s">
        <v>657</v>
      </c>
      <c r="D303" s="20" t="s">
        <v>658</v>
      </c>
      <c r="E303" s="19" t="s">
        <v>387</v>
      </c>
      <c r="F303" s="21">
        <v>114.44670000000001</v>
      </c>
      <c r="G303" s="22">
        <v>6.38</v>
      </c>
      <c r="H303" s="22">
        <f t="shared" si="6"/>
        <v>730.17</v>
      </c>
    </row>
    <row r="304" spans="1:8" ht="236.25" x14ac:dyDescent="0.25">
      <c r="A304" s="19">
        <v>289</v>
      </c>
      <c r="B304" s="19"/>
      <c r="C304" s="23" t="s">
        <v>659</v>
      </c>
      <c r="D304" s="20" t="s">
        <v>660</v>
      </c>
      <c r="E304" s="19" t="s">
        <v>295</v>
      </c>
      <c r="F304" s="21">
        <v>0.4</v>
      </c>
      <c r="G304" s="22">
        <v>1824</v>
      </c>
      <c r="H304" s="22">
        <f t="shared" si="6"/>
        <v>729.6</v>
      </c>
    </row>
    <row r="305" spans="1:8" ht="110.25" x14ac:dyDescent="0.25">
      <c r="A305" s="19">
        <v>290</v>
      </c>
      <c r="B305" s="19"/>
      <c r="C305" s="23" t="s">
        <v>661</v>
      </c>
      <c r="D305" s="20" t="s">
        <v>662</v>
      </c>
      <c r="E305" s="19" t="s">
        <v>300</v>
      </c>
      <c r="F305" s="21">
        <v>6.9702399999999998E-2</v>
      </c>
      <c r="G305" s="22">
        <v>10362</v>
      </c>
      <c r="H305" s="22">
        <f t="shared" si="6"/>
        <v>722.26</v>
      </c>
    </row>
    <row r="306" spans="1:8" ht="157.5" x14ac:dyDescent="0.25">
      <c r="A306" s="19">
        <v>291</v>
      </c>
      <c r="B306" s="19"/>
      <c r="C306" s="23" t="s">
        <v>663</v>
      </c>
      <c r="D306" s="20" t="s">
        <v>664</v>
      </c>
      <c r="E306" s="19" t="s">
        <v>324</v>
      </c>
      <c r="F306" s="21">
        <v>6.1199999999999997E-2</v>
      </c>
      <c r="G306" s="22">
        <v>11531.72</v>
      </c>
      <c r="H306" s="22">
        <f t="shared" si="6"/>
        <v>705.74</v>
      </c>
    </row>
    <row r="307" spans="1:8" ht="141.75" x14ac:dyDescent="0.25">
      <c r="A307" s="19">
        <v>292</v>
      </c>
      <c r="B307" s="19"/>
      <c r="C307" s="23" t="s">
        <v>665</v>
      </c>
      <c r="D307" s="20" t="s">
        <v>666</v>
      </c>
      <c r="E307" s="19" t="s">
        <v>324</v>
      </c>
      <c r="F307" s="21">
        <v>2.0400000000000001E-2</v>
      </c>
      <c r="G307" s="22">
        <v>34546.36</v>
      </c>
      <c r="H307" s="22">
        <f t="shared" si="6"/>
        <v>704.75</v>
      </c>
    </row>
    <row r="308" spans="1:8" ht="220.5" x14ac:dyDescent="0.25">
      <c r="A308" s="19">
        <v>293</v>
      </c>
      <c r="B308" s="19"/>
      <c r="C308" s="23" t="s">
        <v>667</v>
      </c>
      <c r="D308" s="20" t="s">
        <v>668</v>
      </c>
      <c r="E308" s="19" t="s">
        <v>318</v>
      </c>
      <c r="F308" s="21">
        <v>1</v>
      </c>
      <c r="G308" s="22">
        <v>697.65</v>
      </c>
      <c r="H308" s="22">
        <f t="shared" si="6"/>
        <v>697.65</v>
      </c>
    </row>
    <row r="309" spans="1:8" ht="362.25" x14ac:dyDescent="0.25">
      <c r="A309" s="19">
        <v>294</v>
      </c>
      <c r="B309" s="19"/>
      <c r="C309" s="23" t="s">
        <v>669</v>
      </c>
      <c r="D309" s="20" t="s">
        <v>670</v>
      </c>
      <c r="E309" s="19" t="s">
        <v>387</v>
      </c>
      <c r="F309" s="21">
        <v>46.8</v>
      </c>
      <c r="G309" s="22">
        <v>13.71</v>
      </c>
      <c r="H309" s="22">
        <f t="shared" si="6"/>
        <v>641.63</v>
      </c>
    </row>
    <row r="310" spans="1:8" ht="236.25" x14ac:dyDescent="0.25">
      <c r="A310" s="19">
        <v>295</v>
      </c>
      <c r="B310" s="19"/>
      <c r="C310" s="23" t="s">
        <v>671</v>
      </c>
      <c r="D310" s="20" t="s">
        <v>672</v>
      </c>
      <c r="E310" s="19" t="s">
        <v>318</v>
      </c>
      <c r="F310" s="21">
        <v>3</v>
      </c>
      <c r="G310" s="22">
        <v>212.46</v>
      </c>
      <c r="H310" s="22">
        <f t="shared" ref="H310:H373" si="7">ROUND(F310*G310,2)</f>
        <v>637.38</v>
      </c>
    </row>
    <row r="311" spans="1:8" ht="141.75" x14ac:dyDescent="0.25">
      <c r="A311" s="19">
        <v>296</v>
      </c>
      <c r="B311" s="19"/>
      <c r="C311" s="23" t="s">
        <v>673</v>
      </c>
      <c r="D311" s="20" t="s">
        <v>674</v>
      </c>
      <c r="E311" s="19" t="s">
        <v>295</v>
      </c>
      <c r="F311" s="21">
        <v>12</v>
      </c>
      <c r="G311" s="22">
        <v>52.9</v>
      </c>
      <c r="H311" s="22">
        <f t="shared" si="7"/>
        <v>634.79999999999995</v>
      </c>
    </row>
    <row r="312" spans="1:8" ht="236.25" x14ac:dyDescent="0.25">
      <c r="A312" s="19">
        <v>297</v>
      </c>
      <c r="B312" s="19"/>
      <c r="C312" s="23" t="s">
        <v>675</v>
      </c>
      <c r="D312" s="20" t="s">
        <v>676</v>
      </c>
      <c r="E312" s="19" t="s">
        <v>292</v>
      </c>
      <c r="F312" s="21">
        <v>0.59631290000000003</v>
      </c>
      <c r="G312" s="22">
        <v>1056</v>
      </c>
      <c r="H312" s="22">
        <f t="shared" si="7"/>
        <v>629.71</v>
      </c>
    </row>
    <row r="313" spans="1:8" ht="220.5" x14ac:dyDescent="0.25">
      <c r="A313" s="19">
        <v>298</v>
      </c>
      <c r="B313" s="19"/>
      <c r="C313" s="23" t="s">
        <v>677</v>
      </c>
      <c r="D313" s="20" t="s">
        <v>678</v>
      </c>
      <c r="E313" s="19" t="s">
        <v>292</v>
      </c>
      <c r="F313" s="21">
        <v>0.53962399999999999</v>
      </c>
      <c r="G313" s="22">
        <v>1056</v>
      </c>
      <c r="H313" s="22">
        <f t="shared" si="7"/>
        <v>569.84</v>
      </c>
    </row>
    <row r="314" spans="1:8" ht="126" x14ac:dyDescent="0.25">
      <c r="A314" s="19">
        <v>299</v>
      </c>
      <c r="B314" s="19"/>
      <c r="C314" s="23" t="s">
        <v>679</v>
      </c>
      <c r="D314" s="20" t="s">
        <v>680</v>
      </c>
      <c r="E314" s="19" t="s">
        <v>324</v>
      </c>
      <c r="F314" s="21">
        <v>5.4059999999999997E-2</v>
      </c>
      <c r="G314" s="22">
        <v>10260.4</v>
      </c>
      <c r="H314" s="22">
        <f t="shared" si="7"/>
        <v>554.67999999999995</v>
      </c>
    </row>
    <row r="315" spans="1:8" ht="63" x14ac:dyDescent="0.25">
      <c r="A315" s="19">
        <v>300</v>
      </c>
      <c r="B315" s="19"/>
      <c r="C315" s="23" t="s">
        <v>681</v>
      </c>
      <c r="D315" s="20" t="s">
        <v>682</v>
      </c>
      <c r="E315" s="19" t="s">
        <v>300</v>
      </c>
      <c r="F315" s="21">
        <v>7.1286000000000002E-2</v>
      </c>
      <c r="G315" s="22">
        <v>7640</v>
      </c>
      <c r="H315" s="22">
        <f t="shared" si="7"/>
        <v>544.63</v>
      </c>
    </row>
    <row r="316" spans="1:8" ht="47.25" x14ac:dyDescent="0.25">
      <c r="A316" s="19">
        <v>301</v>
      </c>
      <c r="B316" s="19"/>
      <c r="C316" s="23" t="s">
        <v>683</v>
      </c>
      <c r="D316" s="20" t="s">
        <v>684</v>
      </c>
      <c r="E316" s="19" t="s">
        <v>300</v>
      </c>
      <c r="F316" s="21">
        <v>4.5092199999999999E-2</v>
      </c>
      <c r="G316" s="22">
        <v>11978</v>
      </c>
      <c r="H316" s="22">
        <f t="shared" si="7"/>
        <v>540.11</v>
      </c>
    </row>
    <row r="317" spans="1:8" ht="78.75" x14ac:dyDescent="0.25">
      <c r="A317" s="19">
        <v>302</v>
      </c>
      <c r="B317" s="19"/>
      <c r="C317" s="23" t="s">
        <v>685</v>
      </c>
      <c r="D317" s="20" t="s">
        <v>686</v>
      </c>
      <c r="E317" s="19" t="s">
        <v>300</v>
      </c>
      <c r="F317" s="21">
        <v>5.1502399999999997E-2</v>
      </c>
      <c r="G317" s="22">
        <v>10315</v>
      </c>
      <c r="H317" s="22">
        <f t="shared" si="7"/>
        <v>531.25</v>
      </c>
    </row>
    <row r="318" spans="1:8" ht="157.5" x14ac:dyDescent="0.25">
      <c r="A318" s="19">
        <v>303</v>
      </c>
      <c r="B318" s="19"/>
      <c r="C318" s="23" t="s">
        <v>687</v>
      </c>
      <c r="D318" s="20" t="s">
        <v>688</v>
      </c>
      <c r="E318" s="19" t="s">
        <v>292</v>
      </c>
      <c r="F318" s="21">
        <v>1.0229999999999999</v>
      </c>
      <c r="G318" s="22">
        <v>510.4</v>
      </c>
      <c r="H318" s="22">
        <f t="shared" si="7"/>
        <v>522.14</v>
      </c>
    </row>
    <row r="319" spans="1:8" ht="362.25" x14ac:dyDescent="0.25">
      <c r="A319" s="19">
        <v>304</v>
      </c>
      <c r="B319" s="19"/>
      <c r="C319" s="23" t="s">
        <v>689</v>
      </c>
      <c r="D319" s="20" t="s">
        <v>690</v>
      </c>
      <c r="E319" s="19" t="s">
        <v>387</v>
      </c>
      <c r="F319" s="21">
        <v>84.36</v>
      </c>
      <c r="G319" s="22">
        <v>6.16</v>
      </c>
      <c r="H319" s="22">
        <f t="shared" si="7"/>
        <v>519.66</v>
      </c>
    </row>
    <row r="320" spans="1:8" ht="236.25" x14ac:dyDescent="0.25">
      <c r="A320" s="19">
        <v>305</v>
      </c>
      <c r="B320" s="19"/>
      <c r="C320" s="23" t="s">
        <v>691</v>
      </c>
      <c r="D320" s="20" t="s">
        <v>692</v>
      </c>
      <c r="E320" s="19" t="s">
        <v>292</v>
      </c>
      <c r="F320" s="21">
        <v>0.7752</v>
      </c>
      <c r="G320" s="22">
        <v>665</v>
      </c>
      <c r="H320" s="22">
        <f t="shared" si="7"/>
        <v>515.51</v>
      </c>
    </row>
    <row r="321" spans="1:8" ht="220.5" x14ac:dyDescent="0.25">
      <c r="A321" s="19">
        <v>306</v>
      </c>
      <c r="B321" s="19"/>
      <c r="C321" s="23" t="s">
        <v>693</v>
      </c>
      <c r="D321" s="20" t="s">
        <v>694</v>
      </c>
      <c r="E321" s="19" t="s">
        <v>292</v>
      </c>
      <c r="F321" s="21">
        <v>0.38500000000000001</v>
      </c>
      <c r="G321" s="22">
        <v>1287</v>
      </c>
      <c r="H321" s="22">
        <f t="shared" si="7"/>
        <v>495.5</v>
      </c>
    </row>
    <row r="322" spans="1:8" ht="126" x14ac:dyDescent="0.25">
      <c r="A322" s="19">
        <v>307</v>
      </c>
      <c r="B322" s="19"/>
      <c r="C322" s="23" t="s">
        <v>695</v>
      </c>
      <c r="D322" s="20" t="s">
        <v>696</v>
      </c>
      <c r="E322" s="19" t="s">
        <v>309</v>
      </c>
      <c r="F322" s="21">
        <v>2.0699999999999998</v>
      </c>
      <c r="G322" s="22">
        <v>238.48</v>
      </c>
      <c r="H322" s="22">
        <f t="shared" si="7"/>
        <v>493.65</v>
      </c>
    </row>
    <row r="323" spans="1:8" ht="94.5" x14ac:dyDescent="0.25">
      <c r="A323" s="19">
        <v>308</v>
      </c>
      <c r="B323" s="19"/>
      <c r="C323" s="23" t="s">
        <v>697</v>
      </c>
      <c r="D323" s="20" t="s">
        <v>698</v>
      </c>
      <c r="E323" s="19" t="s">
        <v>699</v>
      </c>
      <c r="F323" s="21">
        <v>7.0943699999999996</v>
      </c>
      <c r="G323" s="22">
        <v>64.099999999999994</v>
      </c>
      <c r="H323" s="22">
        <f t="shared" si="7"/>
        <v>454.75</v>
      </c>
    </row>
    <row r="324" spans="1:8" ht="47.25" x14ac:dyDescent="0.25">
      <c r="A324" s="19">
        <v>309</v>
      </c>
      <c r="B324" s="19"/>
      <c r="C324" s="23" t="s">
        <v>700</v>
      </c>
      <c r="D324" s="20" t="s">
        <v>684</v>
      </c>
      <c r="E324" s="19" t="s">
        <v>300</v>
      </c>
      <c r="F324" s="21">
        <v>3.7330700000000001E-2</v>
      </c>
      <c r="G324" s="22">
        <v>11978</v>
      </c>
      <c r="H324" s="22">
        <f t="shared" si="7"/>
        <v>447.15</v>
      </c>
    </row>
    <row r="325" spans="1:8" ht="157.5" x14ac:dyDescent="0.25">
      <c r="A325" s="19">
        <v>310</v>
      </c>
      <c r="B325" s="19"/>
      <c r="C325" s="23" t="s">
        <v>701</v>
      </c>
      <c r="D325" s="20" t="s">
        <v>702</v>
      </c>
      <c r="E325" s="19" t="s">
        <v>300</v>
      </c>
      <c r="F325" s="21">
        <v>6.5164999999999997E-3</v>
      </c>
      <c r="G325" s="22">
        <v>68050</v>
      </c>
      <c r="H325" s="22">
        <f t="shared" si="7"/>
        <v>443.45</v>
      </c>
    </row>
    <row r="326" spans="1:8" ht="204.75" x14ac:dyDescent="0.25">
      <c r="A326" s="19">
        <v>311</v>
      </c>
      <c r="B326" s="19"/>
      <c r="C326" s="23" t="s">
        <v>703</v>
      </c>
      <c r="D326" s="20" t="s">
        <v>704</v>
      </c>
      <c r="E326" s="19" t="s">
        <v>292</v>
      </c>
      <c r="F326" s="21">
        <v>0.3</v>
      </c>
      <c r="G326" s="22">
        <v>1434.99</v>
      </c>
      <c r="H326" s="22">
        <f t="shared" si="7"/>
        <v>430.5</v>
      </c>
    </row>
    <row r="327" spans="1:8" ht="283.5" x14ac:dyDescent="0.25">
      <c r="A327" s="19">
        <v>312</v>
      </c>
      <c r="B327" s="19"/>
      <c r="C327" s="23" t="s">
        <v>705</v>
      </c>
      <c r="D327" s="20" t="s">
        <v>706</v>
      </c>
      <c r="E327" s="19" t="s">
        <v>318</v>
      </c>
      <c r="F327" s="21">
        <v>30</v>
      </c>
      <c r="G327" s="22">
        <v>14.2</v>
      </c>
      <c r="H327" s="22">
        <f t="shared" si="7"/>
        <v>426</v>
      </c>
    </row>
    <row r="328" spans="1:8" ht="236.25" x14ac:dyDescent="0.25">
      <c r="A328" s="19">
        <v>313</v>
      </c>
      <c r="B328" s="19"/>
      <c r="C328" s="23" t="s">
        <v>707</v>
      </c>
      <c r="D328" s="20" t="s">
        <v>708</v>
      </c>
      <c r="E328" s="19" t="s">
        <v>309</v>
      </c>
      <c r="F328" s="21">
        <v>31.62</v>
      </c>
      <c r="G328" s="22">
        <v>13.08</v>
      </c>
      <c r="H328" s="22">
        <f t="shared" si="7"/>
        <v>413.59</v>
      </c>
    </row>
    <row r="329" spans="1:8" ht="236.25" x14ac:dyDescent="0.25">
      <c r="A329" s="19">
        <v>314</v>
      </c>
      <c r="B329" s="19"/>
      <c r="C329" s="23" t="s">
        <v>709</v>
      </c>
      <c r="D329" s="20" t="s">
        <v>710</v>
      </c>
      <c r="E329" s="19" t="s">
        <v>292</v>
      </c>
      <c r="F329" s="21">
        <v>0.18920000000000001</v>
      </c>
      <c r="G329" s="22">
        <v>2156</v>
      </c>
      <c r="H329" s="22">
        <f t="shared" si="7"/>
        <v>407.92</v>
      </c>
    </row>
    <row r="330" spans="1:8" ht="31.5" x14ac:dyDescent="0.25">
      <c r="A330" s="19">
        <v>315</v>
      </c>
      <c r="B330" s="19"/>
      <c r="C330" s="23" t="s">
        <v>711</v>
      </c>
      <c r="D330" s="20" t="s">
        <v>712</v>
      </c>
      <c r="E330" s="19" t="s">
        <v>309</v>
      </c>
      <c r="F330" s="21">
        <v>60.967199999999998</v>
      </c>
      <c r="G330" s="22">
        <v>6.67</v>
      </c>
      <c r="H330" s="22">
        <f t="shared" si="7"/>
        <v>406.65</v>
      </c>
    </row>
    <row r="331" spans="1:8" ht="110.25" x14ac:dyDescent="0.25">
      <c r="A331" s="19">
        <v>316</v>
      </c>
      <c r="B331" s="19"/>
      <c r="C331" s="23" t="s">
        <v>374</v>
      </c>
      <c r="D331" s="20" t="s">
        <v>713</v>
      </c>
      <c r="E331" s="19" t="s">
        <v>318</v>
      </c>
      <c r="F331" s="21">
        <v>1</v>
      </c>
      <c r="G331" s="22">
        <v>401.36983801604998</v>
      </c>
      <c r="H331" s="22">
        <f t="shared" si="7"/>
        <v>401.37</v>
      </c>
    </row>
    <row r="332" spans="1:8" ht="362.25" x14ac:dyDescent="0.25">
      <c r="A332" s="19">
        <v>317</v>
      </c>
      <c r="B332" s="19"/>
      <c r="C332" s="23" t="s">
        <v>714</v>
      </c>
      <c r="D332" s="20" t="s">
        <v>715</v>
      </c>
      <c r="E332" s="19" t="s">
        <v>295</v>
      </c>
      <c r="F332" s="21">
        <v>4.0259999999999998</v>
      </c>
      <c r="G332" s="22">
        <v>99.2</v>
      </c>
      <c r="H332" s="22">
        <f t="shared" si="7"/>
        <v>399.38</v>
      </c>
    </row>
    <row r="333" spans="1:8" ht="173.25" x14ac:dyDescent="0.25">
      <c r="A333" s="19">
        <v>318</v>
      </c>
      <c r="B333" s="19"/>
      <c r="C333" s="23" t="s">
        <v>716</v>
      </c>
      <c r="D333" s="20" t="s">
        <v>717</v>
      </c>
      <c r="E333" s="19" t="s">
        <v>300</v>
      </c>
      <c r="F333" s="21">
        <v>7.2800000000000004E-2</v>
      </c>
      <c r="G333" s="22">
        <v>5230.01</v>
      </c>
      <c r="H333" s="22">
        <f t="shared" si="7"/>
        <v>380.74</v>
      </c>
    </row>
    <row r="334" spans="1:8" ht="141.75" x14ac:dyDescent="0.25">
      <c r="A334" s="19">
        <v>319</v>
      </c>
      <c r="B334" s="19"/>
      <c r="C334" s="23" t="s">
        <v>718</v>
      </c>
      <c r="D334" s="20" t="s">
        <v>719</v>
      </c>
      <c r="E334" s="19" t="s">
        <v>295</v>
      </c>
      <c r="F334" s="21">
        <v>16.05</v>
      </c>
      <c r="G334" s="22">
        <v>23.52</v>
      </c>
      <c r="H334" s="22">
        <f t="shared" si="7"/>
        <v>377.5</v>
      </c>
    </row>
    <row r="335" spans="1:8" ht="362.25" x14ac:dyDescent="0.25">
      <c r="A335" s="19">
        <v>320</v>
      </c>
      <c r="B335" s="19"/>
      <c r="C335" s="23" t="s">
        <v>720</v>
      </c>
      <c r="D335" s="20" t="s">
        <v>721</v>
      </c>
      <c r="E335" s="19" t="s">
        <v>387</v>
      </c>
      <c r="F335" s="21">
        <v>3</v>
      </c>
      <c r="G335" s="22">
        <v>118.86</v>
      </c>
      <c r="H335" s="22">
        <f t="shared" si="7"/>
        <v>356.58</v>
      </c>
    </row>
    <row r="336" spans="1:8" ht="157.5" x14ac:dyDescent="0.25">
      <c r="A336" s="19">
        <v>321</v>
      </c>
      <c r="B336" s="19"/>
      <c r="C336" s="23" t="s">
        <v>722</v>
      </c>
      <c r="D336" s="20" t="s">
        <v>723</v>
      </c>
      <c r="E336" s="19" t="s">
        <v>724</v>
      </c>
      <c r="F336" s="21">
        <v>2.0306999999999999</v>
      </c>
      <c r="G336" s="22">
        <v>173</v>
      </c>
      <c r="H336" s="22">
        <f t="shared" si="7"/>
        <v>351.31</v>
      </c>
    </row>
    <row r="337" spans="1:8" ht="157.5" x14ac:dyDescent="0.25">
      <c r="A337" s="19">
        <v>322</v>
      </c>
      <c r="B337" s="19"/>
      <c r="C337" s="23" t="s">
        <v>374</v>
      </c>
      <c r="D337" s="20" t="s">
        <v>725</v>
      </c>
      <c r="E337" s="19" t="s">
        <v>387</v>
      </c>
      <c r="F337" s="21">
        <v>11.22</v>
      </c>
      <c r="G337" s="22">
        <v>30.579981405331001</v>
      </c>
      <c r="H337" s="22">
        <f t="shared" si="7"/>
        <v>343.11</v>
      </c>
    </row>
    <row r="338" spans="1:8" ht="189" x14ac:dyDescent="0.25">
      <c r="A338" s="19">
        <v>323</v>
      </c>
      <c r="B338" s="19"/>
      <c r="C338" s="23" t="s">
        <v>726</v>
      </c>
      <c r="D338" s="20" t="s">
        <v>727</v>
      </c>
      <c r="E338" s="19" t="s">
        <v>728</v>
      </c>
      <c r="F338" s="21">
        <v>341.32517239999999</v>
      </c>
      <c r="G338" s="22">
        <v>1</v>
      </c>
      <c r="H338" s="22">
        <f t="shared" si="7"/>
        <v>341.33</v>
      </c>
    </row>
    <row r="339" spans="1:8" ht="126" x14ac:dyDescent="0.25">
      <c r="A339" s="19">
        <v>324</v>
      </c>
      <c r="B339" s="19"/>
      <c r="C339" s="23" t="s">
        <v>729</v>
      </c>
      <c r="D339" s="20" t="s">
        <v>730</v>
      </c>
      <c r="E339" s="19" t="s">
        <v>324</v>
      </c>
      <c r="F339" s="21">
        <v>2.4479999999999998E-2</v>
      </c>
      <c r="G339" s="22">
        <v>13626.67</v>
      </c>
      <c r="H339" s="22">
        <f t="shared" si="7"/>
        <v>333.58</v>
      </c>
    </row>
    <row r="340" spans="1:8" ht="220.5" x14ac:dyDescent="0.25">
      <c r="A340" s="19">
        <v>325</v>
      </c>
      <c r="B340" s="19"/>
      <c r="C340" s="23" t="s">
        <v>731</v>
      </c>
      <c r="D340" s="20" t="s">
        <v>732</v>
      </c>
      <c r="E340" s="19" t="s">
        <v>292</v>
      </c>
      <c r="F340" s="21">
        <v>0.1960875</v>
      </c>
      <c r="G340" s="22">
        <v>1700</v>
      </c>
      <c r="H340" s="22">
        <f t="shared" si="7"/>
        <v>333.35</v>
      </c>
    </row>
    <row r="341" spans="1:8" ht="31.5" x14ac:dyDescent="0.25">
      <c r="A341" s="19">
        <v>326</v>
      </c>
      <c r="B341" s="19"/>
      <c r="C341" s="23" t="s">
        <v>733</v>
      </c>
      <c r="D341" s="20" t="s">
        <v>734</v>
      </c>
      <c r="E341" s="19" t="s">
        <v>309</v>
      </c>
      <c r="F341" s="21">
        <v>11.621</v>
      </c>
      <c r="G341" s="22">
        <v>28.6</v>
      </c>
      <c r="H341" s="22">
        <f t="shared" si="7"/>
        <v>332.36</v>
      </c>
    </row>
    <row r="342" spans="1:8" ht="189" x14ac:dyDescent="0.25">
      <c r="A342" s="19">
        <v>327</v>
      </c>
      <c r="B342" s="19"/>
      <c r="C342" s="23" t="s">
        <v>735</v>
      </c>
      <c r="D342" s="20" t="s">
        <v>736</v>
      </c>
      <c r="E342" s="19" t="s">
        <v>300</v>
      </c>
      <c r="F342" s="21">
        <v>0.20399999999999999</v>
      </c>
      <c r="G342" s="22">
        <v>1596</v>
      </c>
      <c r="H342" s="22">
        <f t="shared" si="7"/>
        <v>325.58</v>
      </c>
    </row>
    <row r="343" spans="1:8" ht="204.75" x14ac:dyDescent="0.25">
      <c r="A343" s="19">
        <v>328</v>
      </c>
      <c r="B343" s="19"/>
      <c r="C343" s="23" t="s">
        <v>737</v>
      </c>
      <c r="D343" s="20" t="s">
        <v>738</v>
      </c>
      <c r="E343" s="19" t="s">
        <v>318</v>
      </c>
      <c r="F343" s="21">
        <v>1</v>
      </c>
      <c r="G343" s="22">
        <v>321.36</v>
      </c>
      <c r="H343" s="22">
        <f t="shared" si="7"/>
        <v>321.36</v>
      </c>
    </row>
    <row r="344" spans="1:8" ht="31.5" x14ac:dyDescent="0.25">
      <c r="A344" s="19">
        <v>329</v>
      </c>
      <c r="B344" s="19"/>
      <c r="C344" s="23" t="s">
        <v>739</v>
      </c>
      <c r="D344" s="20" t="s">
        <v>740</v>
      </c>
      <c r="E344" s="19" t="s">
        <v>292</v>
      </c>
      <c r="F344" s="21">
        <v>116.18441079999999</v>
      </c>
      <c r="G344" s="22">
        <v>2.44</v>
      </c>
      <c r="H344" s="22">
        <f t="shared" si="7"/>
        <v>283.49</v>
      </c>
    </row>
    <row r="345" spans="1:8" ht="220.5" x14ac:dyDescent="0.25">
      <c r="A345" s="19">
        <v>330</v>
      </c>
      <c r="B345" s="19"/>
      <c r="C345" s="23" t="s">
        <v>741</v>
      </c>
      <c r="D345" s="20" t="s">
        <v>742</v>
      </c>
      <c r="E345" s="19" t="s">
        <v>387</v>
      </c>
      <c r="F345" s="21">
        <v>4.99</v>
      </c>
      <c r="G345" s="22">
        <v>55.99</v>
      </c>
      <c r="H345" s="22">
        <f t="shared" si="7"/>
        <v>279.39</v>
      </c>
    </row>
    <row r="346" spans="1:8" ht="157.5" x14ac:dyDescent="0.25">
      <c r="A346" s="19">
        <v>331</v>
      </c>
      <c r="B346" s="19"/>
      <c r="C346" s="23" t="s">
        <v>743</v>
      </c>
      <c r="D346" s="20" t="s">
        <v>744</v>
      </c>
      <c r="E346" s="19" t="s">
        <v>324</v>
      </c>
      <c r="F346" s="21">
        <v>1.5299999999999999E-2</v>
      </c>
      <c r="G346" s="22">
        <v>18184.759999999998</v>
      </c>
      <c r="H346" s="22">
        <f t="shared" si="7"/>
        <v>278.23</v>
      </c>
    </row>
    <row r="347" spans="1:8" ht="173.25" x14ac:dyDescent="0.25">
      <c r="A347" s="19">
        <v>332</v>
      </c>
      <c r="B347" s="19"/>
      <c r="C347" s="23" t="s">
        <v>745</v>
      </c>
      <c r="D347" s="20" t="s">
        <v>746</v>
      </c>
      <c r="E347" s="19" t="s">
        <v>292</v>
      </c>
      <c r="F347" s="21">
        <v>0.40600000000000003</v>
      </c>
      <c r="G347" s="22">
        <v>665</v>
      </c>
      <c r="H347" s="22">
        <f t="shared" si="7"/>
        <v>269.99</v>
      </c>
    </row>
    <row r="348" spans="1:8" ht="126" x14ac:dyDescent="0.25">
      <c r="A348" s="19">
        <v>333</v>
      </c>
      <c r="B348" s="19"/>
      <c r="C348" s="23" t="s">
        <v>747</v>
      </c>
      <c r="D348" s="20" t="s">
        <v>748</v>
      </c>
      <c r="E348" s="19" t="s">
        <v>608</v>
      </c>
      <c r="F348" s="21">
        <v>3</v>
      </c>
      <c r="G348" s="22">
        <v>89.33</v>
      </c>
      <c r="H348" s="22">
        <f t="shared" si="7"/>
        <v>267.99</v>
      </c>
    </row>
    <row r="349" spans="1:8" ht="204.75" x14ac:dyDescent="0.25">
      <c r="A349" s="19">
        <v>334</v>
      </c>
      <c r="B349" s="19"/>
      <c r="C349" s="23" t="s">
        <v>749</v>
      </c>
      <c r="D349" s="20" t="s">
        <v>750</v>
      </c>
      <c r="E349" s="19" t="s">
        <v>318</v>
      </c>
      <c r="F349" s="21">
        <v>1</v>
      </c>
      <c r="G349" s="22">
        <v>260.06</v>
      </c>
      <c r="H349" s="22">
        <f t="shared" si="7"/>
        <v>260.06</v>
      </c>
    </row>
    <row r="350" spans="1:8" ht="63" x14ac:dyDescent="0.25">
      <c r="A350" s="19">
        <v>335</v>
      </c>
      <c r="B350" s="19"/>
      <c r="C350" s="23" t="s">
        <v>751</v>
      </c>
      <c r="D350" s="20" t="s">
        <v>752</v>
      </c>
      <c r="E350" s="19" t="s">
        <v>300</v>
      </c>
      <c r="F350" s="21">
        <v>3.5999999999999997E-2</v>
      </c>
      <c r="G350" s="22">
        <v>7200</v>
      </c>
      <c r="H350" s="22">
        <f t="shared" si="7"/>
        <v>259.2</v>
      </c>
    </row>
    <row r="351" spans="1:8" ht="141.75" x14ac:dyDescent="0.25">
      <c r="A351" s="19">
        <v>336</v>
      </c>
      <c r="B351" s="19"/>
      <c r="C351" s="23" t="s">
        <v>753</v>
      </c>
      <c r="D351" s="20" t="s">
        <v>754</v>
      </c>
      <c r="E351" s="19" t="s">
        <v>324</v>
      </c>
      <c r="F351" s="21">
        <v>2.8559999999999999E-2</v>
      </c>
      <c r="G351" s="22">
        <v>9038.8700000000008</v>
      </c>
      <c r="H351" s="22">
        <f t="shared" si="7"/>
        <v>258.14999999999998</v>
      </c>
    </row>
    <row r="352" spans="1:8" ht="126" x14ac:dyDescent="0.25">
      <c r="A352" s="19">
        <v>337</v>
      </c>
      <c r="B352" s="19"/>
      <c r="C352" s="23" t="s">
        <v>755</v>
      </c>
      <c r="D352" s="20" t="s">
        <v>756</v>
      </c>
      <c r="E352" s="19" t="s">
        <v>300</v>
      </c>
      <c r="F352" s="21">
        <v>3.1433999999999997E-2</v>
      </c>
      <c r="G352" s="22">
        <v>8190</v>
      </c>
      <c r="H352" s="22">
        <f t="shared" si="7"/>
        <v>257.44</v>
      </c>
    </row>
    <row r="353" spans="1:8" ht="47.25" x14ac:dyDescent="0.25">
      <c r="A353" s="19">
        <v>338</v>
      </c>
      <c r="B353" s="19"/>
      <c r="C353" s="23" t="s">
        <v>757</v>
      </c>
      <c r="D353" s="20" t="s">
        <v>758</v>
      </c>
      <c r="E353" s="19" t="s">
        <v>300</v>
      </c>
      <c r="F353" s="21">
        <v>2.4309999999999998E-2</v>
      </c>
      <c r="G353" s="22">
        <v>10465</v>
      </c>
      <c r="H353" s="22">
        <f t="shared" si="7"/>
        <v>254.4</v>
      </c>
    </row>
    <row r="354" spans="1:8" ht="220.5" x14ac:dyDescent="0.25">
      <c r="A354" s="19">
        <v>339</v>
      </c>
      <c r="B354" s="19"/>
      <c r="C354" s="23" t="s">
        <v>759</v>
      </c>
      <c r="D354" s="20" t="s">
        <v>760</v>
      </c>
      <c r="E354" s="19" t="s">
        <v>387</v>
      </c>
      <c r="F354" s="21">
        <v>9.98</v>
      </c>
      <c r="G354" s="22">
        <v>25.37</v>
      </c>
      <c r="H354" s="22">
        <f t="shared" si="7"/>
        <v>253.19</v>
      </c>
    </row>
    <row r="355" spans="1:8" ht="126" x14ac:dyDescent="0.25">
      <c r="A355" s="19">
        <v>340</v>
      </c>
      <c r="B355" s="19"/>
      <c r="C355" s="23" t="s">
        <v>374</v>
      </c>
      <c r="D355" s="20" t="s">
        <v>761</v>
      </c>
      <c r="E355" s="19" t="s">
        <v>547</v>
      </c>
      <c r="F355" s="21">
        <v>1</v>
      </c>
      <c r="G355" s="22">
        <v>242.86013206748001</v>
      </c>
      <c r="H355" s="22">
        <f t="shared" si="7"/>
        <v>242.86</v>
      </c>
    </row>
    <row r="356" spans="1:8" ht="346.5" x14ac:dyDescent="0.25">
      <c r="A356" s="19">
        <v>341</v>
      </c>
      <c r="B356" s="19"/>
      <c r="C356" s="23" t="s">
        <v>762</v>
      </c>
      <c r="D356" s="20" t="s">
        <v>763</v>
      </c>
      <c r="E356" s="19" t="s">
        <v>300</v>
      </c>
      <c r="F356" s="21">
        <v>9.6600000000000002E-3</v>
      </c>
      <c r="G356" s="22">
        <v>25020</v>
      </c>
      <c r="H356" s="22">
        <f t="shared" si="7"/>
        <v>241.69</v>
      </c>
    </row>
    <row r="357" spans="1:8" ht="126" x14ac:dyDescent="0.25">
      <c r="A357" s="19">
        <v>342</v>
      </c>
      <c r="B357" s="19"/>
      <c r="C357" s="23" t="s">
        <v>764</v>
      </c>
      <c r="D357" s="20" t="s">
        <v>765</v>
      </c>
      <c r="E357" s="19" t="s">
        <v>292</v>
      </c>
      <c r="F357" s="21">
        <v>0.48599999999999999</v>
      </c>
      <c r="G357" s="22">
        <v>497</v>
      </c>
      <c r="H357" s="22">
        <f t="shared" si="7"/>
        <v>241.54</v>
      </c>
    </row>
    <row r="358" spans="1:8" ht="141.75" x14ac:dyDescent="0.25">
      <c r="A358" s="19">
        <v>343</v>
      </c>
      <c r="B358" s="19"/>
      <c r="C358" s="23" t="s">
        <v>766</v>
      </c>
      <c r="D358" s="20" t="s">
        <v>767</v>
      </c>
      <c r="E358" s="19" t="s">
        <v>324</v>
      </c>
      <c r="F358" s="21">
        <v>9.1800000000000007E-2</v>
      </c>
      <c r="G358" s="22">
        <v>2615.9499999999998</v>
      </c>
      <c r="H358" s="22">
        <f t="shared" si="7"/>
        <v>240.14</v>
      </c>
    </row>
    <row r="359" spans="1:8" ht="126" x14ac:dyDescent="0.25">
      <c r="A359" s="19">
        <v>344</v>
      </c>
      <c r="B359" s="19"/>
      <c r="C359" s="23" t="s">
        <v>768</v>
      </c>
      <c r="D359" s="20" t="s">
        <v>769</v>
      </c>
      <c r="E359" s="19" t="s">
        <v>300</v>
      </c>
      <c r="F359" s="21">
        <v>5.1912899999999998E-2</v>
      </c>
      <c r="G359" s="22">
        <v>4455.2</v>
      </c>
      <c r="H359" s="22">
        <f t="shared" si="7"/>
        <v>231.28</v>
      </c>
    </row>
    <row r="360" spans="1:8" ht="204.75" x14ac:dyDescent="0.25">
      <c r="A360" s="19">
        <v>345</v>
      </c>
      <c r="B360" s="19"/>
      <c r="C360" s="23" t="s">
        <v>770</v>
      </c>
      <c r="D360" s="20" t="s">
        <v>771</v>
      </c>
      <c r="E360" s="19" t="s">
        <v>318</v>
      </c>
      <c r="F360" s="21">
        <v>3</v>
      </c>
      <c r="G360" s="22">
        <v>74.92</v>
      </c>
      <c r="H360" s="22">
        <f t="shared" si="7"/>
        <v>224.76</v>
      </c>
    </row>
    <row r="361" spans="1:8" ht="362.25" x14ac:dyDescent="0.25">
      <c r="A361" s="19">
        <v>346</v>
      </c>
      <c r="B361" s="19"/>
      <c r="C361" s="23" t="s">
        <v>772</v>
      </c>
      <c r="D361" s="20" t="s">
        <v>773</v>
      </c>
      <c r="E361" s="19" t="s">
        <v>387</v>
      </c>
      <c r="F361" s="21">
        <v>40.35</v>
      </c>
      <c r="G361" s="22">
        <v>5.5</v>
      </c>
      <c r="H361" s="22">
        <f t="shared" si="7"/>
        <v>221.93</v>
      </c>
    </row>
    <row r="362" spans="1:8" ht="110.25" x14ac:dyDescent="0.25">
      <c r="A362" s="19">
        <v>347</v>
      </c>
      <c r="B362" s="19"/>
      <c r="C362" s="23" t="s">
        <v>774</v>
      </c>
      <c r="D362" s="20" t="s">
        <v>775</v>
      </c>
      <c r="E362" s="19" t="s">
        <v>309</v>
      </c>
      <c r="F362" s="21">
        <v>20.407568000000001</v>
      </c>
      <c r="G362" s="22">
        <v>10.57</v>
      </c>
      <c r="H362" s="22">
        <f t="shared" si="7"/>
        <v>215.71</v>
      </c>
    </row>
    <row r="363" spans="1:8" ht="346.5" x14ac:dyDescent="0.25">
      <c r="A363" s="19">
        <v>348</v>
      </c>
      <c r="B363" s="19"/>
      <c r="C363" s="23" t="s">
        <v>776</v>
      </c>
      <c r="D363" s="20" t="s">
        <v>777</v>
      </c>
      <c r="E363" s="19" t="s">
        <v>318</v>
      </c>
      <c r="F363" s="21">
        <v>1</v>
      </c>
      <c r="G363" s="22">
        <v>207.11</v>
      </c>
      <c r="H363" s="22">
        <f t="shared" si="7"/>
        <v>207.11</v>
      </c>
    </row>
    <row r="364" spans="1:8" ht="189" x14ac:dyDescent="0.25">
      <c r="A364" s="19">
        <v>349</v>
      </c>
      <c r="B364" s="19"/>
      <c r="C364" s="23" t="s">
        <v>778</v>
      </c>
      <c r="D364" s="20" t="s">
        <v>779</v>
      </c>
      <c r="E364" s="19" t="s">
        <v>300</v>
      </c>
      <c r="F364" s="21">
        <v>1.3919000000000001E-2</v>
      </c>
      <c r="G364" s="22">
        <v>14830</v>
      </c>
      <c r="H364" s="22">
        <f t="shared" si="7"/>
        <v>206.42</v>
      </c>
    </row>
    <row r="365" spans="1:8" ht="110.25" x14ac:dyDescent="0.25">
      <c r="A365" s="19">
        <v>350</v>
      </c>
      <c r="B365" s="19"/>
      <c r="C365" s="23" t="s">
        <v>780</v>
      </c>
      <c r="D365" s="20" t="s">
        <v>781</v>
      </c>
      <c r="E365" s="19" t="s">
        <v>300</v>
      </c>
      <c r="F365" s="21">
        <v>0.14894399999999999</v>
      </c>
      <c r="G365" s="22">
        <v>1383.1</v>
      </c>
      <c r="H365" s="22">
        <f t="shared" si="7"/>
        <v>206</v>
      </c>
    </row>
    <row r="366" spans="1:8" ht="78.75" x14ac:dyDescent="0.25">
      <c r="A366" s="19">
        <v>351</v>
      </c>
      <c r="B366" s="19"/>
      <c r="C366" s="23" t="s">
        <v>782</v>
      </c>
      <c r="D366" s="20" t="s">
        <v>783</v>
      </c>
      <c r="E366" s="19" t="s">
        <v>321</v>
      </c>
      <c r="F366" s="21">
        <v>5.0999999999999996</v>
      </c>
      <c r="G366" s="22">
        <v>39</v>
      </c>
      <c r="H366" s="22">
        <f t="shared" si="7"/>
        <v>198.9</v>
      </c>
    </row>
    <row r="367" spans="1:8" ht="157.5" x14ac:dyDescent="0.25">
      <c r="A367" s="19">
        <v>352</v>
      </c>
      <c r="B367" s="19"/>
      <c r="C367" s="23" t="s">
        <v>784</v>
      </c>
      <c r="D367" s="20" t="s">
        <v>785</v>
      </c>
      <c r="E367" s="19" t="s">
        <v>300</v>
      </c>
      <c r="F367" s="21">
        <v>3.0099999999999998E-2</v>
      </c>
      <c r="G367" s="22">
        <v>6508.75</v>
      </c>
      <c r="H367" s="22">
        <f t="shared" si="7"/>
        <v>195.91</v>
      </c>
    </row>
    <row r="368" spans="1:8" ht="204.75" x14ac:dyDescent="0.25">
      <c r="A368" s="19">
        <v>353</v>
      </c>
      <c r="B368" s="19"/>
      <c r="C368" s="23" t="s">
        <v>786</v>
      </c>
      <c r="D368" s="20" t="s">
        <v>787</v>
      </c>
      <c r="E368" s="19" t="s">
        <v>318</v>
      </c>
      <c r="F368" s="21">
        <v>2</v>
      </c>
      <c r="G368" s="22">
        <v>94.43</v>
      </c>
      <c r="H368" s="22">
        <f t="shared" si="7"/>
        <v>188.86</v>
      </c>
    </row>
    <row r="369" spans="1:8" ht="78.75" x14ac:dyDescent="0.25">
      <c r="A369" s="19">
        <v>354</v>
      </c>
      <c r="B369" s="19"/>
      <c r="C369" s="23" t="s">
        <v>788</v>
      </c>
      <c r="D369" s="20" t="s">
        <v>789</v>
      </c>
      <c r="E369" s="19" t="s">
        <v>387</v>
      </c>
      <c r="F369" s="21">
        <v>23.416499999999999</v>
      </c>
      <c r="G369" s="22">
        <v>7.95</v>
      </c>
      <c r="H369" s="22">
        <f t="shared" si="7"/>
        <v>186.16</v>
      </c>
    </row>
    <row r="370" spans="1:8" ht="283.5" x14ac:dyDescent="0.25">
      <c r="A370" s="19">
        <v>355</v>
      </c>
      <c r="B370" s="19"/>
      <c r="C370" s="23" t="s">
        <v>790</v>
      </c>
      <c r="D370" s="20" t="s">
        <v>791</v>
      </c>
      <c r="E370" s="19" t="s">
        <v>387</v>
      </c>
      <c r="F370" s="21">
        <v>5</v>
      </c>
      <c r="G370" s="22">
        <v>37.18</v>
      </c>
      <c r="H370" s="22">
        <f t="shared" si="7"/>
        <v>185.9</v>
      </c>
    </row>
    <row r="371" spans="1:8" ht="63" x14ac:dyDescent="0.25">
      <c r="A371" s="19">
        <v>356</v>
      </c>
      <c r="B371" s="19"/>
      <c r="C371" s="23" t="s">
        <v>792</v>
      </c>
      <c r="D371" s="20" t="s">
        <v>793</v>
      </c>
      <c r="E371" s="19" t="s">
        <v>318</v>
      </c>
      <c r="F371" s="21">
        <v>7</v>
      </c>
      <c r="G371" s="22">
        <v>26.2</v>
      </c>
      <c r="H371" s="22">
        <f t="shared" si="7"/>
        <v>183.4</v>
      </c>
    </row>
    <row r="372" spans="1:8" ht="110.25" x14ac:dyDescent="0.25">
      <c r="A372" s="19">
        <v>357</v>
      </c>
      <c r="B372" s="19"/>
      <c r="C372" s="23" t="s">
        <v>794</v>
      </c>
      <c r="D372" s="20" t="s">
        <v>795</v>
      </c>
      <c r="E372" s="19" t="s">
        <v>309</v>
      </c>
      <c r="F372" s="21">
        <v>3.39669</v>
      </c>
      <c r="G372" s="22">
        <v>52.86</v>
      </c>
      <c r="H372" s="22">
        <f t="shared" si="7"/>
        <v>179.55</v>
      </c>
    </row>
    <row r="373" spans="1:8" ht="220.5" x14ac:dyDescent="0.25">
      <c r="A373" s="19">
        <v>358</v>
      </c>
      <c r="B373" s="19"/>
      <c r="C373" s="23" t="s">
        <v>796</v>
      </c>
      <c r="D373" s="20" t="s">
        <v>797</v>
      </c>
      <c r="E373" s="19" t="s">
        <v>318</v>
      </c>
      <c r="F373" s="21">
        <v>3</v>
      </c>
      <c r="G373" s="22">
        <v>59.36</v>
      </c>
      <c r="H373" s="22">
        <f t="shared" si="7"/>
        <v>178.08</v>
      </c>
    </row>
    <row r="374" spans="1:8" ht="204.75" x14ac:dyDescent="0.25">
      <c r="A374" s="19">
        <v>359</v>
      </c>
      <c r="B374" s="19"/>
      <c r="C374" s="23" t="s">
        <v>798</v>
      </c>
      <c r="D374" s="20" t="s">
        <v>799</v>
      </c>
      <c r="E374" s="19" t="s">
        <v>300</v>
      </c>
      <c r="F374" s="21">
        <v>3.5220000000000001E-2</v>
      </c>
      <c r="G374" s="22">
        <v>5000</v>
      </c>
      <c r="H374" s="22">
        <f t="shared" ref="H374:H437" si="8">ROUND(F374*G374,2)</f>
        <v>176.1</v>
      </c>
    </row>
    <row r="375" spans="1:8" ht="204.75" x14ac:dyDescent="0.25">
      <c r="A375" s="19">
        <v>360</v>
      </c>
      <c r="B375" s="19"/>
      <c r="C375" s="23" t="s">
        <v>800</v>
      </c>
      <c r="D375" s="20" t="s">
        <v>801</v>
      </c>
      <c r="E375" s="19" t="s">
        <v>318</v>
      </c>
      <c r="F375" s="21">
        <v>4</v>
      </c>
      <c r="G375" s="22">
        <v>43.21</v>
      </c>
      <c r="H375" s="22">
        <f t="shared" si="8"/>
        <v>172.84</v>
      </c>
    </row>
    <row r="376" spans="1:8" ht="252" x14ac:dyDescent="0.25">
      <c r="A376" s="19">
        <v>361</v>
      </c>
      <c r="B376" s="19"/>
      <c r="C376" s="23" t="s">
        <v>802</v>
      </c>
      <c r="D376" s="20" t="s">
        <v>803</v>
      </c>
      <c r="E376" s="19" t="s">
        <v>318</v>
      </c>
      <c r="F376" s="21">
        <v>1</v>
      </c>
      <c r="G376" s="22">
        <v>169.7</v>
      </c>
      <c r="H376" s="22">
        <f t="shared" si="8"/>
        <v>169.7</v>
      </c>
    </row>
    <row r="377" spans="1:8" ht="47.25" x14ac:dyDescent="0.25">
      <c r="A377" s="19">
        <v>362</v>
      </c>
      <c r="B377" s="19"/>
      <c r="C377" s="23" t="s">
        <v>804</v>
      </c>
      <c r="D377" s="20" t="s">
        <v>805</v>
      </c>
      <c r="E377" s="19" t="s">
        <v>341</v>
      </c>
      <c r="F377" s="21">
        <v>1.68</v>
      </c>
      <c r="G377" s="22">
        <v>100</v>
      </c>
      <c r="H377" s="22">
        <f t="shared" si="8"/>
        <v>168</v>
      </c>
    </row>
    <row r="378" spans="1:8" ht="220.5" x14ac:dyDescent="0.25">
      <c r="A378" s="19">
        <v>363</v>
      </c>
      <c r="B378" s="19"/>
      <c r="C378" s="23" t="s">
        <v>806</v>
      </c>
      <c r="D378" s="20" t="s">
        <v>807</v>
      </c>
      <c r="E378" s="19" t="s">
        <v>300</v>
      </c>
      <c r="F378" s="21">
        <v>1.1407E-2</v>
      </c>
      <c r="G378" s="22">
        <v>14690</v>
      </c>
      <c r="H378" s="22">
        <f t="shared" si="8"/>
        <v>167.57</v>
      </c>
    </row>
    <row r="379" spans="1:8" ht="236.25" x14ac:dyDescent="0.25">
      <c r="A379" s="19">
        <v>364</v>
      </c>
      <c r="B379" s="19"/>
      <c r="C379" s="23" t="s">
        <v>808</v>
      </c>
      <c r="D379" s="20" t="s">
        <v>809</v>
      </c>
      <c r="E379" s="19" t="s">
        <v>318</v>
      </c>
      <c r="F379" s="21">
        <v>1</v>
      </c>
      <c r="G379" s="22">
        <v>167.33</v>
      </c>
      <c r="H379" s="22">
        <f t="shared" si="8"/>
        <v>167.33</v>
      </c>
    </row>
    <row r="380" spans="1:8" ht="189" x14ac:dyDescent="0.25">
      <c r="A380" s="19">
        <v>365</v>
      </c>
      <c r="B380" s="19"/>
      <c r="C380" s="23" t="s">
        <v>810</v>
      </c>
      <c r="D380" s="20" t="s">
        <v>811</v>
      </c>
      <c r="E380" s="19" t="s">
        <v>295</v>
      </c>
      <c r="F380" s="21">
        <v>17.631732</v>
      </c>
      <c r="G380" s="22">
        <v>9.36</v>
      </c>
      <c r="H380" s="22">
        <f t="shared" si="8"/>
        <v>165.03</v>
      </c>
    </row>
    <row r="381" spans="1:8" ht="47.25" x14ac:dyDescent="0.25">
      <c r="A381" s="19">
        <v>366</v>
      </c>
      <c r="B381" s="19"/>
      <c r="C381" s="23" t="s">
        <v>812</v>
      </c>
      <c r="D381" s="20" t="s">
        <v>813</v>
      </c>
      <c r="E381" s="19" t="s">
        <v>309</v>
      </c>
      <c r="F381" s="21">
        <v>14.262</v>
      </c>
      <c r="G381" s="22">
        <v>11.5</v>
      </c>
      <c r="H381" s="22">
        <f t="shared" si="8"/>
        <v>164.01</v>
      </c>
    </row>
    <row r="382" spans="1:8" ht="173.25" x14ac:dyDescent="0.25">
      <c r="A382" s="19">
        <v>367</v>
      </c>
      <c r="B382" s="19"/>
      <c r="C382" s="23" t="s">
        <v>814</v>
      </c>
      <c r="D382" s="20" t="s">
        <v>815</v>
      </c>
      <c r="E382" s="19" t="s">
        <v>300</v>
      </c>
      <c r="F382" s="21">
        <v>2.3E-2</v>
      </c>
      <c r="G382" s="22">
        <v>7115.48</v>
      </c>
      <c r="H382" s="22">
        <f t="shared" si="8"/>
        <v>163.66</v>
      </c>
    </row>
    <row r="383" spans="1:8" ht="173.25" x14ac:dyDescent="0.25">
      <c r="A383" s="19">
        <v>368</v>
      </c>
      <c r="B383" s="19"/>
      <c r="C383" s="23" t="s">
        <v>816</v>
      </c>
      <c r="D383" s="20" t="s">
        <v>817</v>
      </c>
      <c r="E383" s="19" t="s">
        <v>300</v>
      </c>
      <c r="F383" s="21">
        <v>2.6344800000000002E-2</v>
      </c>
      <c r="G383" s="22">
        <v>6210</v>
      </c>
      <c r="H383" s="22">
        <f t="shared" si="8"/>
        <v>163.6</v>
      </c>
    </row>
    <row r="384" spans="1:8" ht="63" x14ac:dyDescent="0.25">
      <c r="A384" s="19">
        <v>369</v>
      </c>
      <c r="B384" s="19"/>
      <c r="C384" s="23" t="s">
        <v>818</v>
      </c>
      <c r="D384" s="20" t="s">
        <v>819</v>
      </c>
      <c r="E384" s="19" t="s">
        <v>300</v>
      </c>
      <c r="F384" s="21">
        <v>3.5999999999999997E-2</v>
      </c>
      <c r="G384" s="22">
        <v>4488.3999999999996</v>
      </c>
      <c r="H384" s="22">
        <f t="shared" si="8"/>
        <v>161.58000000000001</v>
      </c>
    </row>
    <row r="385" spans="1:8" ht="315" x14ac:dyDescent="0.25">
      <c r="A385" s="19">
        <v>370</v>
      </c>
      <c r="B385" s="19"/>
      <c r="C385" s="23" t="s">
        <v>820</v>
      </c>
      <c r="D385" s="20" t="s">
        <v>821</v>
      </c>
      <c r="E385" s="19" t="s">
        <v>318</v>
      </c>
      <c r="F385" s="21">
        <v>2.09</v>
      </c>
      <c r="G385" s="22">
        <v>75</v>
      </c>
      <c r="H385" s="22">
        <f t="shared" si="8"/>
        <v>156.75</v>
      </c>
    </row>
    <row r="386" spans="1:8" ht="299.25" x14ac:dyDescent="0.25">
      <c r="A386" s="19">
        <v>371</v>
      </c>
      <c r="B386" s="19"/>
      <c r="C386" s="23" t="s">
        <v>822</v>
      </c>
      <c r="D386" s="20" t="s">
        <v>823</v>
      </c>
      <c r="E386" s="19" t="s">
        <v>387</v>
      </c>
      <c r="F386" s="21">
        <v>10.14</v>
      </c>
      <c r="G386" s="22">
        <v>15.33</v>
      </c>
      <c r="H386" s="22">
        <f t="shared" si="8"/>
        <v>155.44999999999999</v>
      </c>
    </row>
    <row r="387" spans="1:8" ht="220.5" x14ac:dyDescent="0.25">
      <c r="A387" s="19">
        <v>372</v>
      </c>
      <c r="B387" s="19"/>
      <c r="C387" s="23" t="s">
        <v>824</v>
      </c>
      <c r="D387" s="20" t="s">
        <v>825</v>
      </c>
      <c r="E387" s="19" t="s">
        <v>292</v>
      </c>
      <c r="F387" s="21">
        <v>0.1734</v>
      </c>
      <c r="G387" s="22">
        <v>880.01</v>
      </c>
      <c r="H387" s="22">
        <f t="shared" si="8"/>
        <v>152.59</v>
      </c>
    </row>
    <row r="388" spans="1:8" ht="63" x14ac:dyDescent="0.25">
      <c r="A388" s="19">
        <v>373</v>
      </c>
      <c r="B388" s="19"/>
      <c r="C388" s="23" t="s">
        <v>826</v>
      </c>
      <c r="D388" s="20" t="s">
        <v>827</v>
      </c>
      <c r="E388" s="19" t="s">
        <v>300</v>
      </c>
      <c r="F388" s="21">
        <v>1.9236E-2</v>
      </c>
      <c r="G388" s="22">
        <v>7826.9</v>
      </c>
      <c r="H388" s="22">
        <f t="shared" si="8"/>
        <v>150.56</v>
      </c>
    </row>
    <row r="389" spans="1:8" ht="141.75" x14ac:dyDescent="0.25">
      <c r="A389" s="19">
        <v>374</v>
      </c>
      <c r="B389" s="19"/>
      <c r="C389" s="23" t="s">
        <v>828</v>
      </c>
      <c r="D389" s="20" t="s">
        <v>829</v>
      </c>
      <c r="E389" s="19" t="s">
        <v>300</v>
      </c>
      <c r="F389" s="21">
        <v>1.2792E-2</v>
      </c>
      <c r="G389" s="22">
        <v>11752</v>
      </c>
      <c r="H389" s="22">
        <f t="shared" si="8"/>
        <v>150.33000000000001</v>
      </c>
    </row>
    <row r="390" spans="1:8" ht="362.25" x14ac:dyDescent="0.25">
      <c r="A390" s="19">
        <v>375</v>
      </c>
      <c r="B390" s="19"/>
      <c r="C390" s="23" t="s">
        <v>830</v>
      </c>
      <c r="D390" s="20" t="s">
        <v>831</v>
      </c>
      <c r="E390" s="19" t="s">
        <v>699</v>
      </c>
      <c r="F390" s="21">
        <v>2.9709629</v>
      </c>
      <c r="G390" s="22">
        <v>50.24</v>
      </c>
      <c r="H390" s="22">
        <f t="shared" si="8"/>
        <v>149.26</v>
      </c>
    </row>
    <row r="391" spans="1:8" ht="409.5" x14ac:dyDescent="0.25">
      <c r="A391" s="19">
        <v>376</v>
      </c>
      <c r="B391" s="19"/>
      <c r="C391" s="23" t="s">
        <v>832</v>
      </c>
      <c r="D391" s="20" t="s">
        <v>833</v>
      </c>
      <c r="E391" s="19" t="s">
        <v>300</v>
      </c>
      <c r="F391" s="21">
        <v>1.30248E-2</v>
      </c>
      <c r="G391" s="22">
        <v>11255</v>
      </c>
      <c r="H391" s="22">
        <f t="shared" si="8"/>
        <v>146.59</v>
      </c>
    </row>
    <row r="392" spans="1:8" ht="141.75" x14ac:dyDescent="0.25">
      <c r="A392" s="19">
        <v>377</v>
      </c>
      <c r="B392" s="19"/>
      <c r="C392" s="23" t="s">
        <v>834</v>
      </c>
      <c r="D392" s="20" t="s">
        <v>835</v>
      </c>
      <c r="E392" s="19" t="s">
        <v>309</v>
      </c>
      <c r="F392" s="21">
        <v>5.04</v>
      </c>
      <c r="G392" s="22">
        <v>28.22</v>
      </c>
      <c r="H392" s="22">
        <f t="shared" si="8"/>
        <v>142.22999999999999</v>
      </c>
    </row>
    <row r="393" spans="1:8" ht="78.75" x14ac:dyDescent="0.25">
      <c r="A393" s="19">
        <v>378</v>
      </c>
      <c r="B393" s="19"/>
      <c r="C393" s="23" t="s">
        <v>836</v>
      </c>
      <c r="D393" s="20" t="s">
        <v>837</v>
      </c>
      <c r="E393" s="19" t="s">
        <v>341</v>
      </c>
      <c r="F393" s="21">
        <v>2.7959999999999998</v>
      </c>
      <c r="G393" s="22">
        <v>50</v>
      </c>
      <c r="H393" s="22">
        <f t="shared" si="8"/>
        <v>139.80000000000001</v>
      </c>
    </row>
    <row r="394" spans="1:8" ht="236.25" x14ac:dyDescent="0.25">
      <c r="A394" s="19">
        <v>379</v>
      </c>
      <c r="B394" s="19"/>
      <c r="C394" s="23" t="s">
        <v>838</v>
      </c>
      <c r="D394" s="20" t="s">
        <v>839</v>
      </c>
      <c r="E394" s="19" t="s">
        <v>318</v>
      </c>
      <c r="F394" s="21">
        <v>1</v>
      </c>
      <c r="G394" s="22">
        <v>138.79</v>
      </c>
      <c r="H394" s="22">
        <f t="shared" si="8"/>
        <v>138.79</v>
      </c>
    </row>
    <row r="395" spans="1:8" ht="47.25" x14ac:dyDescent="0.25">
      <c r="A395" s="19">
        <v>380</v>
      </c>
      <c r="B395" s="19"/>
      <c r="C395" s="23" t="s">
        <v>840</v>
      </c>
      <c r="D395" s="20" t="s">
        <v>841</v>
      </c>
      <c r="E395" s="19" t="s">
        <v>300</v>
      </c>
      <c r="F395" s="21">
        <v>1.34E-2</v>
      </c>
      <c r="G395" s="22">
        <v>10068</v>
      </c>
      <c r="H395" s="22">
        <f t="shared" si="8"/>
        <v>134.91</v>
      </c>
    </row>
    <row r="396" spans="1:8" ht="126" x14ac:dyDescent="0.25">
      <c r="A396" s="19">
        <v>381</v>
      </c>
      <c r="B396" s="19"/>
      <c r="C396" s="23" t="s">
        <v>842</v>
      </c>
      <c r="D396" s="20" t="s">
        <v>843</v>
      </c>
      <c r="E396" s="19" t="s">
        <v>295</v>
      </c>
      <c r="F396" s="21">
        <v>1.8648</v>
      </c>
      <c r="G396" s="22">
        <v>72.319999999999993</v>
      </c>
      <c r="H396" s="22">
        <f t="shared" si="8"/>
        <v>134.86000000000001</v>
      </c>
    </row>
    <row r="397" spans="1:8" ht="63" x14ac:dyDescent="0.25">
      <c r="A397" s="19">
        <v>382</v>
      </c>
      <c r="B397" s="19"/>
      <c r="C397" s="23" t="s">
        <v>844</v>
      </c>
      <c r="D397" s="20" t="s">
        <v>845</v>
      </c>
      <c r="E397" s="19" t="s">
        <v>341</v>
      </c>
      <c r="F397" s="21">
        <v>1.8758999999999999</v>
      </c>
      <c r="G397" s="22">
        <v>70</v>
      </c>
      <c r="H397" s="22">
        <f t="shared" si="8"/>
        <v>131.31</v>
      </c>
    </row>
    <row r="398" spans="1:8" ht="78.75" x14ac:dyDescent="0.25">
      <c r="A398" s="19">
        <v>383</v>
      </c>
      <c r="B398" s="19"/>
      <c r="C398" s="23" t="s">
        <v>846</v>
      </c>
      <c r="D398" s="20" t="s">
        <v>847</v>
      </c>
      <c r="E398" s="19" t="s">
        <v>324</v>
      </c>
      <c r="F398" s="21">
        <v>1.0200000000000001E-2</v>
      </c>
      <c r="G398" s="22">
        <v>12714.39</v>
      </c>
      <c r="H398" s="22">
        <f t="shared" si="8"/>
        <v>129.69</v>
      </c>
    </row>
    <row r="399" spans="1:8" ht="63" x14ac:dyDescent="0.25">
      <c r="A399" s="19">
        <v>384</v>
      </c>
      <c r="B399" s="19"/>
      <c r="C399" s="23" t="s">
        <v>848</v>
      </c>
      <c r="D399" s="20" t="s">
        <v>849</v>
      </c>
      <c r="E399" s="19" t="s">
        <v>300</v>
      </c>
      <c r="F399" s="21">
        <v>8.2944000000000004E-3</v>
      </c>
      <c r="G399" s="22">
        <v>15255</v>
      </c>
      <c r="H399" s="22">
        <f t="shared" si="8"/>
        <v>126.53</v>
      </c>
    </row>
    <row r="400" spans="1:8" ht="141.75" x14ac:dyDescent="0.25">
      <c r="A400" s="19">
        <v>385</v>
      </c>
      <c r="B400" s="19"/>
      <c r="C400" s="23" t="s">
        <v>850</v>
      </c>
      <c r="D400" s="20" t="s">
        <v>851</v>
      </c>
      <c r="E400" s="19" t="s">
        <v>300</v>
      </c>
      <c r="F400" s="21">
        <v>4.1999999999999997E-3</v>
      </c>
      <c r="G400" s="22">
        <v>30030</v>
      </c>
      <c r="H400" s="22">
        <f t="shared" si="8"/>
        <v>126.13</v>
      </c>
    </row>
    <row r="401" spans="1:8" ht="126" x14ac:dyDescent="0.25">
      <c r="A401" s="19">
        <v>386</v>
      </c>
      <c r="B401" s="19"/>
      <c r="C401" s="23" t="s">
        <v>852</v>
      </c>
      <c r="D401" s="20" t="s">
        <v>853</v>
      </c>
      <c r="E401" s="19" t="s">
        <v>300</v>
      </c>
      <c r="F401" s="21">
        <v>2.8098399999999999E-2</v>
      </c>
      <c r="G401" s="22">
        <v>4455.2</v>
      </c>
      <c r="H401" s="22">
        <f t="shared" si="8"/>
        <v>125.18</v>
      </c>
    </row>
    <row r="402" spans="1:8" ht="173.25" x14ac:dyDescent="0.25">
      <c r="A402" s="19">
        <v>387</v>
      </c>
      <c r="B402" s="19"/>
      <c r="C402" s="23" t="s">
        <v>854</v>
      </c>
      <c r="D402" s="20" t="s">
        <v>855</v>
      </c>
      <c r="E402" s="19" t="s">
        <v>300</v>
      </c>
      <c r="F402" s="21">
        <v>8.0600000000000005E-2</v>
      </c>
      <c r="G402" s="22">
        <v>1530</v>
      </c>
      <c r="H402" s="22">
        <f t="shared" si="8"/>
        <v>123.32</v>
      </c>
    </row>
    <row r="403" spans="1:8" ht="220.5" x14ac:dyDescent="0.25">
      <c r="A403" s="19">
        <v>388</v>
      </c>
      <c r="B403" s="19"/>
      <c r="C403" s="23" t="s">
        <v>856</v>
      </c>
      <c r="D403" s="20" t="s">
        <v>857</v>
      </c>
      <c r="E403" s="19" t="s">
        <v>292</v>
      </c>
      <c r="F403" s="21">
        <v>0.2001</v>
      </c>
      <c r="G403" s="22">
        <v>602</v>
      </c>
      <c r="H403" s="22">
        <f t="shared" si="8"/>
        <v>120.46</v>
      </c>
    </row>
    <row r="404" spans="1:8" ht="126" x14ac:dyDescent="0.25">
      <c r="A404" s="19">
        <v>389</v>
      </c>
      <c r="B404" s="19"/>
      <c r="C404" s="23" t="s">
        <v>858</v>
      </c>
      <c r="D404" s="20" t="s">
        <v>859</v>
      </c>
      <c r="E404" s="19" t="s">
        <v>321</v>
      </c>
      <c r="F404" s="21">
        <v>16.986059999999998</v>
      </c>
      <c r="G404" s="22">
        <v>7.03</v>
      </c>
      <c r="H404" s="22">
        <f t="shared" si="8"/>
        <v>119.41</v>
      </c>
    </row>
    <row r="405" spans="1:8" ht="47.25" x14ac:dyDescent="0.25">
      <c r="A405" s="19">
        <v>390</v>
      </c>
      <c r="B405" s="19"/>
      <c r="C405" s="23" t="s">
        <v>860</v>
      </c>
      <c r="D405" s="20" t="s">
        <v>861</v>
      </c>
      <c r="E405" s="19" t="s">
        <v>341</v>
      </c>
      <c r="F405" s="21">
        <v>39.216299999999997</v>
      </c>
      <c r="G405" s="22">
        <v>3</v>
      </c>
      <c r="H405" s="22">
        <f t="shared" si="8"/>
        <v>117.65</v>
      </c>
    </row>
    <row r="406" spans="1:8" ht="141.75" x14ac:dyDescent="0.25">
      <c r="A406" s="19">
        <v>391</v>
      </c>
      <c r="B406" s="19"/>
      <c r="C406" s="23" t="s">
        <v>862</v>
      </c>
      <c r="D406" s="20" t="s">
        <v>863</v>
      </c>
      <c r="E406" s="19" t="s">
        <v>292</v>
      </c>
      <c r="F406" s="21">
        <v>9.9720000000000003E-2</v>
      </c>
      <c r="G406" s="22">
        <v>1100</v>
      </c>
      <c r="H406" s="22">
        <f t="shared" si="8"/>
        <v>109.69</v>
      </c>
    </row>
    <row r="407" spans="1:8" ht="141.75" x14ac:dyDescent="0.25">
      <c r="A407" s="19">
        <v>392</v>
      </c>
      <c r="B407" s="19"/>
      <c r="C407" s="23" t="s">
        <v>864</v>
      </c>
      <c r="D407" s="20" t="s">
        <v>865</v>
      </c>
      <c r="E407" s="19" t="s">
        <v>300</v>
      </c>
      <c r="F407" s="21">
        <v>6.2599999999999999E-3</v>
      </c>
      <c r="G407" s="22">
        <v>17500</v>
      </c>
      <c r="H407" s="22">
        <f t="shared" si="8"/>
        <v>109.55</v>
      </c>
    </row>
    <row r="408" spans="1:8" ht="78.75" x14ac:dyDescent="0.25">
      <c r="A408" s="19">
        <v>393</v>
      </c>
      <c r="B408" s="19"/>
      <c r="C408" s="23" t="s">
        <v>866</v>
      </c>
      <c r="D408" s="20" t="s">
        <v>867</v>
      </c>
      <c r="E408" s="19" t="s">
        <v>300</v>
      </c>
      <c r="F408" s="21">
        <v>9.1000000000000004E-3</v>
      </c>
      <c r="G408" s="22">
        <v>12034</v>
      </c>
      <c r="H408" s="22">
        <f t="shared" si="8"/>
        <v>109.51</v>
      </c>
    </row>
    <row r="409" spans="1:8" ht="173.25" x14ac:dyDescent="0.25">
      <c r="A409" s="19">
        <v>394</v>
      </c>
      <c r="B409" s="19"/>
      <c r="C409" s="23" t="s">
        <v>868</v>
      </c>
      <c r="D409" s="20" t="s">
        <v>869</v>
      </c>
      <c r="E409" s="19" t="s">
        <v>318</v>
      </c>
      <c r="F409" s="21">
        <v>5</v>
      </c>
      <c r="G409" s="22">
        <v>20.52</v>
      </c>
      <c r="H409" s="22">
        <f t="shared" si="8"/>
        <v>102.6</v>
      </c>
    </row>
    <row r="410" spans="1:8" ht="47.25" x14ac:dyDescent="0.25">
      <c r="A410" s="19">
        <v>395</v>
      </c>
      <c r="B410" s="19"/>
      <c r="C410" s="23" t="s">
        <v>870</v>
      </c>
      <c r="D410" s="20" t="s">
        <v>871</v>
      </c>
      <c r="E410" s="19" t="s">
        <v>341</v>
      </c>
      <c r="F410" s="21">
        <v>19.613700000000001</v>
      </c>
      <c r="G410" s="22">
        <v>5</v>
      </c>
      <c r="H410" s="22">
        <f t="shared" si="8"/>
        <v>98.07</v>
      </c>
    </row>
    <row r="411" spans="1:8" ht="189" x14ac:dyDescent="0.25">
      <c r="A411" s="19">
        <v>396</v>
      </c>
      <c r="B411" s="19"/>
      <c r="C411" s="23" t="s">
        <v>872</v>
      </c>
      <c r="D411" s="20" t="s">
        <v>873</v>
      </c>
      <c r="E411" s="19" t="s">
        <v>292</v>
      </c>
      <c r="F411" s="21">
        <v>0.17441999999999999</v>
      </c>
      <c r="G411" s="22">
        <v>560</v>
      </c>
      <c r="H411" s="22">
        <f t="shared" si="8"/>
        <v>97.68</v>
      </c>
    </row>
    <row r="412" spans="1:8" ht="94.5" x14ac:dyDescent="0.25">
      <c r="A412" s="19">
        <v>397</v>
      </c>
      <c r="B412" s="19"/>
      <c r="C412" s="23" t="s">
        <v>874</v>
      </c>
      <c r="D412" s="20" t="s">
        <v>875</v>
      </c>
      <c r="E412" s="19" t="s">
        <v>300</v>
      </c>
      <c r="F412" s="21">
        <v>1.1284000000000001E-2</v>
      </c>
      <c r="G412" s="22">
        <v>8475</v>
      </c>
      <c r="H412" s="22">
        <f t="shared" si="8"/>
        <v>95.63</v>
      </c>
    </row>
    <row r="413" spans="1:8" ht="110.25" x14ac:dyDescent="0.25">
      <c r="A413" s="19">
        <v>398</v>
      </c>
      <c r="B413" s="19"/>
      <c r="C413" s="23" t="s">
        <v>876</v>
      </c>
      <c r="D413" s="20" t="s">
        <v>877</v>
      </c>
      <c r="E413" s="19" t="s">
        <v>309</v>
      </c>
      <c r="F413" s="21">
        <v>2.37</v>
      </c>
      <c r="G413" s="22">
        <v>39.020000000000003</v>
      </c>
      <c r="H413" s="22">
        <f t="shared" si="8"/>
        <v>92.48</v>
      </c>
    </row>
    <row r="414" spans="1:8" ht="141.75" x14ac:dyDescent="0.25">
      <c r="A414" s="19">
        <v>399</v>
      </c>
      <c r="B414" s="19"/>
      <c r="C414" s="23" t="s">
        <v>878</v>
      </c>
      <c r="D414" s="20" t="s">
        <v>879</v>
      </c>
      <c r="E414" s="19" t="s">
        <v>300</v>
      </c>
      <c r="F414" s="21">
        <v>1.0886399999999999E-2</v>
      </c>
      <c r="G414" s="22">
        <v>8475</v>
      </c>
      <c r="H414" s="22">
        <f t="shared" si="8"/>
        <v>92.26</v>
      </c>
    </row>
    <row r="415" spans="1:8" ht="141.75" x14ac:dyDescent="0.25">
      <c r="A415" s="19">
        <v>400</v>
      </c>
      <c r="B415" s="19"/>
      <c r="C415" s="23" t="s">
        <v>880</v>
      </c>
      <c r="D415" s="20" t="s">
        <v>881</v>
      </c>
      <c r="E415" s="19" t="s">
        <v>324</v>
      </c>
      <c r="F415" s="21">
        <v>2.4479999999999998E-2</v>
      </c>
      <c r="G415" s="22">
        <v>3703.01</v>
      </c>
      <c r="H415" s="22">
        <f t="shared" si="8"/>
        <v>90.65</v>
      </c>
    </row>
    <row r="416" spans="1:8" ht="63" x14ac:dyDescent="0.25">
      <c r="A416" s="19">
        <v>401</v>
      </c>
      <c r="B416" s="19"/>
      <c r="C416" s="23" t="s">
        <v>882</v>
      </c>
      <c r="D416" s="20" t="s">
        <v>883</v>
      </c>
      <c r="E416" s="19" t="s">
        <v>341</v>
      </c>
      <c r="F416" s="21">
        <v>0.82083200000000001</v>
      </c>
      <c r="G416" s="22">
        <v>110</v>
      </c>
      <c r="H416" s="22">
        <f t="shared" si="8"/>
        <v>90.29</v>
      </c>
    </row>
    <row r="417" spans="1:8" ht="220.5" x14ac:dyDescent="0.25">
      <c r="A417" s="19">
        <v>402</v>
      </c>
      <c r="B417" s="19"/>
      <c r="C417" s="23" t="s">
        <v>884</v>
      </c>
      <c r="D417" s="20" t="s">
        <v>885</v>
      </c>
      <c r="E417" s="19" t="s">
        <v>300</v>
      </c>
      <c r="F417" s="21">
        <v>0.1846872</v>
      </c>
      <c r="G417" s="22">
        <v>480</v>
      </c>
      <c r="H417" s="22">
        <f t="shared" si="8"/>
        <v>88.65</v>
      </c>
    </row>
    <row r="418" spans="1:8" ht="78.75" x14ac:dyDescent="0.25">
      <c r="A418" s="19">
        <v>403</v>
      </c>
      <c r="B418" s="19"/>
      <c r="C418" s="23" t="s">
        <v>886</v>
      </c>
      <c r="D418" s="20" t="s">
        <v>887</v>
      </c>
      <c r="E418" s="19" t="s">
        <v>324</v>
      </c>
      <c r="F418" s="21">
        <v>1.0200000000000001E-2</v>
      </c>
      <c r="G418" s="22">
        <v>8308.84</v>
      </c>
      <c r="H418" s="22">
        <f t="shared" si="8"/>
        <v>84.75</v>
      </c>
    </row>
    <row r="419" spans="1:8" ht="189" x14ac:dyDescent="0.25">
      <c r="A419" s="19">
        <v>404</v>
      </c>
      <c r="B419" s="19"/>
      <c r="C419" s="23" t="s">
        <v>888</v>
      </c>
      <c r="D419" s="20" t="s">
        <v>889</v>
      </c>
      <c r="E419" s="19" t="s">
        <v>387</v>
      </c>
      <c r="F419" s="21">
        <v>139.86000000000001</v>
      </c>
      <c r="G419" s="22">
        <v>0.6</v>
      </c>
      <c r="H419" s="22">
        <f t="shared" si="8"/>
        <v>83.92</v>
      </c>
    </row>
    <row r="420" spans="1:8" ht="220.5" x14ac:dyDescent="0.25">
      <c r="A420" s="19">
        <v>405</v>
      </c>
      <c r="B420" s="19"/>
      <c r="C420" s="23" t="s">
        <v>890</v>
      </c>
      <c r="D420" s="20" t="s">
        <v>891</v>
      </c>
      <c r="E420" s="19" t="s">
        <v>300</v>
      </c>
      <c r="F420" s="21">
        <v>5.4133999999999996E-3</v>
      </c>
      <c r="G420" s="22">
        <v>14690</v>
      </c>
      <c r="H420" s="22">
        <f t="shared" si="8"/>
        <v>79.52</v>
      </c>
    </row>
    <row r="421" spans="1:8" ht="204.75" x14ac:dyDescent="0.25">
      <c r="A421" s="19">
        <v>406</v>
      </c>
      <c r="B421" s="19"/>
      <c r="C421" s="23" t="s">
        <v>892</v>
      </c>
      <c r="D421" s="20" t="s">
        <v>893</v>
      </c>
      <c r="E421" s="19" t="s">
        <v>318</v>
      </c>
      <c r="F421" s="21">
        <v>1</v>
      </c>
      <c r="G421" s="22">
        <v>77.23</v>
      </c>
      <c r="H421" s="22">
        <f t="shared" si="8"/>
        <v>77.23</v>
      </c>
    </row>
    <row r="422" spans="1:8" ht="204.75" x14ac:dyDescent="0.25">
      <c r="A422" s="19">
        <v>407</v>
      </c>
      <c r="B422" s="19"/>
      <c r="C422" s="23" t="s">
        <v>894</v>
      </c>
      <c r="D422" s="20" t="s">
        <v>895</v>
      </c>
      <c r="E422" s="19" t="s">
        <v>318</v>
      </c>
      <c r="F422" s="21">
        <v>1</v>
      </c>
      <c r="G422" s="22">
        <v>75.69</v>
      </c>
      <c r="H422" s="22">
        <f t="shared" si="8"/>
        <v>75.69</v>
      </c>
    </row>
    <row r="423" spans="1:8" ht="126" x14ac:dyDescent="0.25">
      <c r="A423" s="19">
        <v>408</v>
      </c>
      <c r="B423" s="19"/>
      <c r="C423" s="23" t="s">
        <v>896</v>
      </c>
      <c r="D423" s="20" t="s">
        <v>897</v>
      </c>
      <c r="E423" s="19" t="s">
        <v>300</v>
      </c>
      <c r="F423" s="21">
        <v>1.2239999999999999E-2</v>
      </c>
      <c r="G423" s="22">
        <v>5989</v>
      </c>
      <c r="H423" s="22">
        <f t="shared" si="8"/>
        <v>73.31</v>
      </c>
    </row>
    <row r="424" spans="1:8" ht="94.5" x14ac:dyDescent="0.25">
      <c r="A424" s="19">
        <v>409</v>
      </c>
      <c r="B424" s="19"/>
      <c r="C424" s="23" t="s">
        <v>898</v>
      </c>
      <c r="D424" s="20" t="s">
        <v>899</v>
      </c>
      <c r="E424" s="19" t="s">
        <v>292</v>
      </c>
      <c r="F424" s="21">
        <v>1.8951</v>
      </c>
      <c r="G424" s="22">
        <v>38.51</v>
      </c>
      <c r="H424" s="22">
        <f t="shared" si="8"/>
        <v>72.98</v>
      </c>
    </row>
    <row r="425" spans="1:8" ht="157.5" x14ac:dyDescent="0.25">
      <c r="A425" s="19">
        <v>410</v>
      </c>
      <c r="B425" s="19"/>
      <c r="C425" s="23" t="s">
        <v>900</v>
      </c>
      <c r="D425" s="20" t="s">
        <v>901</v>
      </c>
      <c r="E425" s="19" t="s">
        <v>309</v>
      </c>
      <c r="F425" s="21">
        <v>4.7666000000000004</v>
      </c>
      <c r="G425" s="22">
        <v>15.12</v>
      </c>
      <c r="H425" s="22">
        <f t="shared" si="8"/>
        <v>72.069999999999993</v>
      </c>
    </row>
    <row r="426" spans="1:8" ht="47.25" x14ac:dyDescent="0.25">
      <c r="A426" s="19">
        <v>411</v>
      </c>
      <c r="B426" s="19"/>
      <c r="C426" s="23" t="s">
        <v>902</v>
      </c>
      <c r="D426" s="20" t="s">
        <v>903</v>
      </c>
      <c r="E426" s="19" t="s">
        <v>341</v>
      </c>
      <c r="F426" s="21">
        <v>17.800799999999999</v>
      </c>
      <c r="G426" s="22">
        <v>4</v>
      </c>
      <c r="H426" s="22">
        <f t="shared" si="8"/>
        <v>71.2</v>
      </c>
    </row>
    <row r="427" spans="1:8" ht="78.75" x14ac:dyDescent="0.25">
      <c r="A427" s="19">
        <v>412</v>
      </c>
      <c r="B427" s="19"/>
      <c r="C427" s="23" t="s">
        <v>904</v>
      </c>
      <c r="D427" s="20" t="s">
        <v>905</v>
      </c>
      <c r="E427" s="19" t="s">
        <v>300</v>
      </c>
      <c r="F427" s="21">
        <v>7.3591999999999998E-3</v>
      </c>
      <c r="G427" s="22">
        <v>9424</v>
      </c>
      <c r="H427" s="22">
        <f t="shared" si="8"/>
        <v>69.349999999999994</v>
      </c>
    </row>
    <row r="428" spans="1:8" ht="157.5" x14ac:dyDescent="0.25">
      <c r="A428" s="19">
        <v>413</v>
      </c>
      <c r="B428" s="19"/>
      <c r="C428" s="23" t="s">
        <v>906</v>
      </c>
      <c r="D428" s="20" t="s">
        <v>907</v>
      </c>
      <c r="E428" s="19" t="s">
        <v>292</v>
      </c>
      <c r="F428" s="21">
        <v>0.10199999999999999</v>
      </c>
      <c r="G428" s="22">
        <v>665</v>
      </c>
      <c r="H428" s="22">
        <f t="shared" si="8"/>
        <v>67.83</v>
      </c>
    </row>
    <row r="429" spans="1:8" ht="126" x14ac:dyDescent="0.25">
      <c r="A429" s="19">
        <v>414</v>
      </c>
      <c r="B429" s="19"/>
      <c r="C429" s="23" t="s">
        <v>908</v>
      </c>
      <c r="D429" s="20" t="s">
        <v>909</v>
      </c>
      <c r="E429" s="19" t="s">
        <v>910</v>
      </c>
      <c r="F429" s="21">
        <v>1.2E-2</v>
      </c>
      <c r="G429" s="22">
        <v>5650</v>
      </c>
      <c r="H429" s="22">
        <f t="shared" si="8"/>
        <v>67.8</v>
      </c>
    </row>
    <row r="430" spans="1:8" ht="204.75" x14ac:dyDescent="0.25">
      <c r="A430" s="19">
        <v>415</v>
      </c>
      <c r="B430" s="19"/>
      <c r="C430" s="23" t="s">
        <v>911</v>
      </c>
      <c r="D430" s="20" t="s">
        <v>912</v>
      </c>
      <c r="E430" s="19" t="s">
        <v>292</v>
      </c>
      <c r="F430" s="21">
        <v>0.1208849</v>
      </c>
      <c r="G430" s="22">
        <v>558.33000000000004</v>
      </c>
      <c r="H430" s="22">
        <f t="shared" si="8"/>
        <v>67.489999999999995</v>
      </c>
    </row>
    <row r="431" spans="1:8" ht="220.5" x14ac:dyDescent="0.25">
      <c r="A431" s="19">
        <v>416</v>
      </c>
      <c r="B431" s="19"/>
      <c r="C431" s="23" t="s">
        <v>913</v>
      </c>
      <c r="D431" s="20" t="s">
        <v>914</v>
      </c>
      <c r="E431" s="19" t="s">
        <v>292</v>
      </c>
      <c r="F431" s="21">
        <v>5.6461999999999998E-2</v>
      </c>
      <c r="G431" s="22">
        <v>1100</v>
      </c>
      <c r="H431" s="22">
        <f t="shared" si="8"/>
        <v>62.11</v>
      </c>
    </row>
    <row r="432" spans="1:8" ht="330.75" x14ac:dyDescent="0.25">
      <c r="A432" s="19">
        <v>417</v>
      </c>
      <c r="B432" s="19"/>
      <c r="C432" s="23" t="s">
        <v>915</v>
      </c>
      <c r="D432" s="20" t="s">
        <v>916</v>
      </c>
      <c r="E432" s="19" t="s">
        <v>300</v>
      </c>
      <c r="F432" s="21">
        <v>3.81E-3</v>
      </c>
      <c r="G432" s="22">
        <v>16147</v>
      </c>
      <c r="H432" s="22">
        <f t="shared" si="8"/>
        <v>61.52</v>
      </c>
    </row>
    <row r="433" spans="1:8" ht="47.25" x14ac:dyDescent="0.25">
      <c r="A433" s="19">
        <v>418</v>
      </c>
      <c r="B433" s="19"/>
      <c r="C433" s="23" t="s">
        <v>917</v>
      </c>
      <c r="D433" s="20" t="s">
        <v>918</v>
      </c>
      <c r="E433" s="19" t="s">
        <v>300</v>
      </c>
      <c r="F433" s="21">
        <v>2.9399999999999999E-3</v>
      </c>
      <c r="G433" s="22">
        <v>20870</v>
      </c>
      <c r="H433" s="22">
        <f t="shared" si="8"/>
        <v>61.36</v>
      </c>
    </row>
    <row r="434" spans="1:8" ht="31.5" x14ac:dyDescent="0.25">
      <c r="A434" s="19">
        <v>419</v>
      </c>
      <c r="B434" s="19"/>
      <c r="C434" s="23" t="s">
        <v>919</v>
      </c>
      <c r="D434" s="20" t="s">
        <v>920</v>
      </c>
      <c r="E434" s="19" t="s">
        <v>309</v>
      </c>
      <c r="F434" s="21">
        <v>2.3730000000000002</v>
      </c>
      <c r="G434" s="22">
        <v>25.8</v>
      </c>
      <c r="H434" s="22">
        <f t="shared" si="8"/>
        <v>61.22</v>
      </c>
    </row>
    <row r="435" spans="1:8" ht="267.75" x14ac:dyDescent="0.25">
      <c r="A435" s="19">
        <v>420</v>
      </c>
      <c r="B435" s="19"/>
      <c r="C435" s="23" t="s">
        <v>921</v>
      </c>
      <c r="D435" s="20" t="s">
        <v>922</v>
      </c>
      <c r="E435" s="19" t="s">
        <v>341</v>
      </c>
      <c r="F435" s="21">
        <v>0.01</v>
      </c>
      <c r="G435" s="22">
        <v>6087.92</v>
      </c>
      <c r="H435" s="22">
        <f t="shared" si="8"/>
        <v>60.88</v>
      </c>
    </row>
    <row r="436" spans="1:8" ht="94.5" x14ac:dyDescent="0.25">
      <c r="A436" s="19">
        <v>421</v>
      </c>
      <c r="B436" s="19"/>
      <c r="C436" s="23" t="s">
        <v>923</v>
      </c>
      <c r="D436" s="20" t="s">
        <v>924</v>
      </c>
      <c r="E436" s="19" t="s">
        <v>341</v>
      </c>
      <c r="F436" s="21">
        <v>0.69399999999999995</v>
      </c>
      <c r="G436" s="22">
        <v>86</v>
      </c>
      <c r="H436" s="22">
        <f t="shared" si="8"/>
        <v>59.68</v>
      </c>
    </row>
    <row r="437" spans="1:8" ht="94.5" x14ac:dyDescent="0.25">
      <c r="A437" s="19">
        <v>422</v>
      </c>
      <c r="B437" s="19"/>
      <c r="C437" s="23" t="s">
        <v>925</v>
      </c>
      <c r="D437" s="20" t="s">
        <v>926</v>
      </c>
      <c r="E437" s="19" t="s">
        <v>341</v>
      </c>
      <c r="F437" s="21">
        <v>0.02</v>
      </c>
      <c r="G437" s="22">
        <v>2902.27</v>
      </c>
      <c r="H437" s="22">
        <f t="shared" si="8"/>
        <v>58.05</v>
      </c>
    </row>
    <row r="438" spans="1:8" ht="157.5" x14ac:dyDescent="0.25">
      <c r="A438" s="19">
        <v>423</v>
      </c>
      <c r="B438" s="19"/>
      <c r="C438" s="23" t="s">
        <v>927</v>
      </c>
      <c r="D438" s="20" t="s">
        <v>928</v>
      </c>
      <c r="E438" s="19" t="s">
        <v>295</v>
      </c>
      <c r="F438" s="21">
        <v>3.96</v>
      </c>
      <c r="G438" s="22">
        <v>13.01</v>
      </c>
      <c r="H438" s="22">
        <f t="shared" ref="H438:H501" si="9">ROUND(F438*G438,2)</f>
        <v>51.52</v>
      </c>
    </row>
    <row r="439" spans="1:8" ht="63" x14ac:dyDescent="0.25">
      <c r="A439" s="19">
        <v>424</v>
      </c>
      <c r="B439" s="19"/>
      <c r="C439" s="23" t="s">
        <v>929</v>
      </c>
      <c r="D439" s="20" t="s">
        <v>930</v>
      </c>
      <c r="E439" s="19" t="s">
        <v>699</v>
      </c>
      <c r="F439" s="21">
        <v>7.4085000000000001</v>
      </c>
      <c r="G439" s="22">
        <v>6.9</v>
      </c>
      <c r="H439" s="22">
        <f t="shared" si="9"/>
        <v>51.12</v>
      </c>
    </row>
    <row r="440" spans="1:8" ht="31.5" x14ac:dyDescent="0.25">
      <c r="A440" s="19">
        <v>425</v>
      </c>
      <c r="B440" s="19"/>
      <c r="C440" s="23" t="s">
        <v>931</v>
      </c>
      <c r="D440" s="20" t="s">
        <v>932</v>
      </c>
      <c r="E440" s="19" t="s">
        <v>300</v>
      </c>
      <c r="F440" s="21">
        <v>7.0740000000000004E-3</v>
      </c>
      <c r="G440" s="22">
        <v>6850</v>
      </c>
      <c r="H440" s="22">
        <f t="shared" si="9"/>
        <v>48.46</v>
      </c>
    </row>
    <row r="441" spans="1:8" ht="47.25" x14ac:dyDescent="0.25">
      <c r="A441" s="19">
        <v>426</v>
      </c>
      <c r="B441" s="19"/>
      <c r="C441" s="23" t="s">
        <v>933</v>
      </c>
      <c r="D441" s="20" t="s">
        <v>934</v>
      </c>
      <c r="E441" s="19" t="s">
        <v>309</v>
      </c>
      <c r="F441" s="21">
        <v>1.4654</v>
      </c>
      <c r="G441" s="22">
        <v>32.6</v>
      </c>
      <c r="H441" s="22">
        <f t="shared" si="9"/>
        <v>47.77</v>
      </c>
    </row>
    <row r="442" spans="1:8" ht="47.25" x14ac:dyDescent="0.25">
      <c r="A442" s="19">
        <v>427</v>
      </c>
      <c r="B442" s="19"/>
      <c r="C442" s="23" t="s">
        <v>935</v>
      </c>
      <c r="D442" s="20" t="s">
        <v>936</v>
      </c>
      <c r="E442" s="19" t="s">
        <v>300</v>
      </c>
      <c r="F442" s="21">
        <v>1.11E-2</v>
      </c>
      <c r="G442" s="22">
        <v>4294</v>
      </c>
      <c r="H442" s="22">
        <f t="shared" si="9"/>
        <v>47.66</v>
      </c>
    </row>
    <row r="443" spans="1:8" ht="362.25" x14ac:dyDescent="0.25">
      <c r="A443" s="19">
        <v>428</v>
      </c>
      <c r="B443" s="19"/>
      <c r="C443" s="23" t="s">
        <v>937</v>
      </c>
      <c r="D443" s="20" t="s">
        <v>938</v>
      </c>
      <c r="E443" s="19" t="s">
        <v>387</v>
      </c>
      <c r="F443" s="21">
        <v>11.55</v>
      </c>
      <c r="G443" s="22">
        <v>4</v>
      </c>
      <c r="H443" s="22">
        <f t="shared" si="9"/>
        <v>46.2</v>
      </c>
    </row>
    <row r="444" spans="1:8" ht="173.25" x14ac:dyDescent="0.25">
      <c r="A444" s="19">
        <v>429</v>
      </c>
      <c r="B444" s="19"/>
      <c r="C444" s="23" t="s">
        <v>939</v>
      </c>
      <c r="D444" s="20" t="s">
        <v>940</v>
      </c>
      <c r="E444" s="19" t="s">
        <v>387</v>
      </c>
      <c r="F444" s="21">
        <v>269.97000000000003</v>
      </c>
      <c r="G444" s="22">
        <v>0.17</v>
      </c>
      <c r="H444" s="22">
        <f t="shared" si="9"/>
        <v>45.89</v>
      </c>
    </row>
    <row r="445" spans="1:8" ht="78.75" x14ac:dyDescent="0.25">
      <c r="A445" s="19">
        <v>430</v>
      </c>
      <c r="B445" s="19"/>
      <c r="C445" s="23" t="s">
        <v>941</v>
      </c>
      <c r="D445" s="20" t="s">
        <v>942</v>
      </c>
      <c r="E445" s="19" t="s">
        <v>300</v>
      </c>
      <c r="F445" s="21">
        <v>4.4164E-3</v>
      </c>
      <c r="G445" s="22">
        <v>10200</v>
      </c>
      <c r="H445" s="22">
        <f t="shared" si="9"/>
        <v>45.05</v>
      </c>
    </row>
    <row r="446" spans="1:8" ht="393.75" x14ac:dyDescent="0.25">
      <c r="A446" s="19">
        <v>431</v>
      </c>
      <c r="B446" s="19"/>
      <c r="C446" s="23" t="s">
        <v>943</v>
      </c>
      <c r="D446" s="20" t="s">
        <v>944</v>
      </c>
      <c r="E446" s="19" t="s">
        <v>408</v>
      </c>
      <c r="F446" s="21">
        <v>2</v>
      </c>
      <c r="G446" s="22">
        <v>22.23</v>
      </c>
      <c r="H446" s="22">
        <f t="shared" si="9"/>
        <v>44.46</v>
      </c>
    </row>
    <row r="447" spans="1:8" ht="110.25" x14ac:dyDescent="0.25">
      <c r="A447" s="19">
        <v>432</v>
      </c>
      <c r="B447" s="19"/>
      <c r="C447" s="23" t="s">
        <v>945</v>
      </c>
      <c r="D447" s="20" t="s">
        <v>946</v>
      </c>
      <c r="E447" s="19" t="s">
        <v>292</v>
      </c>
      <c r="F447" s="21">
        <v>8.4599999999999995E-2</v>
      </c>
      <c r="G447" s="22">
        <v>519.79999999999995</v>
      </c>
      <c r="H447" s="22">
        <f t="shared" si="9"/>
        <v>43.98</v>
      </c>
    </row>
    <row r="448" spans="1:8" ht="78.75" x14ac:dyDescent="0.25">
      <c r="A448" s="19">
        <v>433</v>
      </c>
      <c r="B448" s="19"/>
      <c r="C448" s="23" t="s">
        <v>947</v>
      </c>
      <c r="D448" s="20" t="s">
        <v>948</v>
      </c>
      <c r="E448" s="19" t="s">
        <v>387</v>
      </c>
      <c r="F448" s="21">
        <v>4.5</v>
      </c>
      <c r="G448" s="22">
        <v>9.5</v>
      </c>
      <c r="H448" s="22">
        <f t="shared" si="9"/>
        <v>42.75</v>
      </c>
    </row>
    <row r="449" spans="1:8" ht="31.5" x14ac:dyDescent="0.25">
      <c r="A449" s="19">
        <v>434</v>
      </c>
      <c r="B449" s="19"/>
      <c r="C449" s="23" t="s">
        <v>949</v>
      </c>
      <c r="D449" s="20" t="s">
        <v>950</v>
      </c>
      <c r="E449" s="19" t="s">
        <v>309</v>
      </c>
      <c r="F449" s="21">
        <v>23.3994</v>
      </c>
      <c r="G449" s="22">
        <v>1.82</v>
      </c>
      <c r="H449" s="22">
        <f t="shared" si="9"/>
        <v>42.59</v>
      </c>
    </row>
    <row r="450" spans="1:8" ht="78.75" x14ac:dyDescent="0.25">
      <c r="A450" s="19">
        <v>435</v>
      </c>
      <c r="B450" s="19"/>
      <c r="C450" s="23" t="s">
        <v>951</v>
      </c>
      <c r="D450" s="20" t="s">
        <v>952</v>
      </c>
      <c r="E450" s="19" t="s">
        <v>318</v>
      </c>
      <c r="F450" s="21">
        <v>1</v>
      </c>
      <c r="G450" s="22">
        <v>42</v>
      </c>
      <c r="H450" s="22">
        <f t="shared" si="9"/>
        <v>42</v>
      </c>
    </row>
    <row r="451" spans="1:8" ht="110.25" x14ac:dyDescent="0.25">
      <c r="A451" s="19">
        <v>436</v>
      </c>
      <c r="B451" s="19"/>
      <c r="C451" s="23" t="s">
        <v>953</v>
      </c>
      <c r="D451" s="20" t="s">
        <v>954</v>
      </c>
      <c r="E451" s="19" t="s">
        <v>300</v>
      </c>
      <c r="F451" s="21">
        <v>3.3029999999999999E-3</v>
      </c>
      <c r="G451" s="22">
        <v>12430</v>
      </c>
      <c r="H451" s="22">
        <f t="shared" si="9"/>
        <v>41.06</v>
      </c>
    </row>
    <row r="452" spans="1:8" ht="78.75" x14ac:dyDescent="0.25">
      <c r="A452" s="19">
        <v>437</v>
      </c>
      <c r="B452" s="19"/>
      <c r="C452" s="23" t="s">
        <v>955</v>
      </c>
      <c r="D452" s="20" t="s">
        <v>956</v>
      </c>
      <c r="E452" s="19" t="s">
        <v>309</v>
      </c>
      <c r="F452" s="21">
        <v>3.4</v>
      </c>
      <c r="G452" s="22">
        <v>11.54</v>
      </c>
      <c r="H452" s="22">
        <f t="shared" si="9"/>
        <v>39.24</v>
      </c>
    </row>
    <row r="453" spans="1:8" ht="47.25" x14ac:dyDescent="0.25">
      <c r="A453" s="19">
        <v>438</v>
      </c>
      <c r="B453" s="19"/>
      <c r="C453" s="23" t="s">
        <v>957</v>
      </c>
      <c r="D453" s="20" t="s">
        <v>958</v>
      </c>
      <c r="E453" s="19" t="s">
        <v>309</v>
      </c>
      <c r="F453" s="21">
        <v>3.96</v>
      </c>
      <c r="G453" s="22">
        <v>9.0399999999999991</v>
      </c>
      <c r="H453" s="22">
        <f t="shared" si="9"/>
        <v>35.799999999999997</v>
      </c>
    </row>
    <row r="454" spans="1:8" ht="204.75" x14ac:dyDescent="0.25">
      <c r="A454" s="19">
        <v>439</v>
      </c>
      <c r="B454" s="19"/>
      <c r="C454" s="23" t="s">
        <v>959</v>
      </c>
      <c r="D454" s="20" t="s">
        <v>960</v>
      </c>
      <c r="E454" s="19" t="s">
        <v>318</v>
      </c>
      <c r="F454" s="21">
        <v>1</v>
      </c>
      <c r="G454" s="22">
        <v>34.1</v>
      </c>
      <c r="H454" s="22">
        <f t="shared" si="9"/>
        <v>34.1</v>
      </c>
    </row>
    <row r="455" spans="1:8" ht="189" x14ac:dyDescent="0.25">
      <c r="A455" s="19">
        <v>440</v>
      </c>
      <c r="B455" s="19"/>
      <c r="C455" s="23" t="s">
        <v>961</v>
      </c>
      <c r="D455" s="20" t="s">
        <v>962</v>
      </c>
      <c r="E455" s="19" t="s">
        <v>300</v>
      </c>
      <c r="F455" s="21">
        <v>2.2000000000000001E-3</v>
      </c>
      <c r="G455" s="22">
        <v>15323</v>
      </c>
      <c r="H455" s="22">
        <f t="shared" si="9"/>
        <v>33.71</v>
      </c>
    </row>
    <row r="456" spans="1:8" ht="78.75" x14ac:dyDescent="0.25">
      <c r="A456" s="19">
        <v>441</v>
      </c>
      <c r="B456" s="19"/>
      <c r="C456" s="23" t="s">
        <v>963</v>
      </c>
      <c r="D456" s="20" t="s">
        <v>964</v>
      </c>
      <c r="E456" s="19" t="s">
        <v>318</v>
      </c>
      <c r="F456" s="21">
        <v>2</v>
      </c>
      <c r="G456" s="22">
        <v>16.399999999999999</v>
      </c>
      <c r="H456" s="22">
        <f t="shared" si="9"/>
        <v>32.799999999999997</v>
      </c>
    </row>
    <row r="457" spans="1:8" ht="110.25" x14ac:dyDescent="0.25">
      <c r="A457" s="19">
        <v>442</v>
      </c>
      <c r="B457" s="19"/>
      <c r="C457" s="23" t="s">
        <v>965</v>
      </c>
      <c r="D457" s="20" t="s">
        <v>966</v>
      </c>
      <c r="E457" s="19" t="s">
        <v>365</v>
      </c>
      <c r="F457" s="21">
        <v>0.115</v>
      </c>
      <c r="G457" s="22">
        <v>278</v>
      </c>
      <c r="H457" s="22">
        <f t="shared" si="9"/>
        <v>31.97</v>
      </c>
    </row>
    <row r="458" spans="1:8" ht="110.25" x14ac:dyDescent="0.25">
      <c r="A458" s="19">
        <v>443</v>
      </c>
      <c r="B458" s="19"/>
      <c r="C458" s="23" t="s">
        <v>967</v>
      </c>
      <c r="D458" s="20" t="s">
        <v>968</v>
      </c>
      <c r="E458" s="19" t="s">
        <v>300</v>
      </c>
      <c r="F458" s="21">
        <v>4.15926E-2</v>
      </c>
      <c r="G458" s="22">
        <v>734.5</v>
      </c>
      <c r="H458" s="22">
        <f t="shared" si="9"/>
        <v>30.55</v>
      </c>
    </row>
    <row r="459" spans="1:8" ht="78.75" x14ac:dyDescent="0.25">
      <c r="A459" s="19">
        <v>444</v>
      </c>
      <c r="B459" s="19"/>
      <c r="C459" s="23" t="s">
        <v>969</v>
      </c>
      <c r="D459" s="20" t="s">
        <v>970</v>
      </c>
      <c r="E459" s="19" t="s">
        <v>300</v>
      </c>
      <c r="F459" s="21">
        <v>3.0660000000000001E-3</v>
      </c>
      <c r="G459" s="22">
        <v>9793</v>
      </c>
      <c r="H459" s="22">
        <f t="shared" si="9"/>
        <v>30.03</v>
      </c>
    </row>
    <row r="460" spans="1:8" ht="110.25" x14ac:dyDescent="0.25">
      <c r="A460" s="19">
        <v>445</v>
      </c>
      <c r="B460" s="19"/>
      <c r="C460" s="23" t="s">
        <v>971</v>
      </c>
      <c r="D460" s="20" t="s">
        <v>968</v>
      </c>
      <c r="E460" s="19" t="s">
        <v>300</v>
      </c>
      <c r="F460" s="21">
        <v>3.98424E-2</v>
      </c>
      <c r="G460" s="22">
        <v>734.5</v>
      </c>
      <c r="H460" s="22">
        <f t="shared" si="9"/>
        <v>29.26</v>
      </c>
    </row>
    <row r="461" spans="1:8" ht="141.75" x14ac:dyDescent="0.25">
      <c r="A461" s="19">
        <v>446</v>
      </c>
      <c r="B461" s="19"/>
      <c r="C461" s="23" t="s">
        <v>972</v>
      </c>
      <c r="D461" s="20" t="s">
        <v>973</v>
      </c>
      <c r="E461" s="19" t="s">
        <v>318</v>
      </c>
      <c r="F461" s="21">
        <v>2</v>
      </c>
      <c r="G461" s="22">
        <v>14.3</v>
      </c>
      <c r="H461" s="22">
        <f t="shared" si="9"/>
        <v>28.6</v>
      </c>
    </row>
    <row r="462" spans="1:8" ht="330.75" x14ac:dyDescent="0.25">
      <c r="A462" s="19">
        <v>447</v>
      </c>
      <c r="B462" s="19"/>
      <c r="C462" s="23" t="s">
        <v>974</v>
      </c>
      <c r="D462" s="20" t="s">
        <v>975</v>
      </c>
      <c r="E462" s="19" t="s">
        <v>300</v>
      </c>
      <c r="F462" s="21">
        <v>1.74E-3</v>
      </c>
      <c r="G462" s="22">
        <v>16147</v>
      </c>
      <c r="H462" s="22">
        <f t="shared" si="9"/>
        <v>28.1</v>
      </c>
    </row>
    <row r="463" spans="1:8" ht="126" x14ac:dyDescent="0.25">
      <c r="A463" s="19">
        <v>448</v>
      </c>
      <c r="B463" s="19"/>
      <c r="C463" s="23" t="s">
        <v>976</v>
      </c>
      <c r="D463" s="20" t="s">
        <v>977</v>
      </c>
      <c r="E463" s="19" t="s">
        <v>341</v>
      </c>
      <c r="F463" s="21">
        <v>0.17399999999999999</v>
      </c>
      <c r="G463" s="22">
        <v>160</v>
      </c>
      <c r="H463" s="22">
        <f t="shared" si="9"/>
        <v>27.84</v>
      </c>
    </row>
    <row r="464" spans="1:8" ht="110.25" x14ac:dyDescent="0.25">
      <c r="A464" s="19">
        <v>449</v>
      </c>
      <c r="B464" s="19"/>
      <c r="C464" s="23" t="s">
        <v>978</v>
      </c>
      <c r="D464" s="20" t="s">
        <v>979</v>
      </c>
      <c r="E464" s="19" t="s">
        <v>309</v>
      </c>
      <c r="F464" s="21">
        <v>0.45</v>
      </c>
      <c r="G464" s="22">
        <v>60.23</v>
      </c>
      <c r="H464" s="22">
        <f t="shared" si="9"/>
        <v>27.1</v>
      </c>
    </row>
    <row r="465" spans="1:8" ht="189" x14ac:dyDescent="0.25">
      <c r="A465" s="19">
        <v>450</v>
      </c>
      <c r="B465" s="19"/>
      <c r="C465" s="23" t="s">
        <v>980</v>
      </c>
      <c r="D465" s="20" t="s">
        <v>981</v>
      </c>
      <c r="E465" s="19" t="s">
        <v>309</v>
      </c>
      <c r="F465" s="21">
        <v>0.88009999999999999</v>
      </c>
      <c r="G465" s="22">
        <v>30.4</v>
      </c>
      <c r="H465" s="22">
        <f t="shared" si="9"/>
        <v>26.76</v>
      </c>
    </row>
    <row r="466" spans="1:8" ht="94.5" x14ac:dyDescent="0.25">
      <c r="A466" s="19">
        <v>451</v>
      </c>
      <c r="B466" s="19"/>
      <c r="C466" s="23" t="s">
        <v>982</v>
      </c>
      <c r="D466" s="20" t="s">
        <v>983</v>
      </c>
      <c r="E466" s="19" t="s">
        <v>300</v>
      </c>
      <c r="F466" s="21">
        <v>2.7200000000000002E-3</v>
      </c>
      <c r="G466" s="22">
        <v>9765</v>
      </c>
      <c r="H466" s="22">
        <f t="shared" si="9"/>
        <v>26.56</v>
      </c>
    </row>
    <row r="467" spans="1:8" ht="362.25" x14ac:dyDescent="0.25">
      <c r="A467" s="19">
        <v>452</v>
      </c>
      <c r="B467" s="19"/>
      <c r="C467" s="23" t="s">
        <v>984</v>
      </c>
      <c r="D467" s="20" t="s">
        <v>985</v>
      </c>
      <c r="E467" s="19" t="s">
        <v>699</v>
      </c>
      <c r="F467" s="21">
        <v>0.05</v>
      </c>
      <c r="G467" s="22">
        <v>503.08</v>
      </c>
      <c r="H467" s="22">
        <f t="shared" si="9"/>
        <v>25.15</v>
      </c>
    </row>
    <row r="468" spans="1:8" ht="63" x14ac:dyDescent="0.25">
      <c r="A468" s="19">
        <v>453</v>
      </c>
      <c r="B468" s="19"/>
      <c r="C468" s="23" t="s">
        <v>986</v>
      </c>
      <c r="D468" s="20" t="s">
        <v>987</v>
      </c>
      <c r="E468" s="19" t="s">
        <v>300</v>
      </c>
      <c r="F468" s="21">
        <v>8.9999999999999993E-3</v>
      </c>
      <c r="G468" s="22">
        <v>2734.6</v>
      </c>
      <c r="H468" s="22">
        <f t="shared" si="9"/>
        <v>24.61</v>
      </c>
    </row>
    <row r="469" spans="1:8" ht="299.25" x14ac:dyDescent="0.25">
      <c r="A469" s="19">
        <v>454</v>
      </c>
      <c r="B469" s="19"/>
      <c r="C469" s="23" t="s">
        <v>988</v>
      </c>
      <c r="D469" s="20" t="s">
        <v>989</v>
      </c>
      <c r="E469" s="19" t="s">
        <v>341</v>
      </c>
      <c r="F469" s="21">
        <v>0.36</v>
      </c>
      <c r="G469" s="22">
        <v>68</v>
      </c>
      <c r="H469" s="22">
        <f t="shared" si="9"/>
        <v>24.48</v>
      </c>
    </row>
    <row r="470" spans="1:8" ht="126" x14ac:dyDescent="0.25">
      <c r="A470" s="19">
        <v>455</v>
      </c>
      <c r="B470" s="19"/>
      <c r="C470" s="23" t="s">
        <v>990</v>
      </c>
      <c r="D470" s="20" t="s">
        <v>991</v>
      </c>
      <c r="E470" s="19" t="s">
        <v>324</v>
      </c>
      <c r="F470" s="21">
        <v>3.0599999999999998E-3</v>
      </c>
      <c r="G470" s="22">
        <v>7689.65</v>
      </c>
      <c r="H470" s="22">
        <f t="shared" si="9"/>
        <v>23.53</v>
      </c>
    </row>
    <row r="471" spans="1:8" ht="141.75" x14ac:dyDescent="0.25">
      <c r="A471" s="19">
        <v>456</v>
      </c>
      <c r="B471" s="19"/>
      <c r="C471" s="23" t="s">
        <v>992</v>
      </c>
      <c r="D471" s="20" t="s">
        <v>993</v>
      </c>
      <c r="E471" s="19" t="s">
        <v>321</v>
      </c>
      <c r="F471" s="21">
        <v>0.5</v>
      </c>
      <c r="G471" s="22">
        <v>45.15</v>
      </c>
      <c r="H471" s="22">
        <f t="shared" si="9"/>
        <v>22.58</v>
      </c>
    </row>
    <row r="472" spans="1:8" ht="252" x14ac:dyDescent="0.25">
      <c r="A472" s="19">
        <v>457</v>
      </c>
      <c r="B472" s="19"/>
      <c r="C472" s="23" t="s">
        <v>994</v>
      </c>
      <c r="D472" s="20" t="s">
        <v>995</v>
      </c>
      <c r="E472" s="19" t="s">
        <v>387</v>
      </c>
      <c r="F472" s="21">
        <v>6.9</v>
      </c>
      <c r="G472" s="22">
        <v>3.18</v>
      </c>
      <c r="H472" s="22">
        <f t="shared" si="9"/>
        <v>21.94</v>
      </c>
    </row>
    <row r="473" spans="1:8" ht="204.75" x14ac:dyDescent="0.25">
      <c r="A473" s="19">
        <v>458</v>
      </c>
      <c r="B473" s="19"/>
      <c r="C473" s="23" t="s">
        <v>996</v>
      </c>
      <c r="D473" s="20" t="s">
        <v>997</v>
      </c>
      <c r="E473" s="19" t="s">
        <v>300</v>
      </c>
      <c r="F473" s="21">
        <v>3.5999999999999999E-3</v>
      </c>
      <c r="G473" s="22">
        <v>5763</v>
      </c>
      <c r="H473" s="22">
        <f t="shared" si="9"/>
        <v>20.75</v>
      </c>
    </row>
    <row r="474" spans="1:8" ht="126" x14ac:dyDescent="0.25">
      <c r="A474" s="19">
        <v>459</v>
      </c>
      <c r="B474" s="19"/>
      <c r="C474" s="23" t="s">
        <v>998</v>
      </c>
      <c r="D474" s="20" t="s">
        <v>999</v>
      </c>
      <c r="E474" s="19" t="s">
        <v>910</v>
      </c>
      <c r="F474" s="21">
        <v>6.0000000000000001E-3</v>
      </c>
      <c r="G474" s="22">
        <v>3450</v>
      </c>
      <c r="H474" s="22">
        <f t="shared" si="9"/>
        <v>20.7</v>
      </c>
    </row>
    <row r="475" spans="1:8" ht="220.5" x14ac:dyDescent="0.25">
      <c r="A475" s="19">
        <v>460</v>
      </c>
      <c r="B475" s="19"/>
      <c r="C475" s="23" t="s">
        <v>1000</v>
      </c>
      <c r="D475" s="20" t="s">
        <v>1001</v>
      </c>
      <c r="E475" s="19" t="s">
        <v>295</v>
      </c>
      <c r="F475" s="21">
        <v>1.56</v>
      </c>
      <c r="G475" s="22">
        <v>12.37</v>
      </c>
      <c r="H475" s="22">
        <f t="shared" si="9"/>
        <v>19.3</v>
      </c>
    </row>
    <row r="476" spans="1:8" ht="110.25" x14ac:dyDescent="0.25">
      <c r="A476" s="19">
        <v>461</v>
      </c>
      <c r="B476" s="19"/>
      <c r="C476" s="23" t="s">
        <v>1002</v>
      </c>
      <c r="D476" s="20" t="s">
        <v>1003</v>
      </c>
      <c r="E476" s="19" t="s">
        <v>292</v>
      </c>
      <c r="F476" s="21">
        <v>3.1669999999999997E-2</v>
      </c>
      <c r="G476" s="22">
        <v>600</v>
      </c>
      <c r="H476" s="22">
        <f t="shared" si="9"/>
        <v>19</v>
      </c>
    </row>
    <row r="477" spans="1:8" ht="63" x14ac:dyDescent="0.25">
      <c r="A477" s="19">
        <v>462</v>
      </c>
      <c r="B477" s="19"/>
      <c r="C477" s="23" t="s">
        <v>1004</v>
      </c>
      <c r="D477" s="20" t="s">
        <v>1005</v>
      </c>
      <c r="E477" s="19" t="s">
        <v>300</v>
      </c>
      <c r="F477" s="21">
        <v>5.4000000000000003E-3</v>
      </c>
      <c r="G477" s="22">
        <v>3316.55</v>
      </c>
      <c r="H477" s="22">
        <f t="shared" si="9"/>
        <v>17.91</v>
      </c>
    </row>
    <row r="478" spans="1:8" ht="110.25" x14ac:dyDescent="0.25">
      <c r="A478" s="19">
        <v>463</v>
      </c>
      <c r="B478" s="19"/>
      <c r="C478" s="23" t="s">
        <v>1006</v>
      </c>
      <c r="D478" s="20" t="s">
        <v>1007</v>
      </c>
      <c r="E478" s="19" t="s">
        <v>365</v>
      </c>
      <c r="F478" s="21">
        <v>5.7500000000000002E-2</v>
      </c>
      <c r="G478" s="22">
        <v>308</v>
      </c>
      <c r="H478" s="22">
        <f t="shared" si="9"/>
        <v>17.71</v>
      </c>
    </row>
    <row r="479" spans="1:8" ht="141.75" x14ac:dyDescent="0.25">
      <c r="A479" s="19">
        <v>464</v>
      </c>
      <c r="B479" s="19"/>
      <c r="C479" s="23" t="s">
        <v>1008</v>
      </c>
      <c r="D479" s="20" t="s">
        <v>1009</v>
      </c>
      <c r="E479" s="19" t="s">
        <v>341</v>
      </c>
      <c r="F479" s="21">
        <v>0.21</v>
      </c>
      <c r="G479" s="22">
        <v>83</v>
      </c>
      <c r="H479" s="22">
        <f t="shared" si="9"/>
        <v>17.43</v>
      </c>
    </row>
    <row r="480" spans="1:8" ht="47.25" x14ac:dyDescent="0.25">
      <c r="A480" s="19">
        <v>465</v>
      </c>
      <c r="B480" s="19"/>
      <c r="C480" s="23" t="s">
        <v>1010</v>
      </c>
      <c r="D480" s="20" t="s">
        <v>1011</v>
      </c>
      <c r="E480" s="19" t="s">
        <v>300</v>
      </c>
      <c r="F480" s="21">
        <v>8.4000000000000003E-4</v>
      </c>
      <c r="G480" s="22">
        <v>20406</v>
      </c>
      <c r="H480" s="22">
        <f t="shared" si="9"/>
        <v>17.14</v>
      </c>
    </row>
    <row r="481" spans="1:8" ht="141.75" x14ac:dyDescent="0.25">
      <c r="A481" s="19">
        <v>466</v>
      </c>
      <c r="B481" s="19"/>
      <c r="C481" s="23" t="s">
        <v>1012</v>
      </c>
      <c r="D481" s="20" t="s">
        <v>1013</v>
      </c>
      <c r="E481" s="19" t="s">
        <v>295</v>
      </c>
      <c r="F481" s="21">
        <v>0.1168</v>
      </c>
      <c r="G481" s="22">
        <v>145</v>
      </c>
      <c r="H481" s="22">
        <f t="shared" si="9"/>
        <v>16.940000000000001</v>
      </c>
    </row>
    <row r="482" spans="1:8" ht="47.25" x14ac:dyDescent="0.25">
      <c r="A482" s="19">
        <v>467</v>
      </c>
      <c r="B482" s="19"/>
      <c r="C482" s="23" t="s">
        <v>1014</v>
      </c>
      <c r="D482" s="20" t="s">
        <v>1015</v>
      </c>
      <c r="E482" s="19" t="s">
        <v>300</v>
      </c>
      <c r="F482" s="21">
        <v>9.1000000000000004E-3</v>
      </c>
      <c r="G482" s="22">
        <v>1820</v>
      </c>
      <c r="H482" s="22">
        <f t="shared" si="9"/>
        <v>16.559999999999999</v>
      </c>
    </row>
    <row r="483" spans="1:8" ht="78.75" x14ac:dyDescent="0.25">
      <c r="A483" s="19">
        <v>468</v>
      </c>
      <c r="B483" s="19"/>
      <c r="C483" s="23" t="s">
        <v>1016</v>
      </c>
      <c r="D483" s="20" t="s">
        <v>1017</v>
      </c>
      <c r="E483" s="19" t="s">
        <v>295</v>
      </c>
      <c r="F483" s="21">
        <v>0.27216000000000001</v>
      </c>
      <c r="G483" s="22">
        <v>57.63</v>
      </c>
      <c r="H483" s="22">
        <f t="shared" si="9"/>
        <v>15.68</v>
      </c>
    </row>
    <row r="484" spans="1:8" ht="141.75" x14ac:dyDescent="0.25">
      <c r="A484" s="19">
        <v>469</v>
      </c>
      <c r="B484" s="19"/>
      <c r="C484" s="23" t="s">
        <v>1018</v>
      </c>
      <c r="D484" s="20" t="s">
        <v>1019</v>
      </c>
      <c r="E484" s="19" t="s">
        <v>300</v>
      </c>
      <c r="F484" s="21">
        <v>1.825E-3</v>
      </c>
      <c r="G484" s="22">
        <v>8475</v>
      </c>
      <c r="H484" s="22">
        <f t="shared" si="9"/>
        <v>15.47</v>
      </c>
    </row>
    <row r="485" spans="1:8" ht="126" x14ac:dyDescent="0.25">
      <c r="A485" s="19">
        <v>470</v>
      </c>
      <c r="B485" s="19"/>
      <c r="C485" s="23" t="s">
        <v>1020</v>
      </c>
      <c r="D485" s="20" t="s">
        <v>1021</v>
      </c>
      <c r="E485" s="19" t="s">
        <v>300</v>
      </c>
      <c r="F485" s="21">
        <v>4.5689999999999999E-4</v>
      </c>
      <c r="G485" s="22">
        <v>33180</v>
      </c>
      <c r="H485" s="22">
        <f t="shared" si="9"/>
        <v>15.16</v>
      </c>
    </row>
    <row r="486" spans="1:8" ht="157.5" x14ac:dyDescent="0.25">
      <c r="A486" s="19">
        <v>471</v>
      </c>
      <c r="B486" s="19"/>
      <c r="C486" s="23" t="s">
        <v>1022</v>
      </c>
      <c r="D486" s="20" t="s">
        <v>1023</v>
      </c>
      <c r="E486" s="19" t="s">
        <v>309</v>
      </c>
      <c r="F486" s="21">
        <v>0.6</v>
      </c>
      <c r="G486" s="22">
        <v>24.41</v>
      </c>
      <c r="H486" s="22">
        <f t="shared" si="9"/>
        <v>14.65</v>
      </c>
    </row>
    <row r="487" spans="1:8" ht="31.5" x14ac:dyDescent="0.25">
      <c r="A487" s="19">
        <v>472</v>
      </c>
      <c r="B487" s="19"/>
      <c r="C487" s="23" t="s">
        <v>733</v>
      </c>
      <c r="D487" s="20" t="s">
        <v>734</v>
      </c>
      <c r="E487" s="19" t="s">
        <v>309</v>
      </c>
      <c r="F487" s="21">
        <v>0.5</v>
      </c>
      <c r="G487" s="22">
        <v>28.6</v>
      </c>
      <c r="H487" s="22">
        <f t="shared" si="9"/>
        <v>14.3</v>
      </c>
    </row>
    <row r="488" spans="1:8" ht="409.5" x14ac:dyDescent="0.25">
      <c r="A488" s="19">
        <v>473</v>
      </c>
      <c r="B488" s="19"/>
      <c r="C488" s="23" t="s">
        <v>1024</v>
      </c>
      <c r="D488" s="20" t="s">
        <v>1025</v>
      </c>
      <c r="E488" s="19" t="s">
        <v>309</v>
      </c>
      <c r="F488" s="21">
        <v>9</v>
      </c>
      <c r="G488" s="22">
        <v>1.58</v>
      </c>
      <c r="H488" s="22">
        <f t="shared" si="9"/>
        <v>14.22</v>
      </c>
    </row>
    <row r="489" spans="1:8" ht="126" x14ac:dyDescent="0.25">
      <c r="A489" s="19">
        <v>474</v>
      </c>
      <c r="B489" s="19"/>
      <c r="C489" s="23" t="s">
        <v>1026</v>
      </c>
      <c r="D489" s="20" t="s">
        <v>1027</v>
      </c>
      <c r="E489" s="19" t="s">
        <v>292</v>
      </c>
      <c r="F489" s="21">
        <v>0.21510599999999999</v>
      </c>
      <c r="G489" s="22">
        <v>59.99</v>
      </c>
      <c r="H489" s="22">
        <f t="shared" si="9"/>
        <v>12.9</v>
      </c>
    </row>
    <row r="490" spans="1:8" ht="31.5" x14ac:dyDescent="0.25">
      <c r="A490" s="19">
        <v>475</v>
      </c>
      <c r="B490" s="19"/>
      <c r="C490" s="23" t="s">
        <v>1028</v>
      </c>
      <c r="D490" s="20" t="s">
        <v>1029</v>
      </c>
      <c r="E490" s="19" t="s">
        <v>309</v>
      </c>
      <c r="F490" s="21">
        <v>0.79200000000000004</v>
      </c>
      <c r="G490" s="22">
        <v>15.9</v>
      </c>
      <c r="H490" s="22">
        <f t="shared" si="9"/>
        <v>12.59</v>
      </c>
    </row>
    <row r="491" spans="1:8" ht="47.25" x14ac:dyDescent="0.25">
      <c r="A491" s="19">
        <v>476</v>
      </c>
      <c r="B491" s="19"/>
      <c r="C491" s="23" t="s">
        <v>1030</v>
      </c>
      <c r="D491" s="20" t="s">
        <v>1031</v>
      </c>
      <c r="E491" s="19" t="s">
        <v>309</v>
      </c>
      <c r="F491" s="21">
        <v>0.24299999999999999</v>
      </c>
      <c r="G491" s="22">
        <v>44.97</v>
      </c>
      <c r="H491" s="22">
        <f t="shared" si="9"/>
        <v>10.93</v>
      </c>
    </row>
    <row r="492" spans="1:8" ht="47.25" x14ac:dyDescent="0.25">
      <c r="A492" s="19">
        <v>477</v>
      </c>
      <c r="B492" s="19"/>
      <c r="C492" s="23" t="s">
        <v>1032</v>
      </c>
      <c r="D492" s="20" t="s">
        <v>1033</v>
      </c>
      <c r="E492" s="19" t="s">
        <v>292</v>
      </c>
      <c r="F492" s="21">
        <v>0.31212000000000001</v>
      </c>
      <c r="G492" s="22">
        <v>34.92</v>
      </c>
      <c r="H492" s="22">
        <f t="shared" si="9"/>
        <v>10.9</v>
      </c>
    </row>
    <row r="493" spans="1:8" ht="126" x14ac:dyDescent="0.25">
      <c r="A493" s="19">
        <v>478</v>
      </c>
      <c r="B493" s="19"/>
      <c r="C493" s="23" t="s">
        <v>1034</v>
      </c>
      <c r="D493" s="20" t="s">
        <v>1035</v>
      </c>
      <c r="E493" s="19" t="s">
        <v>300</v>
      </c>
      <c r="F493" s="21">
        <v>7.6099999999999996E-4</v>
      </c>
      <c r="G493" s="22">
        <v>13560</v>
      </c>
      <c r="H493" s="22">
        <f t="shared" si="9"/>
        <v>10.32</v>
      </c>
    </row>
    <row r="494" spans="1:8" ht="78.75" x14ac:dyDescent="0.25">
      <c r="A494" s="19">
        <v>479</v>
      </c>
      <c r="B494" s="19"/>
      <c r="C494" s="23" t="s">
        <v>1036</v>
      </c>
      <c r="D494" s="20" t="s">
        <v>1037</v>
      </c>
      <c r="E494" s="19" t="s">
        <v>309</v>
      </c>
      <c r="F494" s="21">
        <v>0.26800000000000002</v>
      </c>
      <c r="G494" s="22">
        <v>35.630000000000003</v>
      </c>
      <c r="H494" s="22">
        <f t="shared" si="9"/>
        <v>9.5500000000000007</v>
      </c>
    </row>
    <row r="495" spans="1:8" ht="78.75" x14ac:dyDescent="0.25">
      <c r="A495" s="19">
        <v>480</v>
      </c>
      <c r="B495" s="19"/>
      <c r="C495" s="23" t="s">
        <v>1038</v>
      </c>
      <c r="D495" s="20" t="s">
        <v>1039</v>
      </c>
      <c r="E495" s="19" t="s">
        <v>300</v>
      </c>
      <c r="F495" s="21">
        <v>4.8000000000000001E-4</v>
      </c>
      <c r="G495" s="22">
        <v>19778</v>
      </c>
      <c r="H495" s="22">
        <f t="shared" si="9"/>
        <v>9.49</v>
      </c>
    </row>
    <row r="496" spans="1:8" ht="157.5" x14ac:dyDescent="0.25">
      <c r="A496" s="19">
        <v>481</v>
      </c>
      <c r="B496" s="19"/>
      <c r="C496" s="23" t="s">
        <v>1040</v>
      </c>
      <c r="D496" s="20" t="s">
        <v>1041</v>
      </c>
      <c r="E496" s="19" t="s">
        <v>300</v>
      </c>
      <c r="F496" s="21">
        <v>1.3999999999999999E-4</v>
      </c>
      <c r="G496" s="22">
        <v>65750</v>
      </c>
      <c r="H496" s="22">
        <f t="shared" si="9"/>
        <v>9.2100000000000009</v>
      </c>
    </row>
    <row r="497" spans="1:8" ht="47.25" x14ac:dyDescent="0.25">
      <c r="A497" s="19">
        <v>482</v>
      </c>
      <c r="B497" s="19"/>
      <c r="C497" s="23" t="s">
        <v>1042</v>
      </c>
      <c r="D497" s="20" t="s">
        <v>1043</v>
      </c>
      <c r="E497" s="19" t="s">
        <v>910</v>
      </c>
      <c r="F497" s="21">
        <v>3.3660000000000002E-2</v>
      </c>
      <c r="G497" s="22">
        <v>270</v>
      </c>
      <c r="H497" s="22">
        <f t="shared" si="9"/>
        <v>9.09</v>
      </c>
    </row>
    <row r="498" spans="1:8" ht="141.75" x14ac:dyDescent="0.25">
      <c r="A498" s="19">
        <v>483</v>
      </c>
      <c r="B498" s="19"/>
      <c r="C498" s="23" t="s">
        <v>1044</v>
      </c>
      <c r="D498" s="20" t="s">
        <v>1045</v>
      </c>
      <c r="E498" s="19" t="s">
        <v>309</v>
      </c>
      <c r="F498" s="21">
        <v>0.15795000000000001</v>
      </c>
      <c r="G498" s="22">
        <v>47.37</v>
      </c>
      <c r="H498" s="22">
        <f t="shared" si="9"/>
        <v>7.48</v>
      </c>
    </row>
    <row r="499" spans="1:8" ht="94.5" x14ac:dyDescent="0.25">
      <c r="A499" s="19">
        <v>484</v>
      </c>
      <c r="B499" s="19"/>
      <c r="C499" s="23" t="s">
        <v>1046</v>
      </c>
      <c r="D499" s="20" t="s">
        <v>1047</v>
      </c>
      <c r="E499" s="19" t="s">
        <v>300</v>
      </c>
      <c r="F499" s="21">
        <v>8.9999999999999998E-4</v>
      </c>
      <c r="G499" s="22">
        <v>8105.71</v>
      </c>
      <c r="H499" s="22">
        <f t="shared" si="9"/>
        <v>7.3</v>
      </c>
    </row>
    <row r="500" spans="1:8" ht="126" x14ac:dyDescent="0.25">
      <c r="A500" s="19">
        <v>485</v>
      </c>
      <c r="B500" s="19"/>
      <c r="C500" s="23" t="s">
        <v>1048</v>
      </c>
      <c r="D500" s="20" t="s">
        <v>1049</v>
      </c>
      <c r="E500" s="19" t="s">
        <v>910</v>
      </c>
      <c r="F500" s="21">
        <v>0.04</v>
      </c>
      <c r="G500" s="22">
        <v>180</v>
      </c>
      <c r="H500" s="22">
        <f t="shared" si="9"/>
        <v>7.2</v>
      </c>
    </row>
    <row r="501" spans="1:8" ht="47.25" x14ac:dyDescent="0.25">
      <c r="A501" s="19">
        <v>486</v>
      </c>
      <c r="B501" s="19"/>
      <c r="C501" s="23" t="s">
        <v>1050</v>
      </c>
      <c r="D501" s="20" t="s">
        <v>1051</v>
      </c>
      <c r="E501" s="19" t="s">
        <v>309</v>
      </c>
      <c r="F501" s="21">
        <v>4.9000000000000002E-2</v>
      </c>
      <c r="G501" s="22">
        <v>133.05000000000001</v>
      </c>
      <c r="H501" s="22">
        <f t="shared" si="9"/>
        <v>6.52</v>
      </c>
    </row>
    <row r="502" spans="1:8" ht="173.25" x14ac:dyDescent="0.25">
      <c r="A502" s="19">
        <v>487</v>
      </c>
      <c r="B502" s="19"/>
      <c r="C502" s="23" t="s">
        <v>1052</v>
      </c>
      <c r="D502" s="20" t="s">
        <v>1053</v>
      </c>
      <c r="E502" s="19" t="s">
        <v>300</v>
      </c>
      <c r="F502" s="21">
        <v>1.9799999999999999E-4</v>
      </c>
      <c r="G502" s="22">
        <v>31060</v>
      </c>
      <c r="H502" s="22">
        <f t="shared" ref="H502:H541" si="10">ROUND(F502*G502,2)</f>
        <v>6.15</v>
      </c>
    </row>
    <row r="503" spans="1:8" ht="173.25" x14ac:dyDescent="0.25">
      <c r="A503" s="19">
        <v>488</v>
      </c>
      <c r="B503" s="19"/>
      <c r="C503" s="23" t="s">
        <v>1054</v>
      </c>
      <c r="D503" s="20" t="s">
        <v>1055</v>
      </c>
      <c r="E503" s="19" t="s">
        <v>1056</v>
      </c>
      <c r="F503" s="21">
        <v>1.2E-2</v>
      </c>
      <c r="G503" s="22">
        <v>498</v>
      </c>
      <c r="H503" s="22">
        <f t="shared" si="10"/>
        <v>5.98</v>
      </c>
    </row>
    <row r="504" spans="1:8" ht="31.5" x14ac:dyDescent="0.25">
      <c r="A504" s="19">
        <v>489</v>
      </c>
      <c r="B504" s="19"/>
      <c r="C504" s="23" t="s">
        <v>1057</v>
      </c>
      <c r="D504" s="20" t="s">
        <v>1058</v>
      </c>
      <c r="E504" s="19" t="s">
        <v>309</v>
      </c>
      <c r="F504" s="21">
        <v>0.149202</v>
      </c>
      <c r="G504" s="22">
        <v>37.29</v>
      </c>
      <c r="H504" s="22">
        <f t="shared" si="10"/>
        <v>5.56</v>
      </c>
    </row>
    <row r="505" spans="1:8" ht="189" x14ac:dyDescent="0.25">
      <c r="A505" s="19">
        <v>490</v>
      </c>
      <c r="B505" s="19"/>
      <c r="C505" s="23" t="s">
        <v>1059</v>
      </c>
      <c r="D505" s="20" t="s">
        <v>1060</v>
      </c>
      <c r="E505" s="19" t="s">
        <v>387</v>
      </c>
      <c r="F505" s="21">
        <v>13.95</v>
      </c>
      <c r="G505" s="22">
        <v>0.37</v>
      </c>
      <c r="H505" s="22">
        <f t="shared" si="10"/>
        <v>5.16</v>
      </c>
    </row>
    <row r="506" spans="1:8" ht="47.25" x14ac:dyDescent="0.25">
      <c r="A506" s="19">
        <v>491</v>
      </c>
      <c r="B506" s="19"/>
      <c r="C506" s="23" t="s">
        <v>374</v>
      </c>
      <c r="D506" s="20" t="s">
        <v>1061</v>
      </c>
      <c r="E506" s="19" t="s">
        <v>318</v>
      </c>
      <c r="F506" s="21">
        <v>1</v>
      </c>
      <c r="G506" s="22">
        <v>5.1599562097067997</v>
      </c>
      <c r="H506" s="22">
        <f t="shared" si="10"/>
        <v>5.16</v>
      </c>
    </row>
    <row r="507" spans="1:8" ht="47.25" x14ac:dyDescent="0.25">
      <c r="A507" s="19">
        <v>492</v>
      </c>
      <c r="B507" s="19"/>
      <c r="C507" s="23" t="s">
        <v>804</v>
      </c>
      <c r="D507" s="20" t="s">
        <v>805</v>
      </c>
      <c r="E507" s="19" t="s">
        <v>341</v>
      </c>
      <c r="F507" s="21">
        <v>5.0999999999999997E-2</v>
      </c>
      <c r="G507" s="22">
        <v>100</v>
      </c>
      <c r="H507" s="22">
        <f t="shared" si="10"/>
        <v>5.0999999999999996</v>
      </c>
    </row>
    <row r="508" spans="1:8" ht="110.25" x14ac:dyDescent="0.25">
      <c r="A508" s="19">
        <v>493</v>
      </c>
      <c r="B508" s="19"/>
      <c r="C508" s="23" t="s">
        <v>1062</v>
      </c>
      <c r="D508" s="20" t="s">
        <v>1063</v>
      </c>
      <c r="E508" s="19" t="s">
        <v>300</v>
      </c>
      <c r="F508" s="21">
        <v>4.0000000000000002E-4</v>
      </c>
      <c r="G508" s="22">
        <v>12430</v>
      </c>
      <c r="H508" s="22">
        <f t="shared" si="10"/>
        <v>4.97</v>
      </c>
    </row>
    <row r="509" spans="1:8" ht="126" x14ac:dyDescent="0.25">
      <c r="A509" s="19">
        <v>494</v>
      </c>
      <c r="B509" s="19"/>
      <c r="C509" s="23" t="s">
        <v>1064</v>
      </c>
      <c r="D509" s="20" t="s">
        <v>1065</v>
      </c>
      <c r="E509" s="19" t="s">
        <v>300</v>
      </c>
      <c r="F509" s="21">
        <v>0.01</v>
      </c>
      <c r="G509" s="22">
        <v>412</v>
      </c>
      <c r="H509" s="22">
        <f t="shared" si="10"/>
        <v>4.12</v>
      </c>
    </row>
    <row r="510" spans="1:8" ht="94.5" x14ac:dyDescent="0.25">
      <c r="A510" s="19">
        <v>495</v>
      </c>
      <c r="B510" s="19"/>
      <c r="C510" s="23" t="s">
        <v>1066</v>
      </c>
      <c r="D510" s="20" t="s">
        <v>1067</v>
      </c>
      <c r="E510" s="19" t="s">
        <v>341</v>
      </c>
      <c r="F510" s="21">
        <v>0.50249999999999995</v>
      </c>
      <c r="G510" s="22">
        <v>8</v>
      </c>
      <c r="H510" s="22">
        <f t="shared" si="10"/>
        <v>4.0199999999999996</v>
      </c>
    </row>
    <row r="511" spans="1:8" ht="173.25" x14ac:dyDescent="0.25">
      <c r="A511" s="19">
        <v>496</v>
      </c>
      <c r="B511" s="19"/>
      <c r="C511" s="23" t="s">
        <v>1068</v>
      </c>
      <c r="D511" s="20" t="s">
        <v>1069</v>
      </c>
      <c r="E511" s="19" t="s">
        <v>321</v>
      </c>
      <c r="F511" s="21">
        <v>0.1</v>
      </c>
      <c r="G511" s="22">
        <v>38.72</v>
      </c>
      <c r="H511" s="22">
        <f t="shared" si="10"/>
        <v>3.87</v>
      </c>
    </row>
    <row r="512" spans="1:8" ht="31.5" x14ac:dyDescent="0.25">
      <c r="A512" s="19">
        <v>497</v>
      </c>
      <c r="B512" s="19"/>
      <c r="C512" s="23" t="s">
        <v>1070</v>
      </c>
      <c r="D512" s="20" t="s">
        <v>1071</v>
      </c>
      <c r="E512" s="19" t="s">
        <v>300</v>
      </c>
      <c r="F512" s="21">
        <v>1.2E-4</v>
      </c>
      <c r="G512" s="22">
        <v>30030</v>
      </c>
      <c r="H512" s="22">
        <f t="shared" si="10"/>
        <v>3.6</v>
      </c>
    </row>
    <row r="513" spans="1:8" ht="31.5" x14ac:dyDescent="0.25">
      <c r="A513" s="19">
        <v>498</v>
      </c>
      <c r="B513" s="19"/>
      <c r="C513" s="23" t="s">
        <v>1072</v>
      </c>
      <c r="D513" s="20" t="s">
        <v>1073</v>
      </c>
      <c r="E513" s="19" t="s">
        <v>1074</v>
      </c>
      <c r="F513" s="21">
        <v>8.42</v>
      </c>
      <c r="G513" s="22">
        <v>0.4</v>
      </c>
      <c r="H513" s="22">
        <f t="shared" si="10"/>
        <v>3.37</v>
      </c>
    </row>
    <row r="514" spans="1:8" ht="63" x14ac:dyDescent="0.25">
      <c r="A514" s="19">
        <v>499</v>
      </c>
      <c r="B514" s="19"/>
      <c r="C514" s="23" t="s">
        <v>1075</v>
      </c>
      <c r="D514" s="20" t="s">
        <v>1076</v>
      </c>
      <c r="E514" s="19" t="s">
        <v>300</v>
      </c>
      <c r="F514" s="21">
        <v>3.7794999999999999E-3</v>
      </c>
      <c r="G514" s="22">
        <v>729.98</v>
      </c>
      <c r="H514" s="22">
        <f t="shared" si="10"/>
        <v>2.76</v>
      </c>
    </row>
    <row r="515" spans="1:8" ht="78.75" x14ac:dyDescent="0.25">
      <c r="A515" s="19">
        <v>500</v>
      </c>
      <c r="B515" s="19"/>
      <c r="C515" s="23" t="s">
        <v>1077</v>
      </c>
      <c r="D515" s="20" t="s">
        <v>1078</v>
      </c>
      <c r="E515" s="19" t="s">
        <v>300</v>
      </c>
      <c r="F515" s="21">
        <v>7.2999999999999999E-5</v>
      </c>
      <c r="G515" s="22">
        <v>35011</v>
      </c>
      <c r="H515" s="22">
        <f t="shared" si="10"/>
        <v>2.56</v>
      </c>
    </row>
    <row r="516" spans="1:8" ht="299.25" x14ac:dyDescent="0.25">
      <c r="A516" s="19">
        <v>501</v>
      </c>
      <c r="B516" s="19"/>
      <c r="C516" s="23" t="s">
        <v>1079</v>
      </c>
      <c r="D516" s="20" t="s">
        <v>1080</v>
      </c>
      <c r="E516" s="19" t="s">
        <v>300</v>
      </c>
      <c r="F516" s="21">
        <v>1.4919999999999999E-4</v>
      </c>
      <c r="G516" s="22">
        <v>16950</v>
      </c>
      <c r="H516" s="22">
        <f t="shared" si="10"/>
        <v>2.5299999999999998</v>
      </c>
    </row>
    <row r="517" spans="1:8" ht="283.5" x14ac:dyDescent="0.25">
      <c r="A517" s="19">
        <v>502</v>
      </c>
      <c r="B517" s="19"/>
      <c r="C517" s="23" t="s">
        <v>1081</v>
      </c>
      <c r="D517" s="20" t="s">
        <v>1082</v>
      </c>
      <c r="E517" s="19" t="s">
        <v>341</v>
      </c>
      <c r="F517" s="21">
        <v>1.2435</v>
      </c>
      <c r="G517" s="22">
        <v>2</v>
      </c>
      <c r="H517" s="22">
        <f t="shared" si="10"/>
        <v>2.4900000000000002</v>
      </c>
    </row>
    <row r="518" spans="1:8" ht="141.75" x14ac:dyDescent="0.25">
      <c r="A518" s="19">
        <v>503</v>
      </c>
      <c r="B518" s="19"/>
      <c r="C518" s="23" t="s">
        <v>1083</v>
      </c>
      <c r="D518" s="20" t="s">
        <v>1084</v>
      </c>
      <c r="E518" s="19" t="s">
        <v>295</v>
      </c>
      <c r="F518" s="21">
        <v>0.39284000000000002</v>
      </c>
      <c r="G518" s="22">
        <v>6.22</v>
      </c>
      <c r="H518" s="22">
        <f t="shared" si="10"/>
        <v>2.44</v>
      </c>
    </row>
    <row r="519" spans="1:8" ht="141.75" x14ac:dyDescent="0.25">
      <c r="A519" s="19">
        <v>504</v>
      </c>
      <c r="B519" s="19"/>
      <c r="C519" s="23" t="s">
        <v>834</v>
      </c>
      <c r="D519" s="20" t="s">
        <v>835</v>
      </c>
      <c r="E519" s="19" t="s">
        <v>309</v>
      </c>
      <c r="F519" s="21">
        <v>7.0000000000000007E-2</v>
      </c>
      <c r="G519" s="22">
        <v>28.22</v>
      </c>
      <c r="H519" s="22">
        <f t="shared" si="10"/>
        <v>1.98</v>
      </c>
    </row>
    <row r="520" spans="1:8" ht="110.25" x14ac:dyDescent="0.25">
      <c r="A520" s="19">
        <v>505</v>
      </c>
      <c r="B520" s="19"/>
      <c r="C520" s="23" t="s">
        <v>1085</v>
      </c>
      <c r="D520" s="20" t="s">
        <v>1086</v>
      </c>
      <c r="E520" s="19" t="s">
        <v>300</v>
      </c>
      <c r="F520" s="21">
        <v>1.5300000000000001E-4</v>
      </c>
      <c r="G520" s="22">
        <v>12430</v>
      </c>
      <c r="H520" s="22">
        <f t="shared" si="10"/>
        <v>1.9</v>
      </c>
    </row>
    <row r="521" spans="1:8" ht="31.5" x14ac:dyDescent="0.25">
      <c r="A521" s="19">
        <v>506</v>
      </c>
      <c r="B521" s="19"/>
      <c r="C521" s="23" t="s">
        <v>1087</v>
      </c>
      <c r="D521" s="20" t="s">
        <v>1088</v>
      </c>
      <c r="E521" s="19" t="s">
        <v>295</v>
      </c>
      <c r="F521" s="21">
        <v>0.181176</v>
      </c>
      <c r="G521" s="22">
        <v>10.199999999999999</v>
      </c>
      <c r="H521" s="22">
        <f t="shared" si="10"/>
        <v>1.85</v>
      </c>
    </row>
    <row r="522" spans="1:8" ht="220.5" x14ac:dyDescent="0.25">
      <c r="A522" s="19">
        <v>507</v>
      </c>
      <c r="B522" s="19"/>
      <c r="C522" s="23" t="s">
        <v>1089</v>
      </c>
      <c r="D522" s="20" t="s">
        <v>1090</v>
      </c>
      <c r="E522" s="19" t="s">
        <v>300</v>
      </c>
      <c r="F522" s="21">
        <v>4.2900000000000004E-3</v>
      </c>
      <c r="G522" s="22">
        <v>412</v>
      </c>
      <c r="H522" s="22">
        <f t="shared" si="10"/>
        <v>1.77</v>
      </c>
    </row>
    <row r="523" spans="1:8" ht="31.5" x14ac:dyDescent="0.25">
      <c r="A523" s="19">
        <v>508</v>
      </c>
      <c r="B523" s="19"/>
      <c r="C523" s="23" t="s">
        <v>1091</v>
      </c>
      <c r="D523" s="20" t="s">
        <v>950</v>
      </c>
      <c r="E523" s="19" t="s">
        <v>309</v>
      </c>
      <c r="F523" s="21">
        <v>0.88</v>
      </c>
      <c r="G523" s="22">
        <v>1.82</v>
      </c>
      <c r="H523" s="22">
        <f t="shared" si="10"/>
        <v>1.6</v>
      </c>
    </row>
    <row r="524" spans="1:8" ht="110.25" x14ac:dyDescent="0.25">
      <c r="A524" s="19">
        <v>509</v>
      </c>
      <c r="B524" s="19"/>
      <c r="C524" s="23" t="s">
        <v>1092</v>
      </c>
      <c r="D524" s="20" t="s">
        <v>1093</v>
      </c>
      <c r="E524" s="19" t="s">
        <v>365</v>
      </c>
      <c r="F524" s="21">
        <v>0.14699999999999999</v>
      </c>
      <c r="G524" s="22">
        <v>10.71</v>
      </c>
      <c r="H524" s="22">
        <f t="shared" si="10"/>
        <v>1.57</v>
      </c>
    </row>
    <row r="525" spans="1:8" ht="47.25" x14ac:dyDescent="0.25">
      <c r="A525" s="19">
        <v>510</v>
      </c>
      <c r="B525" s="19"/>
      <c r="C525" s="23" t="s">
        <v>1094</v>
      </c>
      <c r="D525" s="20" t="s">
        <v>1095</v>
      </c>
      <c r="E525" s="19" t="s">
        <v>300</v>
      </c>
      <c r="F525" s="21">
        <v>6.9200000000000002E-4</v>
      </c>
      <c r="G525" s="22">
        <v>1696</v>
      </c>
      <c r="H525" s="22">
        <f t="shared" si="10"/>
        <v>1.17</v>
      </c>
    </row>
    <row r="526" spans="1:8" ht="31.5" x14ac:dyDescent="0.25">
      <c r="A526" s="19">
        <v>511</v>
      </c>
      <c r="B526" s="19"/>
      <c r="C526" s="23" t="s">
        <v>1096</v>
      </c>
      <c r="D526" s="20" t="s">
        <v>1097</v>
      </c>
      <c r="E526" s="19" t="s">
        <v>309</v>
      </c>
      <c r="F526" s="21">
        <v>0.20399999999999999</v>
      </c>
      <c r="G526" s="22">
        <v>5.71</v>
      </c>
      <c r="H526" s="22">
        <f t="shared" si="10"/>
        <v>1.1599999999999999</v>
      </c>
    </row>
    <row r="527" spans="1:8" ht="94.5" x14ac:dyDescent="0.25">
      <c r="A527" s="19">
        <v>512</v>
      </c>
      <c r="B527" s="19"/>
      <c r="C527" s="23" t="s">
        <v>1098</v>
      </c>
      <c r="D527" s="20" t="s">
        <v>1099</v>
      </c>
      <c r="E527" s="19" t="s">
        <v>547</v>
      </c>
      <c r="F527" s="21">
        <v>2.9272E-3</v>
      </c>
      <c r="G527" s="22">
        <v>346</v>
      </c>
      <c r="H527" s="22">
        <f t="shared" si="10"/>
        <v>1.01</v>
      </c>
    </row>
    <row r="528" spans="1:8" ht="126" x14ac:dyDescent="0.25">
      <c r="A528" s="19">
        <v>513</v>
      </c>
      <c r="B528" s="19"/>
      <c r="C528" s="23" t="s">
        <v>1100</v>
      </c>
      <c r="D528" s="20" t="s">
        <v>1101</v>
      </c>
      <c r="E528" s="19" t="s">
        <v>300</v>
      </c>
      <c r="F528" s="21">
        <v>6.4999999999999997E-4</v>
      </c>
      <c r="G528" s="22">
        <v>1470</v>
      </c>
      <c r="H528" s="22">
        <f t="shared" si="10"/>
        <v>0.96</v>
      </c>
    </row>
    <row r="529" spans="1:8" ht="220.5" x14ac:dyDescent="0.25">
      <c r="A529" s="19">
        <v>514</v>
      </c>
      <c r="B529" s="19"/>
      <c r="C529" s="23" t="s">
        <v>1102</v>
      </c>
      <c r="D529" s="20" t="s">
        <v>1103</v>
      </c>
      <c r="E529" s="19" t="s">
        <v>292</v>
      </c>
      <c r="F529" s="21">
        <v>1.5E-3</v>
      </c>
      <c r="G529" s="22">
        <v>558.33000000000004</v>
      </c>
      <c r="H529" s="22">
        <f t="shared" si="10"/>
        <v>0.84</v>
      </c>
    </row>
    <row r="530" spans="1:8" ht="110.25" x14ac:dyDescent="0.25">
      <c r="A530" s="19">
        <v>515</v>
      </c>
      <c r="B530" s="19"/>
      <c r="C530" s="23" t="s">
        <v>1104</v>
      </c>
      <c r="D530" s="20" t="s">
        <v>1105</v>
      </c>
      <c r="E530" s="19" t="s">
        <v>292</v>
      </c>
      <c r="F530" s="21">
        <v>7.1999999999999998E-3</v>
      </c>
      <c r="G530" s="22">
        <v>108.4</v>
      </c>
      <c r="H530" s="22">
        <f t="shared" si="10"/>
        <v>0.78</v>
      </c>
    </row>
    <row r="531" spans="1:8" ht="31.5" x14ac:dyDescent="0.25">
      <c r="A531" s="19">
        <v>516</v>
      </c>
      <c r="B531" s="19"/>
      <c r="C531" s="23" t="s">
        <v>1106</v>
      </c>
      <c r="D531" s="20" t="s">
        <v>740</v>
      </c>
      <c r="E531" s="19" t="s">
        <v>292</v>
      </c>
      <c r="F531" s="21">
        <v>0.21635199999999999</v>
      </c>
      <c r="G531" s="22">
        <v>2.44</v>
      </c>
      <c r="H531" s="22">
        <f t="shared" si="10"/>
        <v>0.53</v>
      </c>
    </row>
    <row r="532" spans="1:8" ht="31.5" x14ac:dyDescent="0.25">
      <c r="A532" s="19">
        <v>517</v>
      </c>
      <c r="B532" s="19"/>
      <c r="C532" s="23" t="s">
        <v>1107</v>
      </c>
      <c r="D532" s="20" t="s">
        <v>1108</v>
      </c>
      <c r="E532" s="19" t="s">
        <v>365</v>
      </c>
      <c r="F532" s="21">
        <v>6.0000000000000001E-3</v>
      </c>
      <c r="G532" s="22">
        <v>79.099999999999994</v>
      </c>
      <c r="H532" s="22">
        <f t="shared" si="10"/>
        <v>0.47</v>
      </c>
    </row>
    <row r="533" spans="1:8" ht="63" x14ac:dyDescent="0.25">
      <c r="A533" s="19">
        <v>518</v>
      </c>
      <c r="B533" s="19"/>
      <c r="C533" s="23" t="s">
        <v>1109</v>
      </c>
      <c r="D533" s="20" t="s">
        <v>1110</v>
      </c>
      <c r="E533" s="19" t="s">
        <v>309</v>
      </c>
      <c r="F533" s="21">
        <v>1.4E-2</v>
      </c>
      <c r="G533" s="22">
        <v>27.74</v>
      </c>
      <c r="H533" s="22">
        <f t="shared" si="10"/>
        <v>0.39</v>
      </c>
    </row>
    <row r="534" spans="1:8" ht="220.5" x14ac:dyDescent="0.25">
      <c r="A534" s="19">
        <v>519</v>
      </c>
      <c r="B534" s="19"/>
      <c r="C534" s="23" t="s">
        <v>1111</v>
      </c>
      <c r="D534" s="20" t="s">
        <v>1112</v>
      </c>
      <c r="E534" s="19" t="s">
        <v>318</v>
      </c>
      <c r="F534" s="21">
        <v>1</v>
      </c>
      <c r="G534" s="22">
        <v>0.37</v>
      </c>
      <c r="H534" s="22">
        <f t="shared" si="10"/>
        <v>0.37</v>
      </c>
    </row>
    <row r="535" spans="1:8" ht="78.75" x14ac:dyDescent="0.25">
      <c r="A535" s="19">
        <v>520</v>
      </c>
      <c r="B535" s="19"/>
      <c r="C535" s="23" t="s">
        <v>1113</v>
      </c>
      <c r="D535" s="20" t="s">
        <v>1114</v>
      </c>
      <c r="E535" s="19" t="s">
        <v>309</v>
      </c>
      <c r="F535" s="21">
        <v>1.2E-2</v>
      </c>
      <c r="G535" s="22">
        <v>25.31</v>
      </c>
      <c r="H535" s="22">
        <f t="shared" si="10"/>
        <v>0.3</v>
      </c>
    </row>
    <row r="536" spans="1:8" ht="31.5" x14ac:dyDescent="0.25">
      <c r="A536" s="19">
        <v>521</v>
      </c>
      <c r="B536" s="19"/>
      <c r="C536" s="23" t="s">
        <v>1115</v>
      </c>
      <c r="D536" s="20" t="s">
        <v>1116</v>
      </c>
      <c r="E536" s="19" t="s">
        <v>295</v>
      </c>
      <c r="F536" s="21">
        <v>7.1999999999999998E-3</v>
      </c>
      <c r="G536" s="22">
        <v>37.43</v>
      </c>
      <c r="H536" s="22">
        <f t="shared" si="10"/>
        <v>0.27</v>
      </c>
    </row>
    <row r="537" spans="1:8" ht="110.25" x14ac:dyDescent="0.25">
      <c r="A537" s="19">
        <v>522</v>
      </c>
      <c r="B537" s="19"/>
      <c r="C537" s="23" t="s">
        <v>1117</v>
      </c>
      <c r="D537" s="20" t="s">
        <v>1118</v>
      </c>
      <c r="E537" s="19" t="s">
        <v>309</v>
      </c>
      <c r="F537" s="21">
        <v>4.1999999999999997E-3</v>
      </c>
      <c r="G537" s="22">
        <v>57.4</v>
      </c>
      <c r="H537" s="22">
        <f t="shared" si="10"/>
        <v>0.24</v>
      </c>
    </row>
    <row r="538" spans="1:8" ht="47.25" x14ac:dyDescent="0.25">
      <c r="A538" s="19">
        <v>523</v>
      </c>
      <c r="B538" s="19"/>
      <c r="C538" s="23" t="s">
        <v>1119</v>
      </c>
      <c r="D538" s="20" t="s">
        <v>1120</v>
      </c>
      <c r="E538" s="19" t="s">
        <v>365</v>
      </c>
      <c r="F538" s="21">
        <v>1.8600000000000001E-3</v>
      </c>
      <c r="G538" s="22">
        <v>84.75</v>
      </c>
      <c r="H538" s="22">
        <f t="shared" si="10"/>
        <v>0.16</v>
      </c>
    </row>
    <row r="539" spans="1:8" ht="126" x14ac:dyDescent="0.25">
      <c r="A539" s="19">
        <v>524</v>
      </c>
      <c r="B539" s="19"/>
      <c r="C539" s="23" t="s">
        <v>1121</v>
      </c>
      <c r="D539" s="20" t="s">
        <v>1122</v>
      </c>
      <c r="E539" s="19" t="s">
        <v>309</v>
      </c>
      <c r="F539" s="21">
        <v>3.8800000000000001E-2</v>
      </c>
      <c r="G539" s="22">
        <v>2.15</v>
      </c>
      <c r="H539" s="22">
        <f t="shared" si="10"/>
        <v>0.08</v>
      </c>
    </row>
    <row r="540" spans="1:8" ht="47.25" x14ac:dyDescent="0.25">
      <c r="A540" s="19">
        <v>525</v>
      </c>
      <c r="B540" s="19"/>
      <c r="C540" s="23" t="s">
        <v>1123</v>
      </c>
      <c r="D540" s="20" t="s">
        <v>1124</v>
      </c>
      <c r="E540" s="19" t="s">
        <v>300</v>
      </c>
      <c r="F540" s="21">
        <v>3.1300000000000002E-5</v>
      </c>
      <c r="G540" s="22">
        <v>2147</v>
      </c>
      <c r="H540" s="22">
        <f t="shared" si="10"/>
        <v>7.0000000000000007E-2</v>
      </c>
    </row>
    <row r="541" spans="1:8" ht="31.5" x14ac:dyDescent="0.25">
      <c r="A541" s="19">
        <v>526</v>
      </c>
      <c r="B541" s="19"/>
      <c r="C541" s="23" t="s">
        <v>1125</v>
      </c>
      <c r="D541" s="20" t="s">
        <v>1126</v>
      </c>
      <c r="E541" s="19" t="s">
        <v>300</v>
      </c>
      <c r="F541" s="21">
        <v>3.371</v>
      </c>
      <c r="G541" s="22"/>
      <c r="H541" s="22">
        <f t="shared" si="10"/>
        <v>0</v>
      </c>
    </row>
    <row r="542" spans="1:8" ht="15.75" x14ac:dyDescent="0.25">
      <c r="A542" s="179" t="s">
        <v>63</v>
      </c>
      <c r="B542" s="180"/>
      <c r="C542" s="181"/>
      <c r="D542" s="181"/>
      <c r="E542" s="180"/>
      <c r="F542" s="17"/>
      <c r="G542" s="18"/>
      <c r="H542" s="18" t="e">
        <f>SUM(H543:H623)</f>
        <v>#VALUE!</v>
      </c>
    </row>
    <row r="543" spans="1:8" ht="252" x14ac:dyDescent="0.25">
      <c r="A543" s="19">
        <v>527</v>
      </c>
      <c r="B543" s="19"/>
      <c r="C543" s="23" t="s">
        <v>374</v>
      </c>
      <c r="D543" s="20" t="s">
        <v>1127</v>
      </c>
      <c r="E543" s="19" t="s">
        <v>318</v>
      </c>
      <c r="F543" s="21">
        <v>16</v>
      </c>
      <c r="G543" s="22">
        <v>33893.061881187998</v>
      </c>
      <c r="H543" s="22">
        <f t="shared" ref="H543:H574" si="11">ROUND(F543*G543,2)</f>
        <v>542288.99</v>
      </c>
    </row>
    <row r="544" spans="1:8" ht="126" x14ac:dyDescent="0.25">
      <c r="A544" s="19">
        <v>528</v>
      </c>
      <c r="B544" s="19"/>
      <c r="C544" s="23" t="s">
        <v>374</v>
      </c>
      <c r="D544" s="20" t="s">
        <v>1128</v>
      </c>
      <c r="E544" s="19" t="s">
        <v>318</v>
      </c>
      <c r="F544" s="21">
        <v>1</v>
      </c>
      <c r="G544" s="22">
        <v>204771.79950495</v>
      </c>
      <c r="H544" s="22">
        <f t="shared" si="11"/>
        <v>204771.8</v>
      </c>
    </row>
    <row r="545" spans="1:8" ht="378" x14ac:dyDescent="0.25">
      <c r="A545" s="19">
        <v>529</v>
      </c>
      <c r="B545" s="19"/>
      <c r="C545" s="23" t="s">
        <v>374</v>
      </c>
      <c r="D545" s="20" t="s">
        <v>1129</v>
      </c>
      <c r="E545" s="19" t="s">
        <v>547</v>
      </c>
      <c r="F545" s="21">
        <v>2</v>
      </c>
      <c r="G545" s="22">
        <v>71961.665841584007</v>
      </c>
      <c r="H545" s="22">
        <f t="shared" si="11"/>
        <v>143923.32999999999</v>
      </c>
    </row>
    <row r="546" spans="1:8" ht="362.25" x14ac:dyDescent="0.25">
      <c r="A546" s="19">
        <v>530</v>
      </c>
      <c r="B546" s="19"/>
      <c r="C546" s="23" t="s">
        <v>374</v>
      </c>
      <c r="D546" s="20" t="s">
        <v>1130</v>
      </c>
      <c r="E546" s="19" t="s">
        <v>547</v>
      </c>
      <c r="F546" s="21">
        <v>16</v>
      </c>
      <c r="G546" s="22">
        <v>6670.1064356436</v>
      </c>
      <c r="H546" s="22">
        <f t="shared" si="11"/>
        <v>106721.7</v>
      </c>
    </row>
    <row r="547" spans="1:8" ht="94.5" x14ac:dyDescent="0.25">
      <c r="A547" s="19">
        <v>531</v>
      </c>
      <c r="B547" s="19"/>
      <c r="C547" s="23" t="s">
        <v>374</v>
      </c>
      <c r="D547" s="20" t="s">
        <v>1131</v>
      </c>
      <c r="E547" s="19" t="s">
        <v>318</v>
      </c>
      <c r="F547" s="21">
        <v>1</v>
      </c>
      <c r="G547" s="22">
        <v>85094.059405941007</v>
      </c>
      <c r="H547" s="22">
        <f t="shared" si="11"/>
        <v>85094.06</v>
      </c>
    </row>
    <row r="548" spans="1:8" ht="110.25" x14ac:dyDescent="0.25">
      <c r="A548" s="19">
        <v>532</v>
      </c>
      <c r="B548" s="19"/>
      <c r="C548" s="23" t="s">
        <v>374</v>
      </c>
      <c r="D548" s="20" t="s">
        <v>1132</v>
      </c>
      <c r="E548" s="19" t="s">
        <v>318</v>
      </c>
      <c r="F548" s="21">
        <v>9</v>
      </c>
      <c r="G548" s="22">
        <v>7922.1163366336996</v>
      </c>
      <c r="H548" s="22">
        <f t="shared" si="11"/>
        <v>71299.05</v>
      </c>
    </row>
    <row r="549" spans="1:8" ht="110.25" x14ac:dyDescent="0.25">
      <c r="A549" s="19">
        <v>533</v>
      </c>
      <c r="B549" s="19"/>
      <c r="C549" s="23" t="s">
        <v>374</v>
      </c>
      <c r="D549" s="20" t="s">
        <v>1133</v>
      </c>
      <c r="E549" s="19" t="s">
        <v>318</v>
      </c>
      <c r="F549" s="21">
        <v>1</v>
      </c>
      <c r="G549" s="22">
        <v>60066.393564356003</v>
      </c>
      <c r="H549" s="22">
        <f t="shared" si="11"/>
        <v>60066.39</v>
      </c>
    </row>
    <row r="550" spans="1:8" ht="126" x14ac:dyDescent="0.25">
      <c r="A550" s="19">
        <v>534</v>
      </c>
      <c r="B550" s="19"/>
      <c r="C550" s="23" t="s">
        <v>374</v>
      </c>
      <c r="D550" s="20" t="s">
        <v>1134</v>
      </c>
      <c r="E550" s="19" t="s">
        <v>318</v>
      </c>
      <c r="F550" s="21">
        <v>1</v>
      </c>
      <c r="G550" s="22">
        <v>58141.975247524999</v>
      </c>
      <c r="H550" s="22">
        <f t="shared" si="11"/>
        <v>58141.98</v>
      </c>
    </row>
    <row r="551" spans="1:8" ht="299.25" x14ac:dyDescent="0.25">
      <c r="A551" s="19">
        <v>535</v>
      </c>
      <c r="B551" s="19"/>
      <c r="C551" s="23" t="s">
        <v>1135</v>
      </c>
      <c r="D551" s="20" t="s">
        <v>1136</v>
      </c>
      <c r="E551" s="19" t="s">
        <v>318</v>
      </c>
      <c r="F551" s="21">
        <v>3</v>
      </c>
      <c r="G551" s="22">
        <v>11612.66</v>
      </c>
      <c r="H551" s="22">
        <f t="shared" si="11"/>
        <v>34837.980000000003</v>
      </c>
    </row>
    <row r="552" spans="1:8" ht="220.5" x14ac:dyDescent="0.25">
      <c r="A552" s="19">
        <v>536</v>
      </c>
      <c r="B552" s="19"/>
      <c r="C552" s="23" t="s">
        <v>374</v>
      </c>
      <c r="D552" s="20" t="s">
        <v>1137</v>
      </c>
      <c r="E552" s="19" t="s">
        <v>547</v>
      </c>
      <c r="F552" s="21">
        <v>2</v>
      </c>
      <c r="G552" s="22">
        <v>15872.126237623999</v>
      </c>
      <c r="H552" s="22">
        <f t="shared" si="11"/>
        <v>31744.25</v>
      </c>
    </row>
    <row r="553" spans="1:8" ht="157.5" x14ac:dyDescent="0.25">
      <c r="A553" s="19">
        <v>537</v>
      </c>
      <c r="B553" s="19"/>
      <c r="C553" s="23" t="s">
        <v>374</v>
      </c>
      <c r="D553" s="20" t="s">
        <v>1138</v>
      </c>
      <c r="E553" s="19" t="s">
        <v>318</v>
      </c>
      <c r="F553" s="21">
        <v>3</v>
      </c>
      <c r="G553" s="22">
        <v>10380.631188118999</v>
      </c>
      <c r="H553" s="22">
        <f t="shared" si="11"/>
        <v>31141.89</v>
      </c>
    </row>
    <row r="554" spans="1:8" ht="110.25" x14ac:dyDescent="0.25">
      <c r="A554" s="19">
        <v>538</v>
      </c>
      <c r="B554" s="19"/>
      <c r="C554" s="23" t="s">
        <v>374</v>
      </c>
      <c r="D554" s="20" t="s">
        <v>1139</v>
      </c>
      <c r="E554" s="19" t="s">
        <v>318</v>
      </c>
      <c r="F554" s="21">
        <v>3</v>
      </c>
      <c r="G554" s="22">
        <v>9801.0024752475001</v>
      </c>
      <c r="H554" s="22">
        <f t="shared" si="11"/>
        <v>29403.01</v>
      </c>
    </row>
    <row r="555" spans="1:8" ht="78.75" x14ac:dyDescent="0.25">
      <c r="A555" s="19">
        <v>539</v>
      </c>
      <c r="B555" s="19"/>
      <c r="C555" s="23" t="s">
        <v>374</v>
      </c>
      <c r="D555" s="20" t="s">
        <v>1140</v>
      </c>
      <c r="E555" s="19"/>
      <c r="F555" s="21">
        <v>4</v>
      </c>
      <c r="G555" s="22">
        <v>6305.6707920791996</v>
      </c>
      <c r="H555" s="22">
        <f t="shared" si="11"/>
        <v>25222.68</v>
      </c>
    </row>
    <row r="556" spans="1:8" ht="220.5" x14ac:dyDescent="0.25">
      <c r="A556" s="19">
        <v>540</v>
      </c>
      <c r="B556" s="19"/>
      <c r="C556" s="23" t="s">
        <v>374</v>
      </c>
      <c r="D556" s="20" t="s">
        <v>1141</v>
      </c>
      <c r="E556" s="19" t="s">
        <v>547</v>
      </c>
      <c r="F556" s="21">
        <v>3</v>
      </c>
      <c r="G556" s="22">
        <v>7972.8069306931002</v>
      </c>
      <c r="H556" s="22">
        <f t="shared" si="11"/>
        <v>23918.42</v>
      </c>
    </row>
    <row r="557" spans="1:8" ht="299.25" x14ac:dyDescent="0.25">
      <c r="A557" s="19">
        <v>541</v>
      </c>
      <c r="B557" s="19"/>
      <c r="C557" s="23" t="s">
        <v>1142</v>
      </c>
      <c r="D557" s="20" t="s">
        <v>1143</v>
      </c>
      <c r="E557" s="19" t="s">
        <v>318</v>
      </c>
      <c r="F557" s="21">
        <v>2</v>
      </c>
      <c r="G557" s="22">
        <v>9741.5400000000009</v>
      </c>
      <c r="H557" s="22">
        <f t="shared" si="11"/>
        <v>19483.080000000002</v>
      </c>
    </row>
    <row r="558" spans="1:8" ht="299.25" x14ac:dyDescent="0.25">
      <c r="A558" s="19">
        <v>542</v>
      </c>
      <c r="B558" s="19"/>
      <c r="C558" s="23" t="s">
        <v>1144</v>
      </c>
      <c r="D558" s="20" t="s">
        <v>1145</v>
      </c>
      <c r="E558" s="19" t="s">
        <v>318</v>
      </c>
      <c r="F558" s="21">
        <v>2</v>
      </c>
      <c r="G558" s="22">
        <v>8700.7199999999993</v>
      </c>
      <c r="H558" s="22">
        <f t="shared" si="11"/>
        <v>17401.439999999999</v>
      </c>
    </row>
    <row r="559" spans="1:8" ht="63" x14ac:dyDescent="0.25">
      <c r="A559" s="19">
        <v>543</v>
      </c>
      <c r="B559" s="19"/>
      <c r="C559" s="23" t="s">
        <v>374</v>
      </c>
      <c r="D559" s="20" t="s">
        <v>1146</v>
      </c>
      <c r="E559" s="19" t="s">
        <v>318</v>
      </c>
      <c r="F559" s="21">
        <v>1</v>
      </c>
      <c r="G559" s="22">
        <v>17389.351485149</v>
      </c>
      <c r="H559" s="22">
        <f t="shared" si="11"/>
        <v>17389.349999999999</v>
      </c>
    </row>
    <row r="560" spans="1:8" ht="157.5" x14ac:dyDescent="0.25">
      <c r="A560" s="19">
        <v>544</v>
      </c>
      <c r="B560" s="19"/>
      <c r="C560" s="23" t="s">
        <v>492</v>
      </c>
      <c r="D560" s="20" t="s">
        <v>493</v>
      </c>
      <c r="E560" s="19" t="s">
        <v>318</v>
      </c>
      <c r="F560" s="21">
        <v>6</v>
      </c>
      <c r="G560" s="22">
        <v>2850.33</v>
      </c>
      <c r="H560" s="22">
        <f t="shared" si="11"/>
        <v>17101.98</v>
      </c>
    </row>
    <row r="561" spans="1:8" ht="236.25" x14ac:dyDescent="0.25">
      <c r="A561" s="19">
        <v>545</v>
      </c>
      <c r="B561" s="19"/>
      <c r="C561" s="23" t="s">
        <v>374</v>
      </c>
      <c r="D561" s="20" t="s">
        <v>1147</v>
      </c>
      <c r="E561" s="19" t="s">
        <v>547</v>
      </c>
      <c r="F561" s="21">
        <v>3</v>
      </c>
      <c r="G561" s="22">
        <v>4846.8638613861003</v>
      </c>
      <c r="H561" s="22">
        <f t="shared" si="11"/>
        <v>14540.59</v>
      </c>
    </row>
    <row r="562" spans="1:8" ht="204.75" x14ac:dyDescent="0.25">
      <c r="A562" s="19">
        <v>546</v>
      </c>
      <c r="B562" s="19"/>
      <c r="C562" s="23" t="s">
        <v>1148</v>
      </c>
      <c r="D562" s="20" t="s">
        <v>1149</v>
      </c>
      <c r="E562" s="19" t="s">
        <v>318</v>
      </c>
      <c r="F562" s="21">
        <v>1</v>
      </c>
      <c r="G562" s="22">
        <v>14493.76</v>
      </c>
      <c r="H562" s="22">
        <f t="shared" si="11"/>
        <v>14493.76</v>
      </c>
    </row>
    <row r="563" spans="1:8" ht="299.25" x14ac:dyDescent="0.25">
      <c r="A563" s="19">
        <v>547</v>
      </c>
      <c r="B563" s="19"/>
      <c r="C563" s="23" t="s">
        <v>1150</v>
      </c>
      <c r="D563" s="20" t="s">
        <v>1151</v>
      </c>
      <c r="E563" s="19" t="s">
        <v>318</v>
      </c>
      <c r="F563" s="21">
        <v>3</v>
      </c>
      <c r="G563" s="22">
        <v>4326.97</v>
      </c>
      <c r="H563" s="22">
        <f t="shared" si="11"/>
        <v>12980.91</v>
      </c>
    </row>
    <row r="564" spans="1:8" ht="141.75" x14ac:dyDescent="0.25">
      <c r="A564" s="19">
        <v>548</v>
      </c>
      <c r="B564" s="19"/>
      <c r="C564" s="23" t="s">
        <v>374</v>
      </c>
      <c r="D564" s="20" t="s">
        <v>1152</v>
      </c>
      <c r="E564" s="19"/>
      <c r="F564" s="21">
        <v>1</v>
      </c>
      <c r="G564" s="22">
        <v>11722.94</v>
      </c>
      <c r="H564" s="22">
        <f t="shared" si="11"/>
        <v>11722.94</v>
      </c>
    </row>
    <row r="565" spans="1:8" ht="157.5" x14ac:dyDescent="0.25">
      <c r="A565" s="19">
        <v>549</v>
      </c>
      <c r="B565" s="19"/>
      <c r="C565" s="23" t="s">
        <v>374</v>
      </c>
      <c r="D565" s="20" t="s">
        <v>1153</v>
      </c>
      <c r="E565" s="19" t="s">
        <v>547</v>
      </c>
      <c r="F565" s="21">
        <v>1</v>
      </c>
      <c r="G565" s="22">
        <v>11452.48</v>
      </c>
      <c r="H565" s="22">
        <f t="shared" si="11"/>
        <v>11452.48</v>
      </c>
    </row>
    <row r="566" spans="1:8" ht="299.25" x14ac:dyDescent="0.25">
      <c r="A566" s="19">
        <v>550</v>
      </c>
      <c r="B566" s="19"/>
      <c r="C566" s="23" t="s">
        <v>1154</v>
      </c>
      <c r="D566" s="20" t="s">
        <v>1155</v>
      </c>
      <c r="E566" s="19" t="s">
        <v>318</v>
      </c>
      <c r="F566" s="21">
        <v>1</v>
      </c>
      <c r="G566" s="22">
        <v>10875.91</v>
      </c>
      <c r="H566" s="22">
        <f t="shared" si="11"/>
        <v>10875.91</v>
      </c>
    </row>
    <row r="567" spans="1:8" ht="189" x14ac:dyDescent="0.25">
      <c r="A567" s="19">
        <v>551</v>
      </c>
      <c r="B567" s="19"/>
      <c r="C567" s="23" t="s">
        <v>374</v>
      </c>
      <c r="D567" s="20" t="s">
        <v>1156</v>
      </c>
      <c r="E567" s="19" t="s">
        <v>547</v>
      </c>
      <c r="F567" s="21">
        <v>6</v>
      </c>
      <c r="G567" s="22">
        <v>1682.0569306931</v>
      </c>
      <c r="H567" s="22">
        <f t="shared" si="11"/>
        <v>10092.34</v>
      </c>
    </row>
    <row r="568" spans="1:8" ht="299.25" x14ac:dyDescent="0.25">
      <c r="A568" s="19">
        <v>552</v>
      </c>
      <c r="B568" s="19"/>
      <c r="C568" s="23" t="s">
        <v>374</v>
      </c>
      <c r="D568" s="20" t="s">
        <v>1157</v>
      </c>
      <c r="E568" s="19" t="s">
        <v>547</v>
      </c>
      <c r="F568" s="21">
        <v>1</v>
      </c>
      <c r="G568" s="22">
        <v>9378.3069306930993</v>
      </c>
      <c r="H568" s="22">
        <f t="shared" si="11"/>
        <v>9378.31</v>
      </c>
    </row>
    <row r="569" spans="1:8" ht="126" x14ac:dyDescent="0.25">
      <c r="A569" s="19">
        <v>553</v>
      </c>
      <c r="B569" s="19"/>
      <c r="C569" s="23" t="s">
        <v>374</v>
      </c>
      <c r="D569" s="20" t="s">
        <v>1158</v>
      </c>
      <c r="E569" s="19" t="s">
        <v>318</v>
      </c>
      <c r="F569" s="21">
        <v>3</v>
      </c>
      <c r="G569" s="22">
        <v>2631.4801980197999</v>
      </c>
      <c r="H569" s="22">
        <f t="shared" si="11"/>
        <v>7894.44</v>
      </c>
    </row>
    <row r="570" spans="1:8" ht="299.25" x14ac:dyDescent="0.25">
      <c r="A570" s="19">
        <v>554</v>
      </c>
      <c r="B570" s="19"/>
      <c r="C570" s="23" t="s">
        <v>1159</v>
      </c>
      <c r="D570" s="20" t="s">
        <v>1160</v>
      </c>
      <c r="E570" s="19" t="s">
        <v>318</v>
      </c>
      <c r="F570" s="21">
        <v>1</v>
      </c>
      <c r="G570" s="22">
        <v>7047.16</v>
      </c>
      <c r="H570" s="22">
        <f t="shared" si="11"/>
        <v>7047.16</v>
      </c>
    </row>
    <row r="571" spans="1:8" ht="157.5" x14ac:dyDescent="0.25">
      <c r="A571" s="19">
        <v>555</v>
      </c>
      <c r="B571" s="19"/>
      <c r="C571" s="23" t="s">
        <v>374</v>
      </c>
      <c r="D571" s="20" t="s">
        <v>1161</v>
      </c>
      <c r="E571" s="19" t="s">
        <v>318</v>
      </c>
      <c r="F571" s="21">
        <v>1</v>
      </c>
      <c r="G571" s="22">
        <v>6907.0346534652999</v>
      </c>
      <c r="H571" s="22">
        <f t="shared" si="11"/>
        <v>6907.03</v>
      </c>
    </row>
    <row r="572" spans="1:8" ht="157.5" x14ac:dyDescent="0.25">
      <c r="A572" s="19">
        <v>556</v>
      </c>
      <c r="B572" s="19"/>
      <c r="C572" s="23" t="s">
        <v>374</v>
      </c>
      <c r="D572" s="20" t="s">
        <v>1162</v>
      </c>
      <c r="E572" s="19" t="s">
        <v>318</v>
      </c>
      <c r="F572" s="21">
        <v>3</v>
      </c>
      <c r="G572" s="22">
        <v>2210.2351485149002</v>
      </c>
      <c r="H572" s="22">
        <f t="shared" si="11"/>
        <v>6630.71</v>
      </c>
    </row>
    <row r="573" spans="1:8" ht="236.25" x14ac:dyDescent="0.25">
      <c r="A573" s="19">
        <v>557</v>
      </c>
      <c r="B573" s="19"/>
      <c r="C573" s="23" t="s">
        <v>374</v>
      </c>
      <c r="D573" s="20" t="s">
        <v>1163</v>
      </c>
      <c r="E573" s="19" t="s">
        <v>318</v>
      </c>
      <c r="F573" s="21">
        <v>1</v>
      </c>
      <c r="G573" s="22">
        <v>5828.4133663366001</v>
      </c>
      <c r="H573" s="22">
        <f t="shared" si="11"/>
        <v>5828.41</v>
      </c>
    </row>
    <row r="574" spans="1:8" ht="157.5" x14ac:dyDescent="0.25">
      <c r="A574" s="19">
        <v>558</v>
      </c>
      <c r="B574" s="19"/>
      <c r="C574" s="23" t="s">
        <v>374</v>
      </c>
      <c r="D574" s="20" t="s">
        <v>1164</v>
      </c>
      <c r="E574" s="19" t="s">
        <v>318</v>
      </c>
      <c r="F574" s="21">
        <v>3</v>
      </c>
      <c r="G574" s="22">
        <v>1803.9430693069</v>
      </c>
      <c r="H574" s="22">
        <f t="shared" si="11"/>
        <v>5411.83</v>
      </c>
    </row>
    <row r="575" spans="1:8" ht="126" x14ac:dyDescent="0.25">
      <c r="A575" s="19">
        <v>559</v>
      </c>
      <c r="B575" s="19"/>
      <c r="C575" s="23" t="s">
        <v>1165</v>
      </c>
      <c r="D575" s="20" t="s">
        <v>1166</v>
      </c>
      <c r="E575" s="19" t="s">
        <v>318</v>
      </c>
      <c r="F575" s="21">
        <v>2</v>
      </c>
      <c r="G575" s="22">
        <v>2634.24</v>
      </c>
      <c r="H575" s="22">
        <f t="shared" ref="H575:H606" si="12">ROUND(F575*G575,2)</f>
        <v>5268.48</v>
      </c>
    </row>
    <row r="576" spans="1:8" ht="157.5" x14ac:dyDescent="0.25">
      <c r="A576" s="19">
        <v>560</v>
      </c>
      <c r="B576" s="19"/>
      <c r="C576" s="23" t="s">
        <v>374</v>
      </c>
      <c r="D576" s="20" t="s">
        <v>1167</v>
      </c>
      <c r="E576" s="19" t="s">
        <v>318</v>
      </c>
      <c r="F576" s="21">
        <v>3</v>
      </c>
      <c r="G576" s="22">
        <v>1657.6757425743001</v>
      </c>
      <c r="H576" s="22">
        <f t="shared" si="12"/>
        <v>4973.03</v>
      </c>
    </row>
    <row r="577" spans="1:8" ht="252" x14ac:dyDescent="0.25">
      <c r="A577" s="19">
        <v>561</v>
      </c>
      <c r="B577" s="19"/>
      <c r="C577" s="23" t="s">
        <v>374</v>
      </c>
      <c r="D577" s="20" t="s">
        <v>1168</v>
      </c>
      <c r="E577" s="19" t="s">
        <v>318</v>
      </c>
      <c r="F577" s="21">
        <v>2</v>
      </c>
      <c r="G577" s="22">
        <v>4145.8267326733003</v>
      </c>
      <c r="H577" s="22">
        <f t="shared" si="12"/>
        <v>8291.65</v>
      </c>
    </row>
    <row r="578" spans="1:8" ht="236.25" x14ac:dyDescent="0.25">
      <c r="A578" s="19">
        <v>562</v>
      </c>
      <c r="B578" s="19"/>
      <c r="C578" s="23" t="s">
        <v>374</v>
      </c>
      <c r="D578" s="20" t="s">
        <v>1169</v>
      </c>
      <c r="E578" s="19" t="s">
        <v>547</v>
      </c>
      <c r="F578" s="21">
        <v>1</v>
      </c>
      <c r="G578" s="22">
        <v>4401.1188118811997</v>
      </c>
      <c r="H578" s="22">
        <f t="shared" si="12"/>
        <v>4401.12</v>
      </c>
    </row>
    <row r="579" spans="1:8" ht="78.75" x14ac:dyDescent="0.25">
      <c r="A579" s="19">
        <v>563</v>
      </c>
      <c r="B579" s="19"/>
      <c r="C579" s="23" t="s">
        <v>374</v>
      </c>
      <c r="D579" s="20" t="s">
        <v>1170</v>
      </c>
      <c r="E579" s="19" t="s">
        <v>318</v>
      </c>
      <c r="F579" s="21">
        <v>3</v>
      </c>
      <c r="G579" s="22">
        <v>1301.0915841584001</v>
      </c>
      <c r="H579" s="22">
        <f t="shared" si="12"/>
        <v>3903.27</v>
      </c>
    </row>
    <row r="580" spans="1:8" ht="252" x14ac:dyDescent="0.25">
      <c r="A580" s="19">
        <v>564</v>
      </c>
      <c r="B580" s="19"/>
      <c r="C580" s="23" t="s">
        <v>374</v>
      </c>
      <c r="D580" s="20" t="s">
        <v>1171</v>
      </c>
      <c r="E580" s="19" t="s">
        <v>318</v>
      </c>
      <c r="F580" s="21">
        <v>1</v>
      </c>
      <c r="G580" s="22">
        <v>4186.7871287129001</v>
      </c>
      <c r="H580" s="22">
        <f t="shared" si="12"/>
        <v>4186.79</v>
      </c>
    </row>
    <row r="581" spans="1:8" ht="157.5" x14ac:dyDescent="0.25">
      <c r="A581" s="19">
        <v>565</v>
      </c>
      <c r="B581" s="19"/>
      <c r="C581" s="23" t="s">
        <v>1172</v>
      </c>
      <c r="D581" s="20" t="s">
        <v>1173</v>
      </c>
      <c r="E581" s="19" t="s">
        <v>318</v>
      </c>
      <c r="F581" s="21">
        <v>26</v>
      </c>
      <c r="G581" s="22">
        <v>146.19999999999999</v>
      </c>
      <c r="H581" s="22">
        <f t="shared" si="12"/>
        <v>3801.2</v>
      </c>
    </row>
    <row r="582" spans="1:8" ht="252" x14ac:dyDescent="0.25">
      <c r="A582" s="19">
        <v>566</v>
      </c>
      <c r="B582" s="19"/>
      <c r="C582" s="23" t="s">
        <v>1174</v>
      </c>
      <c r="D582" s="20" t="s">
        <v>1175</v>
      </c>
      <c r="E582" s="19" t="s">
        <v>318</v>
      </c>
      <c r="F582" s="21">
        <v>1</v>
      </c>
      <c r="G582" s="22">
        <v>3604.35</v>
      </c>
      <c r="H582" s="22">
        <f t="shared" si="12"/>
        <v>3604.35</v>
      </c>
    </row>
    <row r="583" spans="1:8" ht="94.5" x14ac:dyDescent="0.25">
      <c r="A583" s="19">
        <v>567</v>
      </c>
      <c r="B583" s="19"/>
      <c r="C583" s="23" t="s">
        <v>374</v>
      </c>
      <c r="D583" s="20" t="s">
        <v>1176</v>
      </c>
      <c r="E583" s="19" t="s">
        <v>547</v>
      </c>
      <c r="F583" s="21">
        <v>1</v>
      </c>
      <c r="G583" s="22" t="s">
        <v>1177</v>
      </c>
      <c r="H583" s="22" t="e">
        <f t="shared" si="12"/>
        <v>#VALUE!</v>
      </c>
    </row>
    <row r="584" spans="1:8" ht="157.5" x14ac:dyDescent="0.25">
      <c r="A584" s="19">
        <v>568</v>
      </c>
      <c r="B584" s="19"/>
      <c r="C584" s="23" t="s">
        <v>1178</v>
      </c>
      <c r="D584" s="20" t="s">
        <v>1179</v>
      </c>
      <c r="E584" s="19" t="s">
        <v>318</v>
      </c>
      <c r="F584" s="21">
        <v>1</v>
      </c>
      <c r="G584" s="22">
        <v>3232.2</v>
      </c>
      <c r="H584" s="22">
        <f t="shared" si="12"/>
        <v>3232.2</v>
      </c>
    </row>
    <row r="585" spans="1:8" ht="141.75" x14ac:dyDescent="0.25">
      <c r="A585" s="19">
        <v>569</v>
      </c>
      <c r="B585" s="19"/>
      <c r="C585" s="23" t="s">
        <v>374</v>
      </c>
      <c r="D585" s="20" t="s">
        <v>1180</v>
      </c>
      <c r="E585" s="19" t="s">
        <v>318</v>
      </c>
      <c r="F585" s="21">
        <v>1</v>
      </c>
      <c r="G585" s="22">
        <v>3201.5915841584001</v>
      </c>
      <c r="H585" s="22">
        <f t="shared" si="12"/>
        <v>3201.59</v>
      </c>
    </row>
    <row r="586" spans="1:8" ht="157.5" x14ac:dyDescent="0.25">
      <c r="A586" s="19">
        <v>570</v>
      </c>
      <c r="B586" s="19"/>
      <c r="C586" s="23" t="s">
        <v>374</v>
      </c>
      <c r="D586" s="20" t="s">
        <v>1181</v>
      </c>
      <c r="E586" s="19" t="s">
        <v>318</v>
      </c>
      <c r="F586" s="21">
        <v>2</v>
      </c>
      <c r="G586" s="22">
        <v>1521.1608910891</v>
      </c>
      <c r="H586" s="22">
        <f t="shared" si="12"/>
        <v>3042.32</v>
      </c>
    </row>
    <row r="587" spans="1:8" ht="47.25" x14ac:dyDescent="0.25">
      <c r="A587" s="19">
        <v>571</v>
      </c>
      <c r="B587" s="19"/>
      <c r="C587" s="23" t="s">
        <v>374</v>
      </c>
      <c r="D587" s="20" t="s">
        <v>1182</v>
      </c>
      <c r="E587" s="19" t="s">
        <v>318</v>
      </c>
      <c r="F587" s="21">
        <v>1</v>
      </c>
      <c r="G587" s="22">
        <v>3028.6732673267002</v>
      </c>
      <c r="H587" s="22">
        <f t="shared" si="12"/>
        <v>3028.67</v>
      </c>
    </row>
    <row r="588" spans="1:8" ht="236.25" x14ac:dyDescent="0.25">
      <c r="A588" s="19">
        <v>572</v>
      </c>
      <c r="B588" s="19"/>
      <c r="C588" s="23" t="s">
        <v>1183</v>
      </c>
      <c r="D588" s="20" t="s">
        <v>1184</v>
      </c>
      <c r="E588" s="19" t="s">
        <v>318</v>
      </c>
      <c r="F588" s="21">
        <v>1</v>
      </c>
      <c r="G588" s="22">
        <v>2982.65</v>
      </c>
      <c r="H588" s="22">
        <f t="shared" si="12"/>
        <v>2982.65</v>
      </c>
    </row>
    <row r="589" spans="1:8" ht="252" x14ac:dyDescent="0.25">
      <c r="A589" s="19">
        <v>573</v>
      </c>
      <c r="B589" s="19"/>
      <c r="C589" s="23" t="s">
        <v>1185</v>
      </c>
      <c r="D589" s="20" t="s">
        <v>1186</v>
      </c>
      <c r="E589" s="19" t="s">
        <v>318</v>
      </c>
      <c r="F589" s="21">
        <v>1</v>
      </c>
      <c r="G589" s="22">
        <v>2877.65</v>
      </c>
      <c r="H589" s="22">
        <f t="shared" si="12"/>
        <v>2877.65</v>
      </c>
    </row>
    <row r="590" spans="1:8" ht="157.5" x14ac:dyDescent="0.25">
      <c r="A590" s="19">
        <v>574</v>
      </c>
      <c r="B590" s="19"/>
      <c r="C590" s="23" t="s">
        <v>1187</v>
      </c>
      <c r="D590" s="20" t="s">
        <v>1188</v>
      </c>
      <c r="E590" s="19" t="s">
        <v>318</v>
      </c>
      <c r="F590" s="21">
        <v>1</v>
      </c>
      <c r="G590" s="22">
        <v>2713.94</v>
      </c>
      <c r="H590" s="22">
        <f t="shared" si="12"/>
        <v>2713.94</v>
      </c>
    </row>
    <row r="591" spans="1:8" ht="173.25" x14ac:dyDescent="0.25">
      <c r="A591" s="19">
        <v>575</v>
      </c>
      <c r="B591" s="19"/>
      <c r="C591" s="23" t="s">
        <v>374</v>
      </c>
      <c r="D591" s="20" t="s">
        <v>1189</v>
      </c>
      <c r="E591" s="19" t="s">
        <v>318</v>
      </c>
      <c r="F591" s="21">
        <v>2</v>
      </c>
      <c r="G591" s="22">
        <v>1354.4183168316999</v>
      </c>
      <c r="H591" s="22">
        <f t="shared" si="12"/>
        <v>2708.84</v>
      </c>
    </row>
    <row r="592" spans="1:8" ht="126" x14ac:dyDescent="0.25">
      <c r="A592" s="19">
        <v>576</v>
      </c>
      <c r="B592" s="19"/>
      <c r="C592" s="23" t="s">
        <v>374</v>
      </c>
      <c r="D592" s="20" t="s">
        <v>1190</v>
      </c>
      <c r="E592" s="19" t="s">
        <v>318</v>
      </c>
      <c r="F592" s="21">
        <v>1</v>
      </c>
      <c r="G592" s="22">
        <v>2631.4801980197999</v>
      </c>
      <c r="H592" s="22">
        <f t="shared" si="12"/>
        <v>2631.48</v>
      </c>
    </row>
    <row r="593" spans="1:8" ht="252" x14ac:dyDescent="0.25">
      <c r="A593" s="19">
        <v>577</v>
      </c>
      <c r="B593" s="19"/>
      <c r="C593" s="23" t="s">
        <v>1191</v>
      </c>
      <c r="D593" s="20" t="s">
        <v>1192</v>
      </c>
      <c r="E593" s="19" t="s">
        <v>318</v>
      </c>
      <c r="F593" s="21">
        <v>1</v>
      </c>
      <c r="G593" s="22">
        <v>2492.5300000000002</v>
      </c>
      <c r="H593" s="22">
        <f t="shared" si="12"/>
        <v>2492.5300000000002</v>
      </c>
    </row>
    <row r="594" spans="1:8" ht="126" x14ac:dyDescent="0.25">
      <c r="A594" s="19">
        <v>578</v>
      </c>
      <c r="B594" s="19"/>
      <c r="C594" s="23" t="s">
        <v>374</v>
      </c>
      <c r="D594" s="20" t="s">
        <v>1193</v>
      </c>
      <c r="E594" s="19" t="s">
        <v>318</v>
      </c>
      <c r="F594" s="21">
        <v>1</v>
      </c>
      <c r="G594" s="22">
        <v>2227.4628712870999</v>
      </c>
      <c r="H594" s="22">
        <f t="shared" si="12"/>
        <v>2227.46</v>
      </c>
    </row>
    <row r="595" spans="1:8" ht="189" x14ac:dyDescent="0.25">
      <c r="A595" s="19">
        <v>579</v>
      </c>
      <c r="B595" s="19"/>
      <c r="C595" s="23" t="s">
        <v>374</v>
      </c>
      <c r="D595" s="20" t="s">
        <v>1194</v>
      </c>
      <c r="E595" s="19" t="s">
        <v>547</v>
      </c>
      <c r="F595" s="21">
        <v>1</v>
      </c>
      <c r="G595" s="22">
        <v>2166.9299999999998</v>
      </c>
      <c r="H595" s="22">
        <f t="shared" si="12"/>
        <v>2166.9299999999998</v>
      </c>
    </row>
    <row r="596" spans="1:8" ht="141.75" x14ac:dyDescent="0.25">
      <c r="A596" s="19">
        <v>580</v>
      </c>
      <c r="B596" s="19"/>
      <c r="C596" s="23" t="s">
        <v>374</v>
      </c>
      <c r="D596" s="20" t="s">
        <v>1195</v>
      </c>
      <c r="E596" s="19" t="s">
        <v>547</v>
      </c>
      <c r="F596" s="21">
        <v>1</v>
      </c>
      <c r="G596" s="22">
        <v>2086.9678217822002</v>
      </c>
      <c r="H596" s="22">
        <f t="shared" si="12"/>
        <v>2086.9699999999998</v>
      </c>
    </row>
    <row r="597" spans="1:8" ht="204.75" x14ac:dyDescent="0.25">
      <c r="A597" s="19">
        <v>581</v>
      </c>
      <c r="B597" s="19"/>
      <c r="C597" s="23" t="s">
        <v>374</v>
      </c>
      <c r="D597" s="20" t="s">
        <v>1196</v>
      </c>
      <c r="E597" s="19" t="s">
        <v>318</v>
      </c>
      <c r="F597" s="21">
        <v>1</v>
      </c>
      <c r="G597" s="22">
        <v>2073.7202970296999</v>
      </c>
      <c r="H597" s="22">
        <f t="shared" si="12"/>
        <v>2073.7199999999998</v>
      </c>
    </row>
    <row r="598" spans="1:8" ht="283.5" x14ac:dyDescent="0.25">
      <c r="A598" s="19">
        <v>582</v>
      </c>
      <c r="B598" s="19"/>
      <c r="C598" s="23" t="s">
        <v>1197</v>
      </c>
      <c r="D598" s="20" t="s">
        <v>1198</v>
      </c>
      <c r="E598" s="19" t="s">
        <v>318</v>
      </c>
      <c r="F598" s="21">
        <v>1</v>
      </c>
      <c r="G598" s="22">
        <v>1903.29</v>
      </c>
      <c r="H598" s="22">
        <f t="shared" si="12"/>
        <v>1903.29</v>
      </c>
    </row>
    <row r="599" spans="1:8" ht="141.75" x14ac:dyDescent="0.25">
      <c r="A599" s="19">
        <v>583</v>
      </c>
      <c r="B599" s="19"/>
      <c r="C599" s="23" t="s">
        <v>1199</v>
      </c>
      <c r="D599" s="20" t="s">
        <v>1200</v>
      </c>
      <c r="E599" s="19" t="s">
        <v>318</v>
      </c>
      <c r="F599" s="21">
        <v>2</v>
      </c>
      <c r="G599" s="22">
        <v>918.67</v>
      </c>
      <c r="H599" s="22">
        <f t="shared" si="12"/>
        <v>1837.34</v>
      </c>
    </row>
    <row r="600" spans="1:8" ht="252" x14ac:dyDescent="0.25">
      <c r="A600" s="19">
        <v>584</v>
      </c>
      <c r="B600" s="19"/>
      <c r="C600" s="23" t="s">
        <v>1201</v>
      </c>
      <c r="D600" s="20" t="s">
        <v>1202</v>
      </c>
      <c r="E600" s="19" t="s">
        <v>318</v>
      </c>
      <c r="F600" s="21">
        <v>1</v>
      </c>
      <c r="G600" s="22">
        <v>1637.23</v>
      </c>
      <c r="H600" s="22">
        <f t="shared" si="12"/>
        <v>1637.23</v>
      </c>
    </row>
    <row r="601" spans="1:8" ht="189" x14ac:dyDescent="0.25">
      <c r="A601" s="19">
        <v>585</v>
      </c>
      <c r="B601" s="19"/>
      <c r="C601" s="23" t="s">
        <v>374</v>
      </c>
      <c r="D601" s="20" t="s">
        <v>1203</v>
      </c>
      <c r="E601" s="19" t="s">
        <v>318</v>
      </c>
      <c r="F601" s="21">
        <v>1</v>
      </c>
      <c r="G601" s="22">
        <v>1625.1732673266999</v>
      </c>
      <c r="H601" s="22">
        <f t="shared" si="12"/>
        <v>1625.17</v>
      </c>
    </row>
    <row r="602" spans="1:8" ht="189" x14ac:dyDescent="0.25">
      <c r="A602" s="19">
        <v>586</v>
      </c>
      <c r="B602" s="19"/>
      <c r="C602" s="23" t="s">
        <v>374</v>
      </c>
      <c r="D602" s="20" t="s">
        <v>1204</v>
      </c>
      <c r="E602" s="19" t="s">
        <v>547</v>
      </c>
      <c r="F602" s="21">
        <v>1</v>
      </c>
      <c r="G602" s="22">
        <v>1606.0618811881</v>
      </c>
      <c r="H602" s="22">
        <f t="shared" si="12"/>
        <v>1606.06</v>
      </c>
    </row>
    <row r="603" spans="1:8" ht="110.25" x14ac:dyDescent="0.25">
      <c r="A603" s="19">
        <v>587</v>
      </c>
      <c r="B603" s="19"/>
      <c r="C603" s="23" t="s">
        <v>374</v>
      </c>
      <c r="D603" s="20" t="s">
        <v>1205</v>
      </c>
      <c r="E603" s="19" t="s">
        <v>547</v>
      </c>
      <c r="F603" s="21">
        <v>2</v>
      </c>
      <c r="G603" s="22">
        <v>586.29455445545</v>
      </c>
      <c r="H603" s="22">
        <f t="shared" si="12"/>
        <v>1172.5899999999999</v>
      </c>
    </row>
    <row r="604" spans="1:8" ht="157.5" x14ac:dyDescent="0.25">
      <c r="A604" s="19">
        <v>588</v>
      </c>
      <c r="B604" s="19"/>
      <c r="C604" s="23" t="s">
        <v>1206</v>
      </c>
      <c r="D604" s="20" t="s">
        <v>1207</v>
      </c>
      <c r="E604" s="19" t="s">
        <v>318</v>
      </c>
      <c r="F604" s="21">
        <v>1</v>
      </c>
      <c r="G604" s="22">
        <v>1142.07</v>
      </c>
      <c r="H604" s="22">
        <f t="shared" si="12"/>
        <v>1142.07</v>
      </c>
    </row>
    <row r="605" spans="1:8" ht="141.75" x14ac:dyDescent="0.25">
      <c r="A605" s="19">
        <v>589</v>
      </c>
      <c r="B605" s="19"/>
      <c r="C605" s="23" t="s">
        <v>1208</v>
      </c>
      <c r="D605" s="20" t="s">
        <v>1209</v>
      </c>
      <c r="E605" s="19" t="s">
        <v>318</v>
      </c>
      <c r="F605" s="21">
        <v>2</v>
      </c>
      <c r="G605" s="22">
        <v>558</v>
      </c>
      <c r="H605" s="22">
        <f t="shared" si="12"/>
        <v>1116</v>
      </c>
    </row>
    <row r="606" spans="1:8" ht="78.75" x14ac:dyDescent="0.25">
      <c r="A606" s="19">
        <v>590</v>
      </c>
      <c r="B606" s="19"/>
      <c r="C606" s="23" t="s">
        <v>374</v>
      </c>
      <c r="D606" s="20" t="s">
        <v>1210</v>
      </c>
      <c r="E606" s="19" t="s">
        <v>318</v>
      </c>
      <c r="F606" s="21">
        <v>1</v>
      </c>
      <c r="G606" s="22">
        <v>1024.0074257425999</v>
      </c>
      <c r="H606" s="22">
        <f t="shared" si="12"/>
        <v>1024.01</v>
      </c>
    </row>
    <row r="607" spans="1:8" ht="236.25" x14ac:dyDescent="0.25">
      <c r="A607" s="19">
        <v>591</v>
      </c>
      <c r="B607" s="19"/>
      <c r="C607" s="23" t="s">
        <v>659</v>
      </c>
      <c r="D607" s="20" t="s">
        <v>660</v>
      </c>
      <c r="E607" s="19" t="s">
        <v>295</v>
      </c>
      <c r="F607" s="21">
        <v>0.5</v>
      </c>
      <c r="G607" s="22">
        <v>1824</v>
      </c>
      <c r="H607" s="22">
        <f t="shared" ref="H607:H623" si="13">ROUND(F607*G607,2)</f>
        <v>912</v>
      </c>
    </row>
    <row r="608" spans="1:8" ht="141.75" x14ac:dyDescent="0.25">
      <c r="A608" s="19">
        <v>592</v>
      </c>
      <c r="B608" s="19"/>
      <c r="C608" s="23" t="s">
        <v>374</v>
      </c>
      <c r="D608" s="20" t="s">
        <v>1211</v>
      </c>
      <c r="E608" s="19"/>
      <c r="F608" s="21">
        <v>5</v>
      </c>
      <c r="G608" s="22">
        <v>172.26732673267</v>
      </c>
      <c r="H608" s="22">
        <f t="shared" si="13"/>
        <v>861.34</v>
      </c>
    </row>
    <row r="609" spans="1:8" ht="110.25" x14ac:dyDescent="0.25">
      <c r="A609" s="19">
        <v>593</v>
      </c>
      <c r="B609" s="19"/>
      <c r="C609" s="23" t="s">
        <v>374</v>
      </c>
      <c r="D609" s="20" t="s">
        <v>1212</v>
      </c>
      <c r="E609" s="19" t="s">
        <v>547</v>
      </c>
      <c r="F609" s="21">
        <v>1</v>
      </c>
      <c r="G609" s="22">
        <v>667.58</v>
      </c>
      <c r="H609" s="22">
        <f t="shared" si="13"/>
        <v>667.58</v>
      </c>
    </row>
    <row r="610" spans="1:8" ht="189" x14ac:dyDescent="0.25">
      <c r="A610" s="19">
        <v>594</v>
      </c>
      <c r="B610" s="19"/>
      <c r="C610" s="23" t="s">
        <v>374</v>
      </c>
      <c r="D610" s="20" t="s">
        <v>1213</v>
      </c>
      <c r="E610" s="19" t="s">
        <v>547</v>
      </c>
      <c r="F610" s="21">
        <v>1</v>
      </c>
      <c r="G610" s="22">
        <v>534.18564356436002</v>
      </c>
      <c r="H610" s="22">
        <f t="shared" si="13"/>
        <v>534.19000000000005</v>
      </c>
    </row>
    <row r="611" spans="1:8" ht="110.25" x14ac:dyDescent="0.25">
      <c r="A611" s="19">
        <v>595</v>
      </c>
      <c r="B611" s="19"/>
      <c r="C611" s="23" t="s">
        <v>374</v>
      </c>
      <c r="D611" s="20" t="s">
        <v>1214</v>
      </c>
      <c r="E611" s="19" t="s">
        <v>547</v>
      </c>
      <c r="F611" s="21">
        <v>1</v>
      </c>
      <c r="G611" s="22">
        <v>455.78465346535</v>
      </c>
      <c r="H611" s="22">
        <f t="shared" si="13"/>
        <v>455.78</v>
      </c>
    </row>
    <row r="612" spans="1:8" ht="362.25" x14ac:dyDescent="0.25">
      <c r="A612" s="19">
        <v>596</v>
      </c>
      <c r="B612" s="19"/>
      <c r="C612" s="23" t="s">
        <v>1215</v>
      </c>
      <c r="D612" s="20" t="s">
        <v>1216</v>
      </c>
      <c r="E612" s="19" t="s">
        <v>387</v>
      </c>
      <c r="F612" s="21">
        <v>3</v>
      </c>
      <c r="G612" s="22">
        <v>148.41999999999999</v>
      </c>
      <c r="H612" s="22">
        <f t="shared" si="13"/>
        <v>445.26</v>
      </c>
    </row>
    <row r="613" spans="1:8" ht="236.25" x14ac:dyDescent="0.25">
      <c r="A613" s="19">
        <v>597</v>
      </c>
      <c r="B613" s="19"/>
      <c r="C613" s="23" t="s">
        <v>1217</v>
      </c>
      <c r="D613" s="20" t="s">
        <v>1218</v>
      </c>
      <c r="E613" s="19" t="s">
        <v>318</v>
      </c>
      <c r="F613" s="21">
        <v>1</v>
      </c>
      <c r="G613" s="22">
        <v>390.61</v>
      </c>
      <c r="H613" s="22">
        <f t="shared" si="13"/>
        <v>390.61</v>
      </c>
    </row>
    <row r="614" spans="1:8" ht="63" x14ac:dyDescent="0.25">
      <c r="A614" s="19">
        <v>598</v>
      </c>
      <c r="B614" s="19"/>
      <c r="C614" s="23" t="s">
        <v>1219</v>
      </c>
      <c r="D614" s="20" t="s">
        <v>1220</v>
      </c>
      <c r="E614" s="19" t="s">
        <v>318</v>
      </c>
      <c r="F614" s="21">
        <v>13</v>
      </c>
      <c r="G614" s="22">
        <v>27.6</v>
      </c>
      <c r="H614" s="22">
        <f t="shared" si="13"/>
        <v>358.8</v>
      </c>
    </row>
    <row r="615" spans="1:8" ht="157.5" x14ac:dyDescent="0.25">
      <c r="A615" s="19">
        <v>599</v>
      </c>
      <c r="B615" s="19"/>
      <c r="C615" s="23" t="s">
        <v>1221</v>
      </c>
      <c r="D615" s="20" t="s">
        <v>1222</v>
      </c>
      <c r="E615" s="19" t="s">
        <v>295</v>
      </c>
      <c r="F615" s="21">
        <v>1.5</v>
      </c>
      <c r="G615" s="22">
        <v>152.86000000000001</v>
      </c>
      <c r="H615" s="22">
        <f t="shared" si="13"/>
        <v>229.29</v>
      </c>
    </row>
    <row r="616" spans="1:8" ht="141.75" x14ac:dyDescent="0.25">
      <c r="A616" s="19">
        <v>600</v>
      </c>
      <c r="B616" s="19"/>
      <c r="C616" s="23" t="s">
        <v>374</v>
      </c>
      <c r="D616" s="20" t="s">
        <v>1223</v>
      </c>
      <c r="E616" s="19" t="s">
        <v>318</v>
      </c>
      <c r="F616" s="21">
        <v>1</v>
      </c>
      <c r="G616" s="22">
        <v>224.27475247525001</v>
      </c>
      <c r="H616" s="22">
        <f t="shared" si="13"/>
        <v>224.27</v>
      </c>
    </row>
    <row r="617" spans="1:8" ht="141.75" x14ac:dyDescent="0.25">
      <c r="A617" s="19">
        <v>601</v>
      </c>
      <c r="B617" s="19"/>
      <c r="C617" s="23" t="s">
        <v>374</v>
      </c>
      <c r="D617" s="20" t="s">
        <v>1224</v>
      </c>
      <c r="E617" s="19" t="s">
        <v>318</v>
      </c>
      <c r="F617" s="21">
        <v>1</v>
      </c>
      <c r="G617" s="22">
        <v>202.45</v>
      </c>
      <c r="H617" s="22">
        <f t="shared" si="13"/>
        <v>202.45</v>
      </c>
    </row>
    <row r="618" spans="1:8" ht="157.5" x14ac:dyDescent="0.25">
      <c r="A618" s="19">
        <v>602</v>
      </c>
      <c r="B618" s="19"/>
      <c r="C618" s="23" t="s">
        <v>1225</v>
      </c>
      <c r="D618" s="20" t="s">
        <v>1226</v>
      </c>
      <c r="E618" s="19" t="s">
        <v>318</v>
      </c>
      <c r="F618" s="21">
        <v>1</v>
      </c>
      <c r="G618" s="22">
        <v>191.15</v>
      </c>
      <c r="H618" s="22">
        <f t="shared" si="13"/>
        <v>191.15</v>
      </c>
    </row>
    <row r="619" spans="1:8" ht="78.75" x14ac:dyDescent="0.25">
      <c r="A619" s="19">
        <v>603</v>
      </c>
      <c r="B619" s="19"/>
      <c r="C619" s="23" t="s">
        <v>374</v>
      </c>
      <c r="D619" s="20" t="s">
        <v>1227</v>
      </c>
      <c r="E619" s="19" t="s">
        <v>547</v>
      </c>
      <c r="F619" s="21">
        <v>1</v>
      </c>
      <c r="G619" s="22">
        <v>182.57</v>
      </c>
      <c r="H619" s="22">
        <f t="shared" si="13"/>
        <v>182.57</v>
      </c>
    </row>
    <row r="620" spans="1:8" ht="47.25" x14ac:dyDescent="0.25">
      <c r="A620" s="19">
        <v>604</v>
      </c>
      <c r="B620" s="19"/>
      <c r="C620" s="23" t="s">
        <v>374</v>
      </c>
      <c r="D620" s="20" t="s">
        <v>1228</v>
      </c>
      <c r="E620" s="19" t="s">
        <v>318</v>
      </c>
      <c r="F620" s="21">
        <v>1</v>
      </c>
      <c r="G620" s="22">
        <v>169.01732673267</v>
      </c>
      <c r="H620" s="22">
        <f t="shared" si="13"/>
        <v>169.02</v>
      </c>
    </row>
    <row r="621" spans="1:8" ht="204.75" x14ac:dyDescent="0.25">
      <c r="A621" s="19">
        <v>605</v>
      </c>
      <c r="B621" s="19"/>
      <c r="C621" s="23" t="s">
        <v>1229</v>
      </c>
      <c r="D621" s="20" t="s">
        <v>1230</v>
      </c>
      <c r="E621" s="19" t="s">
        <v>318</v>
      </c>
      <c r="F621" s="21">
        <v>2</v>
      </c>
      <c r="G621" s="22">
        <v>74.459999999999994</v>
      </c>
      <c r="H621" s="22">
        <f t="shared" si="13"/>
        <v>148.91999999999999</v>
      </c>
    </row>
    <row r="622" spans="1:8" ht="126" x14ac:dyDescent="0.25">
      <c r="A622" s="19">
        <v>606</v>
      </c>
      <c r="B622" s="19"/>
      <c r="C622" s="23" t="s">
        <v>1231</v>
      </c>
      <c r="D622" s="20" t="s">
        <v>1232</v>
      </c>
      <c r="E622" s="19" t="s">
        <v>318</v>
      </c>
      <c r="F622" s="21">
        <v>3</v>
      </c>
      <c r="G622" s="22">
        <v>29.66</v>
      </c>
      <c r="H622" s="22">
        <f t="shared" si="13"/>
        <v>88.98</v>
      </c>
    </row>
    <row r="623" spans="1:8" ht="141.75" x14ac:dyDescent="0.25">
      <c r="A623" s="19">
        <v>607</v>
      </c>
      <c r="B623" s="19"/>
      <c r="C623" s="23" t="s">
        <v>374</v>
      </c>
      <c r="D623" s="20" t="s">
        <v>1233</v>
      </c>
      <c r="E623" s="19" t="s">
        <v>547</v>
      </c>
      <c r="F623" s="21">
        <v>1</v>
      </c>
      <c r="G623" s="22">
        <v>37.840000000000003</v>
      </c>
      <c r="H623" s="22">
        <f t="shared" si="13"/>
        <v>37.840000000000003</v>
      </c>
    </row>
    <row r="628" spans="2:3" ht="15.75" x14ac:dyDescent="0.25">
      <c r="B628" s="5" t="s">
        <v>1234</v>
      </c>
      <c r="C628" s="5"/>
    </row>
    <row r="629" spans="2:3" ht="15.75" x14ac:dyDescent="0.25">
      <c r="B629" s="6" t="s">
        <v>53</v>
      </c>
      <c r="C629" s="5"/>
    </row>
    <row r="630" spans="2:3" ht="15.75" x14ac:dyDescent="0.25">
      <c r="B630" s="5"/>
      <c r="C630" s="5"/>
    </row>
    <row r="631" spans="2:3" ht="15.75" x14ac:dyDescent="0.25">
      <c r="B631" s="5" t="s">
        <v>1235</v>
      </c>
      <c r="C631" s="5"/>
    </row>
    <row r="632" spans="2:3" ht="15.75" x14ac:dyDescent="0.25">
      <c r="B632" s="6" t="s">
        <v>54</v>
      </c>
      <c r="C63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"/>
  <sheetViews>
    <sheetView workbookViewId="0"/>
  </sheetViews>
  <sheetFormatPr defaultRowHeight="15" x14ac:dyDescent="0.25"/>
  <sheetData>
    <row r="1" spans="1:5" ht="15.75" x14ac:dyDescent="0.25">
      <c r="A1" s="76"/>
      <c r="B1" s="77"/>
      <c r="C1" s="77"/>
      <c r="D1" s="77"/>
      <c r="E1" s="77"/>
    </row>
    <row r="2" spans="1:5" ht="15.75" x14ac:dyDescent="0.25">
      <c r="B2" s="77"/>
      <c r="C2" s="77"/>
      <c r="D2" s="77"/>
      <c r="E2" s="78" t="s">
        <v>1236</v>
      </c>
    </row>
    <row r="3" spans="1:5" ht="15.75" x14ac:dyDescent="0.25">
      <c r="B3" s="77"/>
      <c r="C3" s="77"/>
      <c r="D3" s="77"/>
      <c r="E3" s="77"/>
    </row>
    <row r="4" spans="1:5" ht="15.75" x14ac:dyDescent="0.25">
      <c r="B4" s="77"/>
      <c r="C4" s="77"/>
      <c r="D4" s="77"/>
      <c r="E4" s="77"/>
    </row>
    <row r="5" spans="1:5" ht="15.75" x14ac:dyDescent="0.25">
      <c r="B5" s="164" t="s">
        <v>1237</v>
      </c>
      <c r="C5" s="164"/>
      <c r="D5" s="164"/>
      <c r="E5" s="164"/>
    </row>
    <row r="6" spans="1:5" ht="15.75" x14ac:dyDescent="0.25">
      <c r="B6" s="79"/>
      <c r="C6" s="77"/>
      <c r="D6" s="77"/>
      <c r="E6" s="77"/>
    </row>
    <row r="7" spans="1:5" ht="15.75" x14ac:dyDescent="0.25">
      <c r="B7" s="178" t="s">
        <v>1238</v>
      </c>
      <c r="C7" s="178"/>
      <c r="D7" s="178"/>
      <c r="E7" s="178"/>
    </row>
    <row r="8" spans="1:5" ht="15.75" x14ac:dyDescent="0.25">
      <c r="B8" s="178" t="s">
        <v>4</v>
      </c>
      <c r="C8" s="178"/>
      <c r="D8" s="178"/>
      <c r="E8" s="178"/>
    </row>
    <row r="9" spans="1:5" x14ac:dyDescent="0.25">
      <c r="B9" s="80"/>
      <c r="C9" s="81"/>
      <c r="D9" s="81"/>
      <c r="E9" s="81"/>
    </row>
    <row r="10" spans="1:5" ht="141.75" x14ac:dyDescent="0.25">
      <c r="B10" s="82" t="s">
        <v>1239</v>
      </c>
      <c r="C10" s="82" t="s">
        <v>1240</v>
      </c>
      <c r="D10" s="82" t="s">
        <v>1241</v>
      </c>
      <c r="E10" s="82" t="s">
        <v>1242</v>
      </c>
    </row>
    <row r="11" spans="1:5" ht="47.25" x14ac:dyDescent="0.25">
      <c r="B11" s="83" t="s">
        <v>1243</v>
      </c>
      <c r="C11" s="84">
        <f>'Прил.5 Расчет СМР и ОБ'!J14</f>
        <v>12171930.859999999</v>
      </c>
      <c r="D11" s="85">
        <f>C11/C24</f>
        <v>0.17829320538508456</v>
      </c>
      <c r="E11" s="85">
        <f>C11/C40</f>
        <v>0.13747569860013034</v>
      </c>
    </row>
    <row r="12" spans="1:5" ht="78.75" x14ac:dyDescent="0.25">
      <c r="B12" s="83" t="s">
        <v>1244</v>
      </c>
      <c r="C12" s="84">
        <f>'Прил.5 Расчет СМР и ОБ'!J32</f>
        <v>3013139.9399999995</v>
      </c>
      <c r="D12" s="85">
        <f>C12/C24</f>
        <v>4.413616741300002E-2</v>
      </c>
      <c r="E12" s="85">
        <f>C12/C40</f>
        <v>3.4031865855624385E-2</v>
      </c>
    </row>
    <row r="13" spans="1:5" ht="63" x14ac:dyDescent="0.25">
      <c r="B13" s="83" t="s">
        <v>1245</v>
      </c>
      <c r="C13" s="84">
        <f>'Прил.5 Расчет СМР и ОБ'!J93</f>
        <v>482981.09999999992</v>
      </c>
      <c r="D13" s="85">
        <f>C13/C24</f>
        <v>7.0746580349384316E-3</v>
      </c>
      <c r="E13" s="85">
        <f>C13/C40</f>
        <v>5.4550231098798238E-3</v>
      </c>
    </row>
    <row r="14" spans="1:5" ht="94.5" x14ac:dyDescent="0.25">
      <c r="B14" s="83" t="s">
        <v>1246</v>
      </c>
      <c r="C14" s="84">
        <f>C13+C12</f>
        <v>3496121.0399999996</v>
      </c>
      <c r="D14" s="85">
        <f>C14/C24</f>
        <v>5.1210825447938452E-2</v>
      </c>
      <c r="E14" s="85">
        <f>C14/C40</f>
        <v>3.9486888965504209E-2</v>
      </c>
    </row>
    <row r="15" spans="1:5" ht="94.5" x14ac:dyDescent="0.25">
      <c r="B15" s="83" t="s">
        <v>1247</v>
      </c>
      <c r="C15" s="84">
        <f>'Прил.5 Расчет СМР и ОБ'!J16</f>
        <v>1001523.22</v>
      </c>
      <c r="D15" s="85">
        <f>C15/C24</f>
        <v>1.4670210274378048E-2</v>
      </c>
      <c r="E15" s="85">
        <f>C15/C40</f>
        <v>1.1311689650342955E-2</v>
      </c>
    </row>
    <row r="16" spans="1:5" ht="63" x14ac:dyDescent="0.25">
      <c r="B16" s="83" t="s">
        <v>1248</v>
      </c>
      <c r="C16" s="84">
        <f>'Прил.5 Расчет СМР и ОБ'!J223</f>
        <v>26250251.899999999</v>
      </c>
      <c r="D16" s="85">
        <f>C16/C24</f>
        <v>0.38451102025212341</v>
      </c>
      <c r="E16" s="85">
        <f>C16/C40</f>
        <v>0.29648309375805132</v>
      </c>
    </row>
    <row r="17" spans="2:5" ht="47.25" x14ac:dyDescent="0.25">
      <c r="B17" s="83" t="s">
        <v>1249</v>
      </c>
      <c r="C17" s="84">
        <f>'Прил.5 Расчет СМР и ОБ'!J609</f>
        <v>4605290.5799999991</v>
      </c>
      <c r="D17" s="85">
        <f>C17/C24</f>
        <v>6.7457828070339121E-2</v>
      </c>
      <c r="E17" s="85">
        <f>C17/C40</f>
        <v>5.2014388433857674E-2</v>
      </c>
    </row>
    <row r="18" spans="2:5" ht="47.25" x14ac:dyDescent="0.25">
      <c r="B18" s="83" t="s">
        <v>1250</v>
      </c>
      <c r="C18" s="84">
        <f>C17+C16</f>
        <v>30855542.479999997</v>
      </c>
      <c r="D18" s="85">
        <f>C18/C24</f>
        <v>0.45196884832246254</v>
      </c>
      <c r="E18" s="85">
        <f>C18/C40</f>
        <v>0.34849748219190901</v>
      </c>
    </row>
    <row r="19" spans="2:5" ht="15.75" x14ac:dyDescent="0.25">
      <c r="B19" s="83" t="s">
        <v>1251</v>
      </c>
      <c r="C19" s="84">
        <f>C18+C14+C11</f>
        <v>46523594.379999995</v>
      </c>
      <c r="D19" s="85">
        <f>C19/C24</f>
        <v>0.68147287915548549</v>
      </c>
      <c r="E19" s="86">
        <f>C19/C40</f>
        <v>0.52546006975754356</v>
      </c>
    </row>
    <row r="20" spans="2:5" ht="63" x14ac:dyDescent="0.25">
      <c r="B20" s="83" t="s">
        <v>1252</v>
      </c>
      <c r="C20" s="84">
        <v>8097098.3109974004</v>
      </c>
      <c r="D20" s="85">
        <f>C20/C24</f>
        <v>0.11860547260665928</v>
      </c>
      <c r="E20" s="85">
        <f>C20/C40</f>
        <v>9.1452560792668114E-2</v>
      </c>
    </row>
    <row r="21" spans="2:5" ht="63" x14ac:dyDescent="0.25">
      <c r="B21" s="83" t="s">
        <v>1253</v>
      </c>
      <c r="C21" s="87">
        <f>C20/(C11+C15)</f>
        <v>0.61465263869484721</v>
      </c>
      <c r="D21" s="85"/>
      <c r="E21" s="86"/>
    </row>
    <row r="22" spans="2:5" ht="63" x14ac:dyDescent="0.25">
      <c r="B22" s="83" t="s">
        <v>1254</v>
      </c>
      <c r="C22" s="84">
        <v>13648486.909597</v>
      </c>
      <c r="D22" s="85">
        <f>C22/C24</f>
        <v>0.19992164823785533</v>
      </c>
      <c r="E22" s="85">
        <f>C22/C40</f>
        <v>0.15415263973423371</v>
      </c>
    </row>
    <row r="23" spans="2:5" ht="63" x14ac:dyDescent="0.25">
      <c r="B23" s="83" t="s">
        <v>1255</v>
      </c>
      <c r="C23" s="87">
        <f>C22/(C11+C15)</f>
        <v>1.0360598539086416</v>
      </c>
      <c r="D23" s="85"/>
      <c r="E23" s="86"/>
    </row>
    <row r="24" spans="2:5" ht="63" x14ac:dyDescent="0.25">
      <c r="B24" s="83" t="s">
        <v>1256</v>
      </c>
      <c r="C24" s="84">
        <f>C19+C20+C22</f>
        <v>68269179.600594386</v>
      </c>
      <c r="D24" s="85">
        <f>C24/C24</f>
        <v>1</v>
      </c>
      <c r="E24" s="85">
        <f>C24/C40</f>
        <v>0.77106527028444527</v>
      </c>
    </row>
    <row r="25" spans="2:5" ht="110.25" x14ac:dyDescent="0.25">
      <c r="B25" s="83" t="s">
        <v>1257</v>
      </c>
      <c r="C25" s="84">
        <f>'Прил.5 Расчет СМР и ОБ'!J180</f>
        <v>10959533.895491099</v>
      </c>
      <c r="D25" s="85"/>
      <c r="E25" s="85">
        <f>C25/C40</f>
        <v>0.1237822984655408</v>
      </c>
    </row>
    <row r="26" spans="2:5" ht="110.25" x14ac:dyDescent="0.25">
      <c r="B26" s="83" t="s">
        <v>1258</v>
      </c>
      <c r="C26" s="84">
        <f>C25</f>
        <v>10959533.895491099</v>
      </c>
      <c r="D26" s="85"/>
      <c r="E26" s="85">
        <f>C26/C40</f>
        <v>0.1237822984655408</v>
      </c>
    </row>
    <row r="27" spans="2:5" ht="78.75" x14ac:dyDescent="0.25">
      <c r="B27" s="83" t="s">
        <v>1259</v>
      </c>
      <c r="C27" s="88">
        <f>C24+C25</f>
        <v>79228713.49608548</v>
      </c>
      <c r="D27" s="85"/>
      <c r="E27" s="85">
        <f>C27/C40</f>
        <v>0.89484756874998594</v>
      </c>
    </row>
    <row r="28" spans="2:5" ht="141.75" x14ac:dyDescent="0.25">
      <c r="B28" s="83" t="s">
        <v>1260</v>
      </c>
      <c r="C28" s="83"/>
      <c r="D28" s="86"/>
      <c r="E28" s="86"/>
    </row>
    <row r="29" spans="2:5" ht="110.25" x14ac:dyDescent="0.25">
      <c r="B29" s="83" t="s">
        <v>1261</v>
      </c>
      <c r="C29" s="88">
        <f>ROUND(C24*0.039,2)</f>
        <v>2662498</v>
      </c>
      <c r="D29" s="86"/>
      <c r="E29" s="85">
        <f>C29/C40</f>
        <v>3.0071545491135811E-2</v>
      </c>
    </row>
    <row r="30" spans="2:5" ht="236.25" x14ac:dyDescent="0.25">
      <c r="B30" s="83" t="s">
        <v>1262</v>
      </c>
      <c r="C30" s="88">
        <f>ROUND((C24+C29)*0.021,2)</f>
        <v>1489565.23</v>
      </c>
      <c r="D30" s="86"/>
      <c r="E30" s="85">
        <f>C30/C40</f>
        <v>1.6823873135664018E-2</v>
      </c>
    </row>
    <row r="31" spans="2:5" ht="63" x14ac:dyDescent="0.25">
      <c r="B31" s="83" t="s">
        <v>1263</v>
      </c>
      <c r="C31" s="88">
        <v>613733.9</v>
      </c>
      <c r="D31" s="86"/>
      <c r="E31" s="85">
        <f>C31/C40</f>
        <v>6.9318087349933017E-3</v>
      </c>
    </row>
    <row r="32" spans="2:5" ht="157.5" x14ac:dyDescent="0.25">
      <c r="B32" s="83" t="s">
        <v>1264</v>
      </c>
      <c r="C32" s="88">
        <v>0</v>
      </c>
      <c r="D32" s="86"/>
      <c r="E32" s="85">
        <f>C32/C40</f>
        <v>0</v>
      </c>
    </row>
    <row r="33" spans="2:11" ht="173.25" x14ac:dyDescent="0.25">
      <c r="B33" s="83" t="s">
        <v>1265</v>
      </c>
      <c r="C33" s="88">
        <v>0</v>
      </c>
      <c r="D33" s="86"/>
      <c r="E33" s="85">
        <f>C33/C40</f>
        <v>0</v>
      </c>
    </row>
    <row r="34" spans="2:11" ht="283.5" x14ac:dyDescent="0.25">
      <c r="B34" s="83" t="s">
        <v>1266</v>
      </c>
      <c r="C34" s="88">
        <v>0</v>
      </c>
      <c r="D34" s="86"/>
      <c r="E34" s="85">
        <f>C34/C40</f>
        <v>0</v>
      </c>
    </row>
    <row r="35" spans="2:11" ht="409.5" x14ac:dyDescent="0.25">
      <c r="B35" s="83" t="s">
        <v>1267</v>
      </c>
      <c r="C35" s="88">
        <v>0</v>
      </c>
      <c r="D35" s="86"/>
      <c r="E35" s="85">
        <f>C35/C40</f>
        <v>0</v>
      </c>
    </row>
    <row r="36" spans="2:11" ht="157.5" x14ac:dyDescent="0.25">
      <c r="B36" s="89" t="s">
        <v>1268</v>
      </c>
      <c r="C36" s="90">
        <f>ROUND((C27+C29+C31+C30)*0.0214,2)</f>
        <v>1797482.53</v>
      </c>
      <c r="D36" s="91"/>
      <c r="E36" s="92">
        <f>C36/C40</f>
        <v>2.0301640666177737E-2</v>
      </c>
      <c r="K36" s="93"/>
    </row>
    <row r="37" spans="2:11" ht="15.75" x14ac:dyDescent="0.25">
      <c r="B37" s="94" t="s">
        <v>1269</v>
      </c>
      <c r="C37" s="94">
        <f>ROUND((C27+C29+C30+C31)*0.002,2)</f>
        <v>167989.02</v>
      </c>
      <c r="D37" s="95"/>
      <c r="E37" s="95">
        <f>C37/C40</f>
        <v>1.8973495780809312E-3</v>
      </c>
    </row>
    <row r="38" spans="2:11" ht="189" x14ac:dyDescent="0.25">
      <c r="B38" s="96" t="s">
        <v>1270</v>
      </c>
      <c r="C38" s="97">
        <f>C27+C29+C30+C31+C36+C37</f>
        <v>85959982.176085487</v>
      </c>
      <c r="D38" s="98"/>
      <c r="E38" s="99">
        <f>C38/C40</f>
        <v>0.97087378635603783</v>
      </c>
    </row>
    <row r="39" spans="2:11" ht="63" x14ac:dyDescent="0.25">
      <c r="B39" s="83" t="s">
        <v>1271</v>
      </c>
      <c r="C39" s="84">
        <f>ROUND(C38*0.03,2)</f>
        <v>2578799.4700000002</v>
      </c>
      <c r="D39" s="86"/>
      <c r="E39" s="85">
        <f>C39/C40</f>
        <v>2.9126213643962146E-2</v>
      </c>
    </row>
    <row r="40" spans="2:11" ht="15.75" x14ac:dyDescent="0.25">
      <c r="B40" s="83" t="s">
        <v>1272</v>
      </c>
      <c r="C40" s="84">
        <f>C39+C38</f>
        <v>88538781.646085486</v>
      </c>
      <c r="D40" s="86"/>
      <c r="E40" s="85">
        <f>C40/C40</f>
        <v>1</v>
      </c>
    </row>
    <row r="41" spans="2:11" ht="78.75" x14ac:dyDescent="0.25">
      <c r="B41" s="83" t="s">
        <v>1273</v>
      </c>
      <c r="C41" s="84">
        <f>C40/'Прил.5 Расчет СМР и ОБ'!E616</f>
        <v>132741.80156834406</v>
      </c>
      <c r="D41" s="86"/>
      <c r="E41" s="86"/>
    </row>
    <row r="42" spans="2:11" ht="15.75" x14ac:dyDescent="0.25">
      <c r="B42" s="100"/>
    </row>
    <row r="43" spans="2:11" ht="15.75" x14ac:dyDescent="0.25">
      <c r="B43" s="100" t="s">
        <v>1274</v>
      </c>
    </row>
    <row r="44" spans="2:11" ht="15.75" x14ac:dyDescent="0.25">
      <c r="B44" s="100" t="s">
        <v>1275</v>
      </c>
    </row>
    <row r="45" spans="2:11" ht="15.75" x14ac:dyDescent="0.25">
      <c r="B45" s="100"/>
    </row>
    <row r="46" spans="2:11" ht="15.75" x14ac:dyDescent="0.25">
      <c r="B46" s="100" t="s">
        <v>1385</v>
      </c>
    </row>
    <row r="47" spans="2:11" ht="15.75" x14ac:dyDescent="0.25">
      <c r="B47" s="101" t="s">
        <v>1276</v>
      </c>
      <c r="C47" s="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23"/>
  <sheetViews>
    <sheetView tabSelected="1" topLeftCell="A156" workbookViewId="0">
      <selection activeCell="C162" sqref="C162"/>
    </sheetView>
  </sheetViews>
  <sheetFormatPr defaultRowHeight="15" x14ac:dyDescent="0.25"/>
  <cols>
    <col min="3" max="3" width="36.7109375" customWidth="1"/>
    <col min="4" max="4" width="31.7109375" customWidth="1"/>
  </cols>
  <sheetData>
    <row r="1" spans="1:11" x14ac:dyDescent="0.25">
      <c r="A1" s="30"/>
    </row>
    <row r="2" spans="1:11" ht="15.75" x14ac:dyDescent="0.25">
      <c r="A2" s="31"/>
      <c r="B2" s="31"/>
      <c r="C2" s="31"/>
      <c r="D2" s="31"/>
      <c r="E2" s="31"/>
      <c r="F2" s="31"/>
      <c r="G2" s="31"/>
      <c r="H2" s="185" t="s">
        <v>1277</v>
      </c>
      <c r="I2" s="185"/>
      <c r="J2" s="185"/>
    </row>
    <row r="3" spans="1:11" ht="15.75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1" ht="15.75" x14ac:dyDescent="0.25">
      <c r="A4" s="164" t="s">
        <v>1278</v>
      </c>
      <c r="B4" s="164"/>
      <c r="C4" s="164"/>
      <c r="D4" s="164"/>
      <c r="E4" s="164"/>
      <c r="F4" s="164"/>
      <c r="G4" s="164"/>
      <c r="H4" s="164"/>
      <c r="I4" s="32"/>
      <c r="J4" s="32"/>
    </row>
    <row r="5" spans="1:11" ht="15.75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</row>
    <row r="6" spans="1:11" ht="126" x14ac:dyDescent="0.25">
      <c r="A6" s="186" t="s">
        <v>1279</v>
      </c>
      <c r="B6" s="187"/>
      <c r="C6" s="187"/>
      <c r="D6" s="186" t="s">
        <v>1280</v>
      </c>
      <c r="E6" s="188"/>
      <c r="F6" s="188"/>
      <c r="G6" s="188"/>
      <c r="H6" s="188"/>
      <c r="I6" s="188"/>
      <c r="J6" s="188"/>
    </row>
    <row r="7" spans="1:11" ht="78.75" x14ac:dyDescent="0.25">
      <c r="A7" s="186" t="s">
        <v>4</v>
      </c>
      <c r="B7" s="187"/>
      <c r="C7" s="187"/>
      <c r="D7" s="33"/>
      <c r="E7" s="33"/>
      <c r="F7" s="33"/>
      <c r="G7" s="33"/>
      <c r="H7" s="33"/>
      <c r="I7" s="33"/>
      <c r="J7" s="33"/>
    </row>
    <row r="8" spans="1:11" ht="15.75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1" ht="126" x14ac:dyDescent="0.25">
      <c r="A9" s="184" t="s">
        <v>1281</v>
      </c>
      <c r="B9" s="168" t="s">
        <v>81</v>
      </c>
      <c r="C9" s="168" t="s">
        <v>1239</v>
      </c>
      <c r="D9" s="168" t="s">
        <v>83</v>
      </c>
      <c r="E9" s="168" t="s">
        <v>1282</v>
      </c>
      <c r="F9" s="168" t="s">
        <v>85</v>
      </c>
      <c r="G9" s="168"/>
      <c r="H9" s="168" t="s">
        <v>1283</v>
      </c>
      <c r="I9" s="168" t="s">
        <v>1284</v>
      </c>
      <c r="J9" s="168"/>
      <c r="K9" s="34"/>
    </row>
    <row r="10" spans="1:11" ht="31.5" x14ac:dyDescent="0.25">
      <c r="A10" s="184"/>
      <c r="B10" s="168"/>
      <c r="C10" s="168"/>
      <c r="D10" s="168"/>
      <c r="E10" s="168"/>
      <c r="F10" s="35" t="s">
        <v>1285</v>
      </c>
      <c r="G10" s="35" t="s">
        <v>87</v>
      </c>
      <c r="H10" s="168"/>
      <c r="I10" s="35" t="s">
        <v>1285</v>
      </c>
      <c r="J10" s="35" t="s">
        <v>87</v>
      </c>
    </row>
    <row r="11" spans="1:11" ht="15.75" x14ac:dyDescent="0.25">
      <c r="A11" s="36">
        <v>1</v>
      </c>
      <c r="B11" s="35">
        <v>2</v>
      </c>
      <c r="C11" s="35">
        <v>3</v>
      </c>
      <c r="D11" s="35">
        <v>4</v>
      </c>
      <c r="E11" s="35">
        <v>5</v>
      </c>
      <c r="F11" s="35">
        <v>6</v>
      </c>
      <c r="G11" s="35">
        <v>7</v>
      </c>
      <c r="H11" s="35">
        <v>8</v>
      </c>
      <c r="I11" s="35">
        <v>9</v>
      </c>
      <c r="J11" s="35">
        <v>10</v>
      </c>
    </row>
    <row r="12" spans="1:11" ht="15.75" x14ac:dyDescent="0.25">
      <c r="A12" s="37"/>
      <c r="B12" s="191" t="s">
        <v>1286</v>
      </c>
      <c r="C12" s="192"/>
      <c r="D12" s="189"/>
      <c r="E12" s="189"/>
      <c r="F12" s="189"/>
      <c r="G12" s="189"/>
      <c r="H12" s="189"/>
      <c r="I12" s="38"/>
      <c r="J12" s="38"/>
    </row>
    <row r="13" spans="1:11" ht="31.5" x14ac:dyDescent="0.25">
      <c r="A13" s="39">
        <v>1</v>
      </c>
      <c r="B13" s="39" t="s">
        <v>108</v>
      </c>
      <c r="C13" s="40" t="s">
        <v>1287</v>
      </c>
      <c r="D13" s="39" t="s">
        <v>92</v>
      </c>
      <c r="E13" s="41">
        <v>29432.356744705001</v>
      </c>
      <c r="F13" s="42">
        <v>8.9700000000000006</v>
      </c>
      <c r="G13" s="42">
        <f>ROUND(E13*F13,2)</f>
        <v>264008.24</v>
      </c>
      <c r="H13" s="43">
        <f>G13/G14</f>
        <v>1</v>
      </c>
      <c r="I13" s="42">
        <f>ФОТр.тек.!E13</f>
        <v>413.55610637011659</v>
      </c>
      <c r="J13" s="42">
        <f>ROUND(E13*I13,2)</f>
        <v>12171930.859999999</v>
      </c>
    </row>
    <row r="14" spans="1:11" ht="31.5" x14ac:dyDescent="0.25">
      <c r="A14" s="39"/>
      <c r="B14" s="39"/>
      <c r="C14" s="40" t="s">
        <v>1288</v>
      </c>
      <c r="D14" s="39" t="s">
        <v>92</v>
      </c>
      <c r="E14" s="41">
        <f>SUM(E13:E13)</f>
        <v>29432.356744705001</v>
      </c>
      <c r="F14" s="42"/>
      <c r="G14" s="42">
        <f>SUM(G13:G13)</f>
        <v>264008.24</v>
      </c>
      <c r="H14" s="43">
        <v>1</v>
      </c>
      <c r="I14" s="42"/>
      <c r="J14" s="42">
        <f>SUM(J13:J13)</f>
        <v>12171930.859999999</v>
      </c>
    </row>
    <row r="15" spans="1:11" ht="15.75" x14ac:dyDescent="0.25">
      <c r="A15" s="39"/>
      <c r="B15" s="180" t="s">
        <v>148</v>
      </c>
      <c r="C15" s="181"/>
      <c r="D15" s="180"/>
      <c r="E15" s="180"/>
      <c r="F15" s="193"/>
      <c r="G15" s="193"/>
      <c r="H15" s="180"/>
      <c r="I15" s="42"/>
      <c r="J15" s="42"/>
    </row>
    <row r="16" spans="1:11" ht="15.75" x14ac:dyDescent="0.25">
      <c r="A16" s="39">
        <v>2</v>
      </c>
      <c r="B16" s="39">
        <v>2</v>
      </c>
      <c r="C16" s="40" t="s">
        <v>148</v>
      </c>
      <c r="D16" s="39" t="s">
        <v>92</v>
      </c>
      <c r="E16" s="41">
        <v>1714.3792530000001</v>
      </c>
      <c r="F16" s="42">
        <v>13.19</v>
      </c>
      <c r="G16" s="42">
        <f>ROUND(E16*F16,2)</f>
        <v>22612.66</v>
      </c>
      <c r="H16" s="43">
        <v>1</v>
      </c>
      <c r="I16" s="42">
        <f>ROUND(F16*Прил.10!$D$10,2)</f>
        <v>584.19000000000005</v>
      </c>
      <c r="J16" s="42">
        <f>ROUND(E16*I16,2)</f>
        <v>1001523.22</v>
      </c>
    </row>
    <row r="17" spans="1:10" ht="15.75" x14ac:dyDescent="0.25">
      <c r="A17" s="39"/>
      <c r="B17" s="179" t="s">
        <v>149</v>
      </c>
      <c r="C17" s="181"/>
      <c r="D17" s="180"/>
      <c r="E17" s="180"/>
      <c r="F17" s="193"/>
      <c r="G17" s="193"/>
      <c r="H17" s="180"/>
      <c r="I17" s="42"/>
      <c r="J17" s="42"/>
    </row>
    <row r="18" spans="1:10" ht="15.75" x14ac:dyDescent="0.25">
      <c r="A18" s="39"/>
      <c r="B18" s="180" t="s">
        <v>1289</v>
      </c>
      <c r="C18" s="181"/>
      <c r="D18" s="180"/>
      <c r="E18" s="180"/>
      <c r="F18" s="193"/>
      <c r="G18" s="193"/>
      <c r="H18" s="180"/>
      <c r="I18" s="42"/>
      <c r="J18" s="42"/>
    </row>
    <row r="19" spans="1:10" ht="31.5" x14ac:dyDescent="0.25">
      <c r="A19" s="39">
        <v>3</v>
      </c>
      <c r="B19" s="44" t="s">
        <v>150</v>
      </c>
      <c r="C19" s="45" t="s">
        <v>151</v>
      </c>
      <c r="D19" s="46" t="s">
        <v>152</v>
      </c>
      <c r="E19" s="47">
        <v>228.73859999999999</v>
      </c>
      <c r="F19" s="48">
        <v>290.01</v>
      </c>
      <c r="G19" s="48">
        <f t="shared" ref="G19:G31" si="0">ROUND(E19*F19,2)</f>
        <v>66336.479999999996</v>
      </c>
      <c r="H19" s="43">
        <f>G19/G94</f>
        <v>0.25558432647856577</v>
      </c>
      <c r="I19" s="42">
        <f>ROUND(F19*Прил.10!$D$11,2)</f>
        <v>3906.43</v>
      </c>
      <c r="J19" s="42">
        <f t="shared" ref="J19:J31" si="1">ROUND(E19*I19,2)</f>
        <v>893551.33</v>
      </c>
    </row>
    <row r="20" spans="1:10" ht="47.25" x14ac:dyDescent="0.25">
      <c r="A20" s="39">
        <v>4</v>
      </c>
      <c r="B20" s="44" t="s">
        <v>153</v>
      </c>
      <c r="C20" s="45" t="s">
        <v>154</v>
      </c>
      <c r="D20" s="46" t="s">
        <v>152</v>
      </c>
      <c r="E20" s="47">
        <v>199.71360000000001</v>
      </c>
      <c r="F20" s="48">
        <v>200.67</v>
      </c>
      <c r="G20" s="48">
        <f t="shared" si="0"/>
        <v>40076.53</v>
      </c>
      <c r="H20" s="43">
        <f>G20/G94</f>
        <v>0.1544087495695888</v>
      </c>
      <c r="I20" s="42">
        <f>ROUND(F20*Прил.10!$D$11,2)</f>
        <v>2703.02</v>
      </c>
      <c r="J20" s="42">
        <f t="shared" si="1"/>
        <v>539829.86</v>
      </c>
    </row>
    <row r="21" spans="1:10" ht="31.5" x14ac:dyDescent="0.25">
      <c r="A21" s="39">
        <v>5</v>
      </c>
      <c r="B21" s="44" t="s">
        <v>155</v>
      </c>
      <c r="C21" s="45" t="s">
        <v>156</v>
      </c>
      <c r="D21" s="46" t="s">
        <v>152</v>
      </c>
      <c r="E21" s="47">
        <v>130.94252</v>
      </c>
      <c r="F21" s="48">
        <v>120.04</v>
      </c>
      <c r="G21" s="48">
        <f t="shared" si="0"/>
        <v>15718.34</v>
      </c>
      <c r="H21" s="43">
        <f>G21/G94</f>
        <v>6.0560363502270544E-2</v>
      </c>
      <c r="I21" s="42">
        <f>ROUND(F21*Прил.10!$D$11,2)</f>
        <v>1616.94</v>
      </c>
      <c r="J21" s="42">
        <f t="shared" si="1"/>
        <v>211726.2</v>
      </c>
    </row>
    <row r="22" spans="1:10" ht="31.5" x14ac:dyDescent="0.25">
      <c r="A22" s="39">
        <v>6</v>
      </c>
      <c r="B22" s="44" t="s">
        <v>157</v>
      </c>
      <c r="C22" s="45" t="s">
        <v>158</v>
      </c>
      <c r="D22" s="46" t="s">
        <v>152</v>
      </c>
      <c r="E22" s="47">
        <v>99.328000000000003</v>
      </c>
      <c r="F22" s="48">
        <v>155.80000000000001</v>
      </c>
      <c r="G22" s="48">
        <f t="shared" si="0"/>
        <v>15475.3</v>
      </c>
      <c r="H22" s="43">
        <f>G22/G94</f>
        <v>5.9623967499537946E-2</v>
      </c>
      <c r="I22" s="42">
        <f>ROUND(F22*Прил.10!$D$11,2)</f>
        <v>2098.63</v>
      </c>
      <c r="J22" s="42">
        <f t="shared" si="1"/>
        <v>208452.72</v>
      </c>
    </row>
    <row r="23" spans="1:10" ht="31.5" x14ac:dyDescent="0.25">
      <c r="A23" s="39">
        <v>7</v>
      </c>
      <c r="B23" s="44" t="s">
        <v>159</v>
      </c>
      <c r="C23" s="45" t="s">
        <v>160</v>
      </c>
      <c r="D23" s="46" t="s">
        <v>152</v>
      </c>
      <c r="E23" s="47">
        <v>220.45777630000001</v>
      </c>
      <c r="F23" s="48">
        <v>65.709999999999994</v>
      </c>
      <c r="G23" s="48">
        <f t="shared" si="0"/>
        <v>14486.28</v>
      </c>
      <c r="H23" s="43">
        <f>G23/G94</f>
        <v>5.5813424483480555E-2</v>
      </c>
      <c r="I23" s="42">
        <f>ROUND(F23*Прил.10!$D$11,2)</f>
        <v>885.11</v>
      </c>
      <c r="J23" s="42">
        <f t="shared" si="1"/>
        <v>195129.38</v>
      </c>
    </row>
    <row r="24" spans="1:10" ht="31.5" x14ac:dyDescent="0.25">
      <c r="A24" s="39">
        <v>8</v>
      </c>
      <c r="B24" s="44" t="s">
        <v>161</v>
      </c>
      <c r="C24" s="45" t="s">
        <v>162</v>
      </c>
      <c r="D24" s="46" t="s">
        <v>152</v>
      </c>
      <c r="E24" s="47">
        <v>199.71360000000001</v>
      </c>
      <c r="F24" s="48">
        <v>70.67</v>
      </c>
      <c r="G24" s="48">
        <f t="shared" si="0"/>
        <v>14113.76</v>
      </c>
      <c r="H24" s="43">
        <f>G24/G94</f>
        <v>5.4378161815039371E-2</v>
      </c>
      <c r="I24" s="42">
        <f>ROUND(F24*Прил.10!$D$11,2)</f>
        <v>951.92</v>
      </c>
      <c r="J24" s="42">
        <f t="shared" si="1"/>
        <v>190111.37</v>
      </c>
    </row>
    <row r="25" spans="1:10" ht="31.5" x14ac:dyDescent="0.25">
      <c r="A25" s="39">
        <v>9</v>
      </c>
      <c r="B25" s="44" t="s">
        <v>163</v>
      </c>
      <c r="C25" s="45" t="s">
        <v>164</v>
      </c>
      <c r="D25" s="46" t="s">
        <v>152</v>
      </c>
      <c r="E25" s="47">
        <v>112.763212</v>
      </c>
      <c r="F25" s="48">
        <v>115.4</v>
      </c>
      <c r="G25" s="48">
        <f t="shared" si="0"/>
        <v>13012.87</v>
      </c>
      <c r="H25" s="43">
        <f>G25/G94</f>
        <v>5.0136600773859792E-2</v>
      </c>
      <c r="I25" s="42">
        <f>ROUND(F25*Прил.10!$D$11,2)</f>
        <v>1554.44</v>
      </c>
      <c r="J25" s="42">
        <f t="shared" si="1"/>
        <v>175283.65</v>
      </c>
    </row>
    <row r="26" spans="1:10" ht="31.5" x14ac:dyDescent="0.25">
      <c r="A26" s="39">
        <v>10</v>
      </c>
      <c r="B26" s="44" t="s">
        <v>165</v>
      </c>
      <c r="C26" s="45" t="s">
        <v>166</v>
      </c>
      <c r="D26" s="46" t="s">
        <v>152</v>
      </c>
      <c r="E26" s="47">
        <v>20.968640000000001</v>
      </c>
      <c r="F26" s="48">
        <v>533.27</v>
      </c>
      <c r="G26" s="48">
        <f t="shared" si="0"/>
        <v>11181.95</v>
      </c>
      <c r="H26" s="43">
        <f>G26/G94</f>
        <v>4.3082345633458377E-2</v>
      </c>
      <c r="I26" s="42">
        <f>ROUND(F26*Прил.10!$D$11,2)</f>
        <v>7183.15</v>
      </c>
      <c r="J26" s="42">
        <f t="shared" si="1"/>
        <v>150620.89000000001</v>
      </c>
    </row>
    <row r="27" spans="1:10" ht="47.25" x14ac:dyDescent="0.25">
      <c r="A27" s="39">
        <v>11</v>
      </c>
      <c r="B27" s="44" t="s">
        <v>167</v>
      </c>
      <c r="C27" s="45" t="s">
        <v>168</v>
      </c>
      <c r="D27" s="46" t="s">
        <v>152</v>
      </c>
      <c r="E27" s="47">
        <v>49.928400000000003</v>
      </c>
      <c r="F27" s="48">
        <v>175.35</v>
      </c>
      <c r="G27" s="48">
        <f t="shared" si="0"/>
        <v>8754.94</v>
      </c>
      <c r="H27" s="43">
        <f>G27/G94</f>
        <v>3.3731446758408869E-2</v>
      </c>
      <c r="I27" s="42">
        <f>ROUND(F27*Прил.10!$D$11,2)</f>
        <v>2361.96</v>
      </c>
      <c r="J27" s="42">
        <f t="shared" si="1"/>
        <v>117928.88</v>
      </c>
    </row>
    <row r="28" spans="1:10" ht="63" x14ac:dyDescent="0.25">
      <c r="A28" s="39">
        <v>12</v>
      </c>
      <c r="B28" s="44" t="s">
        <v>169</v>
      </c>
      <c r="C28" s="45" t="s">
        <v>170</v>
      </c>
      <c r="D28" s="46" t="s">
        <v>152</v>
      </c>
      <c r="E28" s="47">
        <v>96.963920000000002</v>
      </c>
      <c r="F28" s="48">
        <v>90</v>
      </c>
      <c r="G28" s="48">
        <f t="shared" si="0"/>
        <v>8726.75</v>
      </c>
      <c r="H28" s="43">
        <f>G28/G94</f>
        <v>3.3622834993608706E-2</v>
      </c>
      <c r="I28" s="42">
        <f>ROUND(F28*Прил.10!$D$11,2)</f>
        <v>1212.3</v>
      </c>
      <c r="J28" s="42">
        <f t="shared" si="1"/>
        <v>117549.36</v>
      </c>
    </row>
    <row r="29" spans="1:10" ht="31.5" x14ac:dyDescent="0.25">
      <c r="A29" s="39">
        <v>13</v>
      </c>
      <c r="B29" s="44" t="s">
        <v>171</v>
      </c>
      <c r="C29" s="45" t="s">
        <v>172</v>
      </c>
      <c r="D29" s="46" t="s">
        <v>152</v>
      </c>
      <c r="E29" s="47">
        <v>47.702260000000003</v>
      </c>
      <c r="F29" s="48">
        <v>120.24</v>
      </c>
      <c r="G29" s="48">
        <f t="shared" si="0"/>
        <v>5735.72</v>
      </c>
      <c r="H29" s="43">
        <f>G29/G94</f>
        <v>2.2098853196154504E-2</v>
      </c>
      <c r="I29" s="42">
        <f>ROUND(F29*Прил.10!$D$11,2)</f>
        <v>1619.63</v>
      </c>
      <c r="J29" s="42">
        <f t="shared" si="1"/>
        <v>77260.009999999995</v>
      </c>
    </row>
    <row r="30" spans="1:10" ht="31.5" x14ac:dyDescent="0.25">
      <c r="A30" s="39">
        <v>14</v>
      </c>
      <c r="B30" s="44" t="s">
        <v>173</v>
      </c>
      <c r="C30" s="45" t="s">
        <v>174</v>
      </c>
      <c r="D30" s="46" t="s">
        <v>152</v>
      </c>
      <c r="E30" s="47">
        <v>1689.96084</v>
      </c>
      <c r="F30" s="48">
        <v>3.12</v>
      </c>
      <c r="G30" s="48">
        <f t="shared" si="0"/>
        <v>5272.68</v>
      </c>
      <c r="H30" s="43">
        <f>G30/G94</f>
        <v>2.0314830792001692E-2</v>
      </c>
      <c r="I30" s="42">
        <f>ROUND(F30*Прил.10!$D$11,2)</f>
        <v>42.03</v>
      </c>
      <c r="J30" s="42">
        <f t="shared" si="1"/>
        <v>71029.05</v>
      </c>
    </row>
    <row r="31" spans="1:10" ht="31.5" x14ac:dyDescent="0.25">
      <c r="A31" s="39">
        <v>15</v>
      </c>
      <c r="B31" s="44" t="s">
        <v>175</v>
      </c>
      <c r="C31" s="45" t="s">
        <v>176</v>
      </c>
      <c r="D31" s="46" t="s">
        <v>152</v>
      </c>
      <c r="E31" s="47">
        <v>27.345870000000001</v>
      </c>
      <c r="F31" s="48">
        <v>175.56</v>
      </c>
      <c r="G31" s="48">
        <f t="shared" si="0"/>
        <v>4800.84</v>
      </c>
      <c r="H31" s="43">
        <f>G31/G94</f>
        <v>1.8496903331792068E-2</v>
      </c>
      <c r="I31" s="42">
        <f>ROUND(F31*Прил.10!$D$11,2)</f>
        <v>2364.79</v>
      </c>
      <c r="J31" s="42">
        <f t="shared" si="1"/>
        <v>64667.24</v>
      </c>
    </row>
    <row r="32" spans="1:10" ht="110.25" x14ac:dyDescent="0.25">
      <c r="A32" s="39"/>
      <c r="B32" s="194" t="s">
        <v>1290</v>
      </c>
      <c r="C32" s="180"/>
      <c r="D32" s="180"/>
      <c r="E32" s="180"/>
      <c r="F32" s="193"/>
      <c r="G32" s="48">
        <f>SUM(G19:G31)</f>
        <v>223692.44</v>
      </c>
      <c r="H32" s="43">
        <f>SUM(H19:H31)</f>
        <v>0.86185280882776716</v>
      </c>
      <c r="I32" s="42"/>
      <c r="J32" s="42">
        <f>SUM(J19:J31)</f>
        <v>3013139.9399999995</v>
      </c>
    </row>
    <row r="33" spans="1:10" ht="31.5" x14ac:dyDescent="0.25">
      <c r="A33" s="39">
        <v>16</v>
      </c>
      <c r="B33" s="44" t="s">
        <v>177</v>
      </c>
      <c r="C33" s="45" t="s">
        <v>178</v>
      </c>
      <c r="D33" s="46" t="s">
        <v>152</v>
      </c>
      <c r="E33" s="47">
        <v>48.494599999999998</v>
      </c>
      <c r="F33" s="48">
        <v>86.4</v>
      </c>
      <c r="G33" s="48">
        <f t="shared" ref="G33:G64" si="2">ROUND(E33*F33,2)</f>
        <v>4189.93</v>
      </c>
      <c r="H33" s="43">
        <f>G33/G94</f>
        <v>1.614316040046649E-2</v>
      </c>
      <c r="I33" s="42">
        <f>ROUND(F33*Прил.10!$D$11,2)</f>
        <v>1163.81</v>
      </c>
      <c r="J33" s="42">
        <f t="shared" ref="J33:J64" si="3">ROUND(E33*I33,2)</f>
        <v>56438.5</v>
      </c>
    </row>
    <row r="34" spans="1:10" ht="31.5" x14ac:dyDescent="0.25">
      <c r="A34" s="39">
        <v>17</v>
      </c>
      <c r="B34" s="44" t="s">
        <v>179</v>
      </c>
      <c r="C34" s="45" t="s">
        <v>180</v>
      </c>
      <c r="D34" s="46" t="s">
        <v>152</v>
      </c>
      <c r="E34" s="47">
        <v>409.81113429999999</v>
      </c>
      <c r="F34" s="48">
        <v>8.1</v>
      </c>
      <c r="G34" s="48">
        <f t="shared" si="2"/>
        <v>3319.47</v>
      </c>
      <c r="H34" s="43">
        <f>G34/G94</f>
        <v>1.2789410957829006E-2</v>
      </c>
      <c r="I34" s="42">
        <f>ROUND(F34*Прил.10!$D$11,2)</f>
        <v>109.11</v>
      </c>
      <c r="J34" s="42">
        <f t="shared" si="3"/>
        <v>44714.49</v>
      </c>
    </row>
    <row r="35" spans="1:10" ht="47.25" x14ac:dyDescent="0.25">
      <c r="A35" s="39">
        <v>18</v>
      </c>
      <c r="B35" s="44" t="s">
        <v>181</v>
      </c>
      <c r="C35" s="45" t="s">
        <v>182</v>
      </c>
      <c r="D35" s="46" t="s">
        <v>152</v>
      </c>
      <c r="E35" s="47">
        <v>268.815404</v>
      </c>
      <c r="F35" s="48">
        <v>12.31</v>
      </c>
      <c r="G35" s="48">
        <f t="shared" si="2"/>
        <v>3309.12</v>
      </c>
      <c r="H35" s="43">
        <f>G35/G94</f>
        <v>1.2749533988489464E-2</v>
      </c>
      <c r="I35" s="42">
        <f>ROUND(F35*Прил.10!$D$11,2)</f>
        <v>165.82</v>
      </c>
      <c r="J35" s="42">
        <f t="shared" si="3"/>
        <v>44574.97</v>
      </c>
    </row>
    <row r="36" spans="1:10" ht="31.5" x14ac:dyDescent="0.25">
      <c r="A36" s="39">
        <v>19</v>
      </c>
      <c r="B36" s="44" t="s">
        <v>183</v>
      </c>
      <c r="C36" s="45" t="s">
        <v>184</v>
      </c>
      <c r="D36" s="46" t="s">
        <v>152</v>
      </c>
      <c r="E36" s="47">
        <v>34.617288000000002</v>
      </c>
      <c r="F36" s="48">
        <v>89.99</v>
      </c>
      <c r="G36" s="48">
        <f t="shared" si="2"/>
        <v>3115.21</v>
      </c>
      <c r="H36" s="43">
        <f>G36/G94</f>
        <v>1.2002428372583123E-2</v>
      </c>
      <c r="I36" s="42">
        <f>ROUND(F36*Прил.10!$D$11,2)</f>
        <v>1212.17</v>
      </c>
      <c r="J36" s="42">
        <f t="shared" si="3"/>
        <v>41962.04</v>
      </c>
    </row>
    <row r="37" spans="1:10" ht="31.5" x14ac:dyDescent="0.25">
      <c r="A37" s="39">
        <v>20</v>
      </c>
      <c r="B37" s="44" t="s">
        <v>185</v>
      </c>
      <c r="C37" s="45" t="s">
        <v>186</v>
      </c>
      <c r="D37" s="46" t="s">
        <v>152</v>
      </c>
      <c r="E37" s="47">
        <v>8.3660399999999999</v>
      </c>
      <c r="F37" s="48">
        <v>312.20999999999998</v>
      </c>
      <c r="G37" s="48">
        <f t="shared" si="2"/>
        <v>2611.96</v>
      </c>
      <c r="H37" s="43">
        <f>G37/G94</f>
        <v>1.0063482979334367E-2</v>
      </c>
      <c r="I37" s="42">
        <f>ROUND(F37*Прил.10!$D$11,2)</f>
        <v>4205.47</v>
      </c>
      <c r="J37" s="42">
        <f t="shared" si="3"/>
        <v>35183.129999999997</v>
      </c>
    </row>
    <row r="38" spans="1:10" ht="31.5" x14ac:dyDescent="0.25">
      <c r="A38" s="39">
        <v>21</v>
      </c>
      <c r="B38" s="44" t="s">
        <v>187</v>
      </c>
      <c r="C38" s="45" t="s">
        <v>188</v>
      </c>
      <c r="D38" s="46" t="s">
        <v>152</v>
      </c>
      <c r="E38" s="47">
        <v>23.41536</v>
      </c>
      <c r="F38" s="48">
        <v>94.05</v>
      </c>
      <c r="G38" s="48">
        <f t="shared" si="2"/>
        <v>2202.21</v>
      </c>
      <c r="H38" s="43">
        <f>G38/G94</f>
        <v>8.4847788066892051E-3</v>
      </c>
      <c r="I38" s="42">
        <f>ROUND(F38*Прил.10!$D$11,2)</f>
        <v>1266.8499999999999</v>
      </c>
      <c r="J38" s="42">
        <f t="shared" si="3"/>
        <v>29663.75</v>
      </c>
    </row>
    <row r="39" spans="1:10" ht="47.25" x14ac:dyDescent="0.25">
      <c r="A39" s="39">
        <v>22</v>
      </c>
      <c r="B39" s="44" t="s">
        <v>189</v>
      </c>
      <c r="C39" s="45" t="s">
        <v>190</v>
      </c>
      <c r="D39" s="46" t="s">
        <v>152</v>
      </c>
      <c r="E39" s="47">
        <v>21.263000000000002</v>
      </c>
      <c r="F39" s="48">
        <v>100</v>
      </c>
      <c r="G39" s="48">
        <f t="shared" si="2"/>
        <v>2126.3000000000002</v>
      </c>
      <c r="H39" s="43">
        <f>G39/G94</f>
        <v>8.1923091697264378E-3</v>
      </c>
      <c r="I39" s="42">
        <f>ROUND(F39*Прил.10!$D$11,2)</f>
        <v>1347</v>
      </c>
      <c r="J39" s="42">
        <f t="shared" si="3"/>
        <v>28641.26</v>
      </c>
    </row>
    <row r="40" spans="1:10" ht="47.25" x14ac:dyDescent="0.25">
      <c r="A40" s="39">
        <v>23</v>
      </c>
      <c r="B40" s="44" t="s">
        <v>191</v>
      </c>
      <c r="C40" s="45" t="s">
        <v>192</v>
      </c>
      <c r="D40" s="46" t="s">
        <v>152</v>
      </c>
      <c r="E40" s="47">
        <v>13.904004499999999</v>
      </c>
      <c r="F40" s="48">
        <v>133.97</v>
      </c>
      <c r="G40" s="48">
        <f t="shared" si="2"/>
        <v>1862.72</v>
      </c>
      <c r="H40" s="43">
        <f>G40/G94</f>
        <v>7.1767756838794286E-3</v>
      </c>
      <c r="I40" s="42">
        <f>ROUND(F40*Прил.10!$D$11,2)</f>
        <v>1804.58</v>
      </c>
      <c r="J40" s="42">
        <f t="shared" si="3"/>
        <v>25090.89</v>
      </c>
    </row>
    <row r="41" spans="1:10" ht="47.25" x14ac:dyDescent="0.25">
      <c r="A41" s="39">
        <v>24</v>
      </c>
      <c r="B41" s="44" t="s">
        <v>193</v>
      </c>
      <c r="C41" s="45" t="s">
        <v>194</v>
      </c>
      <c r="D41" s="46" t="s">
        <v>152</v>
      </c>
      <c r="E41" s="47">
        <v>16.755314599999998</v>
      </c>
      <c r="F41" s="48">
        <v>96.89</v>
      </c>
      <c r="G41" s="48">
        <f t="shared" si="2"/>
        <v>1623.42</v>
      </c>
      <c r="H41" s="43">
        <f>G41/G94</f>
        <v>6.2547893299709795E-3</v>
      </c>
      <c r="I41" s="42">
        <f>ROUND(F41*Прил.10!$D$11,2)</f>
        <v>1305.1099999999999</v>
      </c>
      <c r="J41" s="42">
        <f t="shared" si="3"/>
        <v>21867.53</v>
      </c>
    </row>
    <row r="42" spans="1:10" ht="31.5" x14ac:dyDescent="0.25">
      <c r="A42" s="39">
        <v>25</v>
      </c>
      <c r="B42" s="44" t="s">
        <v>195</v>
      </c>
      <c r="C42" s="45" t="s">
        <v>196</v>
      </c>
      <c r="D42" s="46" t="s">
        <v>152</v>
      </c>
      <c r="E42" s="47">
        <v>4.25</v>
      </c>
      <c r="F42" s="48">
        <v>287.99</v>
      </c>
      <c r="G42" s="48">
        <f t="shared" si="2"/>
        <v>1223.96</v>
      </c>
      <c r="H42" s="43">
        <f>G42/G94</f>
        <v>4.7157309558286085E-3</v>
      </c>
      <c r="I42" s="42">
        <f>ROUND(F42*Прил.10!$D$11,2)</f>
        <v>3879.23</v>
      </c>
      <c r="J42" s="42">
        <f t="shared" si="3"/>
        <v>16486.73</v>
      </c>
    </row>
    <row r="43" spans="1:10" ht="31.5" x14ac:dyDescent="0.25">
      <c r="A43" s="39">
        <v>26</v>
      </c>
      <c r="B43" s="44" t="s">
        <v>197</v>
      </c>
      <c r="C43" s="45" t="s">
        <v>198</v>
      </c>
      <c r="D43" s="46" t="s">
        <v>152</v>
      </c>
      <c r="E43" s="47">
        <v>11.928000000000001</v>
      </c>
      <c r="F43" s="48">
        <v>96.89</v>
      </c>
      <c r="G43" s="48">
        <f t="shared" si="2"/>
        <v>1155.7</v>
      </c>
      <c r="H43" s="43">
        <f>G43/G94</f>
        <v>4.4527356005515896E-3</v>
      </c>
      <c r="I43" s="42">
        <f>ROUND(F43*Прил.10!$D$11,2)</f>
        <v>1305.1099999999999</v>
      </c>
      <c r="J43" s="42">
        <f t="shared" si="3"/>
        <v>15567.35</v>
      </c>
    </row>
    <row r="44" spans="1:10" ht="31.5" x14ac:dyDescent="0.25">
      <c r="A44" s="39">
        <v>27</v>
      </c>
      <c r="B44" s="44" t="s">
        <v>199</v>
      </c>
      <c r="C44" s="45" t="s">
        <v>200</v>
      </c>
      <c r="D44" s="46" t="s">
        <v>152</v>
      </c>
      <c r="E44" s="47">
        <v>12.76925</v>
      </c>
      <c r="F44" s="48">
        <v>86.4</v>
      </c>
      <c r="G44" s="48">
        <f t="shared" si="2"/>
        <v>1103.26</v>
      </c>
      <c r="H44" s="43">
        <f>G44/G94</f>
        <v>4.2506922892312417E-3</v>
      </c>
      <c r="I44" s="42">
        <f>ROUND(F44*Прил.10!$D$11,2)</f>
        <v>1163.81</v>
      </c>
      <c r="J44" s="42">
        <f t="shared" si="3"/>
        <v>14860.98</v>
      </c>
    </row>
    <row r="45" spans="1:10" ht="63" x14ac:dyDescent="0.25">
      <c r="A45" s="39">
        <v>28</v>
      </c>
      <c r="B45" s="44" t="s">
        <v>201</v>
      </c>
      <c r="C45" s="45" t="s">
        <v>202</v>
      </c>
      <c r="D45" s="46" t="s">
        <v>152</v>
      </c>
      <c r="E45" s="47">
        <v>112.85756000000001</v>
      </c>
      <c r="F45" s="48">
        <v>6.82</v>
      </c>
      <c r="G45" s="48">
        <f t="shared" si="2"/>
        <v>769.69</v>
      </c>
      <c r="H45" s="43">
        <f>G45/G94</f>
        <v>2.9654980223142277E-3</v>
      </c>
      <c r="I45" s="42">
        <f>ROUND(F45*Прил.10!$D$11,2)</f>
        <v>91.87</v>
      </c>
      <c r="J45" s="42">
        <f t="shared" si="3"/>
        <v>10368.219999999999</v>
      </c>
    </row>
    <row r="46" spans="1:10" ht="31.5" x14ac:dyDescent="0.25">
      <c r="A46" s="39">
        <v>29</v>
      </c>
      <c r="B46" s="44">
        <v>400001</v>
      </c>
      <c r="C46" s="45" t="s">
        <v>160</v>
      </c>
      <c r="D46" s="46" t="s">
        <v>152</v>
      </c>
      <c r="E46" s="47">
        <v>8.1810194999999997</v>
      </c>
      <c r="F46" s="48">
        <v>87.17</v>
      </c>
      <c r="G46" s="48">
        <f t="shared" si="2"/>
        <v>713.14</v>
      </c>
      <c r="H46" s="43">
        <f>G46/G94</f>
        <v>2.7476195086764388E-3</v>
      </c>
      <c r="I46" s="42">
        <f>ROUND(F46*Прил.10!$D$11,2)</f>
        <v>1174.18</v>
      </c>
      <c r="J46" s="42">
        <f t="shared" si="3"/>
        <v>9605.99</v>
      </c>
    </row>
    <row r="47" spans="1:10" ht="31.5" x14ac:dyDescent="0.25">
      <c r="A47" s="39">
        <v>30</v>
      </c>
      <c r="B47" s="44" t="s">
        <v>203</v>
      </c>
      <c r="C47" s="45" t="s">
        <v>204</v>
      </c>
      <c r="D47" s="46" t="s">
        <v>152</v>
      </c>
      <c r="E47" s="47">
        <v>6.5124000000000004</v>
      </c>
      <c r="F47" s="48">
        <v>102.84</v>
      </c>
      <c r="G47" s="48">
        <f t="shared" si="2"/>
        <v>669.74</v>
      </c>
      <c r="H47" s="43">
        <f>G47/G94</f>
        <v>2.580405936759904E-3</v>
      </c>
      <c r="I47" s="42">
        <f>ROUND(F47*Прил.10!$D$11,2)</f>
        <v>1385.25</v>
      </c>
      <c r="J47" s="42">
        <f t="shared" si="3"/>
        <v>9021.2999999999993</v>
      </c>
    </row>
    <row r="48" spans="1:10" ht="47.25" x14ac:dyDescent="0.25">
      <c r="A48" s="39">
        <v>31</v>
      </c>
      <c r="B48" s="44" t="s">
        <v>205</v>
      </c>
      <c r="C48" s="45" t="s">
        <v>206</v>
      </c>
      <c r="D48" s="46" t="s">
        <v>152</v>
      </c>
      <c r="E48" s="47">
        <v>5.3605969</v>
      </c>
      <c r="F48" s="48">
        <v>111.99</v>
      </c>
      <c r="G48" s="48">
        <f t="shared" si="2"/>
        <v>600.33000000000004</v>
      </c>
      <c r="H48" s="43">
        <f>G48/G94</f>
        <v>2.3129798071118246E-3</v>
      </c>
      <c r="I48" s="42">
        <f>ROUND(F48*Прил.10!$D$11,2)</f>
        <v>1508.51</v>
      </c>
      <c r="J48" s="42">
        <f t="shared" si="3"/>
        <v>8086.51</v>
      </c>
    </row>
    <row r="49" spans="1:10" ht="31.5" x14ac:dyDescent="0.25">
      <c r="A49" s="39">
        <v>32</v>
      </c>
      <c r="B49" s="44" t="s">
        <v>207</v>
      </c>
      <c r="C49" s="45" t="s">
        <v>208</v>
      </c>
      <c r="D49" s="46" t="s">
        <v>152</v>
      </c>
      <c r="E49" s="47">
        <v>4.25</v>
      </c>
      <c r="F49" s="48">
        <v>131.44</v>
      </c>
      <c r="G49" s="48">
        <f t="shared" si="2"/>
        <v>558.62</v>
      </c>
      <c r="H49" s="43">
        <f>G49/G94</f>
        <v>2.1522775470971087E-3</v>
      </c>
      <c r="I49" s="42">
        <f>ROUND(F49*Прил.10!$D$11,2)</f>
        <v>1770.5</v>
      </c>
      <c r="J49" s="42">
        <f t="shared" si="3"/>
        <v>7524.63</v>
      </c>
    </row>
    <row r="50" spans="1:10" ht="63" x14ac:dyDescent="0.25">
      <c r="A50" s="39">
        <v>33</v>
      </c>
      <c r="B50" s="44" t="s">
        <v>209</v>
      </c>
      <c r="C50" s="45" t="s">
        <v>210</v>
      </c>
      <c r="D50" s="46" t="s">
        <v>152</v>
      </c>
      <c r="E50" s="47">
        <v>5.6367500000000001</v>
      </c>
      <c r="F50" s="48">
        <v>90.4</v>
      </c>
      <c r="G50" s="48">
        <f t="shared" si="2"/>
        <v>509.56</v>
      </c>
      <c r="H50" s="43">
        <f>G50/G94</f>
        <v>1.9632568595803995E-3</v>
      </c>
      <c r="I50" s="42">
        <f>ROUND(F50*Прил.10!$D$11,2)</f>
        <v>1217.69</v>
      </c>
      <c r="J50" s="42">
        <f t="shared" si="3"/>
        <v>6863.81</v>
      </c>
    </row>
    <row r="51" spans="1:10" ht="31.5" x14ac:dyDescent="0.25">
      <c r="A51" s="39">
        <v>34</v>
      </c>
      <c r="B51" s="44" t="s">
        <v>211</v>
      </c>
      <c r="C51" s="45" t="s">
        <v>180</v>
      </c>
      <c r="D51" s="46" t="s">
        <v>152</v>
      </c>
      <c r="E51" s="47">
        <v>57.078516399999998</v>
      </c>
      <c r="F51" s="48">
        <v>8.1</v>
      </c>
      <c r="G51" s="48">
        <f t="shared" si="2"/>
        <v>462.34</v>
      </c>
      <c r="H51" s="43">
        <f>G51/G94</f>
        <v>1.7813254110573865E-3</v>
      </c>
      <c r="I51" s="42">
        <f>ROUND(F51*Прил.10!$D$11,2)</f>
        <v>109.11</v>
      </c>
      <c r="J51" s="42">
        <f t="shared" si="3"/>
        <v>6227.84</v>
      </c>
    </row>
    <row r="52" spans="1:10" ht="31.5" x14ac:dyDescent="0.25">
      <c r="A52" s="39">
        <v>35</v>
      </c>
      <c r="B52" s="44" t="s">
        <v>212</v>
      </c>
      <c r="C52" s="45" t="s">
        <v>213</v>
      </c>
      <c r="D52" s="46" t="s">
        <v>152</v>
      </c>
      <c r="E52" s="47">
        <v>2.4525839999999999</v>
      </c>
      <c r="F52" s="48">
        <v>176.03</v>
      </c>
      <c r="G52" s="48">
        <f t="shared" si="2"/>
        <v>431.73</v>
      </c>
      <c r="H52" s="43">
        <f>G52/G94</f>
        <v>1.6633897558416004E-3</v>
      </c>
      <c r="I52" s="42">
        <f>ROUND(F52*Прил.10!$D$11,2)</f>
        <v>2371.12</v>
      </c>
      <c r="J52" s="42">
        <f t="shared" si="3"/>
        <v>5815.37</v>
      </c>
    </row>
    <row r="53" spans="1:10" ht="31.5" x14ac:dyDescent="0.25">
      <c r="A53" s="39">
        <v>36</v>
      </c>
      <c r="B53" s="44" t="s">
        <v>214</v>
      </c>
      <c r="C53" s="45" t="s">
        <v>215</v>
      </c>
      <c r="D53" s="46" t="s">
        <v>152</v>
      </c>
      <c r="E53" s="47">
        <v>345.77102600000001</v>
      </c>
      <c r="F53" s="48">
        <v>1.2</v>
      </c>
      <c r="G53" s="48">
        <f t="shared" si="2"/>
        <v>414.93</v>
      </c>
      <c r="H53" s="43">
        <f>G53/G94</f>
        <v>1.5986619215513289E-3</v>
      </c>
      <c r="I53" s="42">
        <f>ROUND(F53*Прил.10!$D$11,2)</f>
        <v>16.16</v>
      </c>
      <c r="J53" s="42">
        <f t="shared" si="3"/>
        <v>5587.66</v>
      </c>
    </row>
    <row r="54" spans="1:10" ht="31.5" x14ac:dyDescent="0.25">
      <c r="A54" s="39">
        <v>37</v>
      </c>
      <c r="B54" s="44" t="s">
        <v>216</v>
      </c>
      <c r="C54" s="45" t="s">
        <v>217</v>
      </c>
      <c r="D54" s="46" t="s">
        <v>152</v>
      </c>
      <c r="E54" s="47">
        <v>56.747639999999997</v>
      </c>
      <c r="F54" s="48">
        <v>6.9</v>
      </c>
      <c r="G54" s="48">
        <f t="shared" si="2"/>
        <v>391.56</v>
      </c>
      <c r="H54" s="43">
        <f>G54/G94</f>
        <v>1.5086208806368263E-3</v>
      </c>
      <c r="I54" s="42">
        <f>ROUND(F54*Прил.10!$D$11,2)</f>
        <v>92.94</v>
      </c>
      <c r="J54" s="42">
        <f t="shared" si="3"/>
        <v>5274.13</v>
      </c>
    </row>
    <row r="55" spans="1:10" ht="31.5" x14ac:dyDescent="0.25">
      <c r="A55" s="39">
        <v>38</v>
      </c>
      <c r="B55" s="44" t="s">
        <v>218</v>
      </c>
      <c r="C55" s="45" t="s">
        <v>219</v>
      </c>
      <c r="D55" s="46" t="s">
        <v>152</v>
      </c>
      <c r="E55" s="47">
        <v>45.964927500000002</v>
      </c>
      <c r="F55" s="48">
        <v>6.66</v>
      </c>
      <c r="G55" s="48">
        <f t="shared" si="2"/>
        <v>306.13</v>
      </c>
      <c r="H55" s="43">
        <f>G55/G94</f>
        <v>1.1794721375762377E-3</v>
      </c>
      <c r="I55" s="42">
        <f>ROUND(F55*Прил.10!$D$11,2)</f>
        <v>89.71</v>
      </c>
      <c r="J55" s="42">
        <f t="shared" si="3"/>
        <v>4123.51</v>
      </c>
    </row>
    <row r="56" spans="1:10" ht="31.5" x14ac:dyDescent="0.25">
      <c r="A56" s="39">
        <v>39</v>
      </c>
      <c r="B56" s="44" t="s">
        <v>220</v>
      </c>
      <c r="C56" s="45" t="s">
        <v>221</v>
      </c>
      <c r="D56" s="46" t="s">
        <v>152</v>
      </c>
      <c r="E56" s="47">
        <v>7.5139839999999998</v>
      </c>
      <c r="F56" s="48">
        <v>30</v>
      </c>
      <c r="G56" s="48">
        <f t="shared" si="2"/>
        <v>225.42</v>
      </c>
      <c r="H56" s="43">
        <f>G56/G94</f>
        <v>8.6850883367339197E-4</v>
      </c>
      <c r="I56" s="42">
        <f>ROUND(F56*Прил.10!$D$11,2)</f>
        <v>404.1</v>
      </c>
      <c r="J56" s="42">
        <f t="shared" si="3"/>
        <v>3036.4</v>
      </c>
    </row>
    <row r="57" spans="1:10" ht="31.5" x14ac:dyDescent="0.25">
      <c r="A57" s="39">
        <v>40</v>
      </c>
      <c r="B57" s="44" t="s">
        <v>222</v>
      </c>
      <c r="C57" s="45" t="s">
        <v>223</v>
      </c>
      <c r="D57" s="46" t="s">
        <v>152</v>
      </c>
      <c r="E57" s="47">
        <v>2.6751719999999999</v>
      </c>
      <c r="F57" s="48">
        <v>79.069999999999993</v>
      </c>
      <c r="G57" s="48">
        <f t="shared" si="2"/>
        <v>211.53</v>
      </c>
      <c r="H57" s="43">
        <f>G57/G94</f>
        <v>8.149927849655426E-4</v>
      </c>
      <c r="I57" s="42">
        <f>ROUND(F57*Прил.10!$D$11,2)</f>
        <v>1065.07</v>
      </c>
      <c r="J57" s="42">
        <f t="shared" si="3"/>
        <v>2849.25</v>
      </c>
    </row>
    <row r="58" spans="1:10" ht="31.5" x14ac:dyDescent="0.25">
      <c r="A58" s="39">
        <v>41</v>
      </c>
      <c r="B58" s="44" t="s">
        <v>224</v>
      </c>
      <c r="C58" s="45" t="s">
        <v>225</v>
      </c>
      <c r="D58" s="46" t="s">
        <v>152</v>
      </c>
      <c r="E58" s="47">
        <v>60.421999999999997</v>
      </c>
      <c r="F58" s="48">
        <v>3.28</v>
      </c>
      <c r="G58" s="48">
        <f t="shared" si="2"/>
        <v>198.18</v>
      </c>
      <c r="H58" s="43">
        <f>G58/G94</f>
        <v>7.6355727378845197E-4</v>
      </c>
      <c r="I58" s="42">
        <f>ROUND(F58*Прил.10!$D$11,2)</f>
        <v>44.18</v>
      </c>
      <c r="J58" s="42">
        <f t="shared" si="3"/>
        <v>2669.44</v>
      </c>
    </row>
    <row r="59" spans="1:10" ht="31.5" x14ac:dyDescent="0.25">
      <c r="A59" s="39">
        <v>42</v>
      </c>
      <c r="B59" s="44" t="s">
        <v>226</v>
      </c>
      <c r="C59" s="45" t="s">
        <v>227</v>
      </c>
      <c r="D59" s="46" t="s">
        <v>152</v>
      </c>
      <c r="E59" s="47">
        <v>1.6739999999999999</v>
      </c>
      <c r="F59" s="48">
        <v>100.1</v>
      </c>
      <c r="G59" s="48">
        <f t="shared" si="2"/>
        <v>167.57</v>
      </c>
      <c r="H59" s="43">
        <f>G59/G94</f>
        <v>6.4562161857266572E-4</v>
      </c>
      <c r="I59" s="42">
        <f>ROUND(F59*Прил.10!$D$11,2)</f>
        <v>1348.35</v>
      </c>
      <c r="J59" s="42">
        <f t="shared" si="3"/>
        <v>2257.14</v>
      </c>
    </row>
    <row r="60" spans="1:10" ht="47.25" x14ac:dyDescent="0.25">
      <c r="A60" s="39">
        <v>43</v>
      </c>
      <c r="B60" s="44" t="s">
        <v>228</v>
      </c>
      <c r="C60" s="45" t="s">
        <v>229</v>
      </c>
      <c r="D60" s="46" t="s">
        <v>152</v>
      </c>
      <c r="E60" s="47">
        <v>32.21</v>
      </c>
      <c r="F60" s="48">
        <v>4.91</v>
      </c>
      <c r="G60" s="48">
        <f t="shared" si="2"/>
        <v>158.15</v>
      </c>
      <c r="H60" s="43">
        <f>G60/G94</f>
        <v>6.0932779720276355E-4</v>
      </c>
      <c r="I60" s="42">
        <f>ROUND(F60*Прил.10!$D$11,2)</f>
        <v>66.14</v>
      </c>
      <c r="J60" s="42">
        <f t="shared" si="3"/>
        <v>2130.37</v>
      </c>
    </row>
    <row r="61" spans="1:10" ht="47.25" x14ac:dyDescent="0.25">
      <c r="A61" s="39">
        <v>44</v>
      </c>
      <c r="B61" s="44" t="s">
        <v>230</v>
      </c>
      <c r="C61" s="45" t="s">
        <v>231</v>
      </c>
      <c r="D61" s="46" t="s">
        <v>152</v>
      </c>
      <c r="E61" s="47">
        <v>93.460391999999999</v>
      </c>
      <c r="F61" s="48">
        <v>1.53</v>
      </c>
      <c r="G61" s="48">
        <f t="shared" si="2"/>
        <v>142.99</v>
      </c>
      <c r="H61" s="43">
        <f>G61/G94</f>
        <v>5.5091863245035192E-4</v>
      </c>
      <c r="I61" s="42">
        <f>ROUND(F61*Прил.10!$D$11,2)</f>
        <v>20.61</v>
      </c>
      <c r="J61" s="42">
        <f t="shared" si="3"/>
        <v>1926.22</v>
      </c>
    </row>
    <row r="62" spans="1:10" ht="47.25" x14ac:dyDescent="0.25">
      <c r="A62" s="39">
        <v>45</v>
      </c>
      <c r="B62" s="44" t="s">
        <v>232</v>
      </c>
      <c r="C62" s="45" t="s">
        <v>233</v>
      </c>
      <c r="D62" s="46" t="s">
        <v>152</v>
      </c>
      <c r="E62" s="47">
        <v>2.5101960000000001</v>
      </c>
      <c r="F62" s="48">
        <v>48.81</v>
      </c>
      <c r="G62" s="48">
        <f t="shared" si="2"/>
        <v>122.52</v>
      </c>
      <c r="H62" s="43">
        <f>G62/G94</f>
        <v>4.7205084864547953E-4</v>
      </c>
      <c r="I62" s="42">
        <f>ROUND(F62*Прил.10!$D$11,2)</f>
        <v>657.47</v>
      </c>
      <c r="J62" s="42">
        <f t="shared" si="3"/>
        <v>1650.38</v>
      </c>
    </row>
    <row r="63" spans="1:10" ht="31.5" x14ac:dyDescent="0.25">
      <c r="A63" s="39">
        <v>46</v>
      </c>
      <c r="B63" s="44" t="s">
        <v>234</v>
      </c>
      <c r="C63" s="45" t="s">
        <v>235</v>
      </c>
      <c r="D63" s="46" t="s">
        <v>152</v>
      </c>
      <c r="E63" s="47">
        <v>6.9115200000000003</v>
      </c>
      <c r="F63" s="48">
        <v>17.2</v>
      </c>
      <c r="G63" s="48">
        <f t="shared" si="2"/>
        <v>118.88</v>
      </c>
      <c r="H63" s="43">
        <f>G63/G94</f>
        <v>4.5802648454925401E-4</v>
      </c>
      <c r="I63" s="42">
        <f>ROUND(F63*Прил.10!$D$11,2)</f>
        <v>231.68</v>
      </c>
      <c r="J63" s="42">
        <f t="shared" si="3"/>
        <v>1601.26</v>
      </c>
    </row>
    <row r="64" spans="1:10" ht="78.75" x14ac:dyDescent="0.25">
      <c r="A64" s="39">
        <v>47</v>
      </c>
      <c r="B64" s="44" t="s">
        <v>236</v>
      </c>
      <c r="C64" s="45" t="s">
        <v>237</v>
      </c>
      <c r="D64" s="46" t="s">
        <v>152</v>
      </c>
      <c r="E64" s="47">
        <v>3.69</v>
      </c>
      <c r="F64" s="48">
        <v>29.67</v>
      </c>
      <c r="G64" s="48">
        <f t="shared" si="2"/>
        <v>109.48</v>
      </c>
      <c r="H64" s="43">
        <f>G64/G94</f>
        <v>4.2180972012493553E-4</v>
      </c>
      <c r="I64" s="42">
        <f>ROUND(F64*Прил.10!$D$11,2)</f>
        <v>399.65</v>
      </c>
      <c r="J64" s="42">
        <f t="shared" si="3"/>
        <v>1474.71</v>
      </c>
    </row>
    <row r="65" spans="1:10" ht="47.25" x14ac:dyDescent="0.25">
      <c r="A65" s="39">
        <v>48</v>
      </c>
      <c r="B65" s="44" t="s">
        <v>238</v>
      </c>
      <c r="C65" s="45" t="s">
        <v>239</v>
      </c>
      <c r="D65" s="46" t="s">
        <v>152</v>
      </c>
      <c r="E65" s="47">
        <v>3.2758888000000002</v>
      </c>
      <c r="F65" s="48">
        <v>31.26</v>
      </c>
      <c r="G65" s="48">
        <f t="shared" ref="G65:G92" si="4">ROUND(E65*F65,2)</f>
        <v>102.4</v>
      </c>
      <c r="H65" s="43">
        <f>G65/G94</f>
        <v>3.9453156138832113E-4</v>
      </c>
      <c r="I65" s="42">
        <f>ROUND(F65*Прил.10!$D$11,2)</f>
        <v>421.07</v>
      </c>
      <c r="J65" s="42">
        <f t="shared" ref="J65:J92" si="5">ROUND(E65*I65,2)</f>
        <v>1379.38</v>
      </c>
    </row>
    <row r="66" spans="1:10" ht="31.5" x14ac:dyDescent="0.25">
      <c r="A66" s="39">
        <v>49</v>
      </c>
      <c r="B66" s="44" t="s">
        <v>240</v>
      </c>
      <c r="C66" s="45" t="s">
        <v>241</v>
      </c>
      <c r="D66" s="46" t="s">
        <v>152</v>
      </c>
      <c r="E66" s="47">
        <v>6.5124000000000004</v>
      </c>
      <c r="F66" s="48">
        <v>12</v>
      </c>
      <c r="G66" s="48">
        <f t="shared" si="4"/>
        <v>78.150000000000006</v>
      </c>
      <c r="H66" s="43">
        <f>G66/G94</f>
        <v>3.011000148681377E-4</v>
      </c>
      <c r="I66" s="42">
        <f>ROUND(F66*Прил.10!$D$11,2)</f>
        <v>161.63999999999999</v>
      </c>
      <c r="J66" s="42">
        <f t="shared" si="5"/>
        <v>1052.6600000000001</v>
      </c>
    </row>
    <row r="67" spans="1:10" ht="31.5" x14ac:dyDescent="0.25">
      <c r="A67" s="39">
        <v>50</v>
      </c>
      <c r="B67" s="44" t="s">
        <v>242</v>
      </c>
      <c r="C67" s="45" t="s">
        <v>243</v>
      </c>
      <c r="D67" s="46" t="s">
        <v>152</v>
      </c>
      <c r="E67" s="47">
        <v>22.788432</v>
      </c>
      <c r="F67" s="48">
        <v>3.29</v>
      </c>
      <c r="G67" s="48">
        <f t="shared" si="4"/>
        <v>74.97</v>
      </c>
      <c r="H67" s="43">
        <f>G67/G94</f>
        <v>2.8884796052033629E-4</v>
      </c>
      <c r="I67" s="42">
        <f>ROUND(F67*Прил.10!$D$11,2)</f>
        <v>44.32</v>
      </c>
      <c r="J67" s="42">
        <f t="shared" si="5"/>
        <v>1009.98</v>
      </c>
    </row>
    <row r="68" spans="1:10" ht="47.25" x14ac:dyDescent="0.25">
      <c r="A68" s="39">
        <v>51</v>
      </c>
      <c r="B68" s="44" t="s">
        <v>244</v>
      </c>
      <c r="C68" s="45" t="s">
        <v>245</v>
      </c>
      <c r="D68" s="46" t="s">
        <v>152</v>
      </c>
      <c r="E68" s="47">
        <v>132.73056</v>
      </c>
      <c r="F68" s="48">
        <v>0.55000000000000004</v>
      </c>
      <c r="G68" s="48">
        <f t="shared" si="4"/>
        <v>73</v>
      </c>
      <c r="H68" s="43">
        <f>G68/G94</f>
        <v>2.8125785138034609E-4</v>
      </c>
      <c r="I68" s="42">
        <f>ROUND(F68*Прил.10!$D$11,2)</f>
        <v>7.41</v>
      </c>
      <c r="J68" s="42">
        <f t="shared" si="5"/>
        <v>983.53</v>
      </c>
    </row>
    <row r="69" spans="1:10" ht="31.5" x14ac:dyDescent="0.25">
      <c r="A69" s="39">
        <v>52</v>
      </c>
      <c r="B69" s="44" t="s">
        <v>246</v>
      </c>
      <c r="C69" s="45" t="s">
        <v>247</v>
      </c>
      <c r="D69" s="46" t="s">
        <v>152</v>
      </c>
      <c r="E69" s="47">
        <v>78.794200000000004</v>
      </c>
      <c r="F69" s="48">
        <v>0.9</v>
      </c>
      <c r="G69" s="48">
        <f t="shared" si="4"/>
        <v>70.91</v>
      </c>
      <c r="H69" s="43">
        <f>G69/G94</f>
        <v>2.7320540056685399E-4</v>
      </c>
      <c r="I69" s="42">
        <f>ROUND(F69*Прил.10!$D$11,2)</f>
        <v>12.12</v>
      </c>
      <c r="J69" s="42">
        <f t="shared" si="5"/>
        <v>954.99</v>
      </c>
    </row>
    <row r="70" spans="1:10" ht="31.5" x14ac:dyDescent="0.25">
      <c r="A70" s="39">
        <v>53</v>
      </c>
      <c r="B70" s="44" t="s">
        <v>248</v>
      </c>
      <c r="C70" s="45" t="s">
        <v>249</v>
      </c>
      <c r="D70" s="46" t="s">
        <v>152</v>
      </c>
      <c r="E70" s="47">
        <v>106.37466999999999</v>
      </c>
      <c r="F70" s="48">
        <v>0.5</v>
      </c>
      <c r="G70" s="48">
        <f t="shared" si="4"/>
        <v>53.19</v>
      </c>
      <c r="H70" s="43">
        <f>G70/G94</f>
        <v>2.0493294677973437E-4</v>
      </c>
      <c r="I70" s="42">
        <f>ROUND(F70*Прил.10!$D$11,2)</f>
        <v>6.74</v>
      </c>
      <c r="J70" s="42">
        <f t="shared" si="5"/>
        <v>716.97</v>
      </c>
    </row>
    <row r="71" spans="1:10" ht="31.5" x14ac:dyDescent="0.25">
      <c r="A71" s="39">
        <v>54</v>
      </c>
      <c r="B71" s="44" t="s">
        <v>250</v>
      </c>
      <c r="C71" s="45" t="s">
        <v>251</v>
      </c>
      <c r="D71" s="46" t="s">
        <v>152</v>
      </c>
      <c r="E71" s="47">
        <v>1.64</v>
      </c>
      <c r="F71" s="48">
        <v>29.6</v>
      </c>
      <c r="G71" s="48">
        <f t="shared" si="4"/>
        <v>48.54</v>
      </c>
      <c r="H71" s="43">
        <f>G71/G94</f>
        <v>1.8701720693153426E-4</v>
      </c>
      <c r="I71" s="42">
        <f>ROUND(F71*Прил.10!$D$11,2)</f>
        <v>398.71</v>
      </c>
      <c r="J71" s="42">
        <f t="shared" si="5"/>
        <v>653.88</v>
      </c>
    </row>
    <row r="72" spans="1:10" ht="15.75" x14ac:dyDescent="0.25">
      <c r="A72" s="39">
        <v>55</v>
      </c>
      <c r="B72" s="44">
        <v>111100</v>
      </c>
      <c r="C72" s="45" t="s">
        <v>252</v>
      </c>
      <c r="D72" s="46" t="s">
        <v>152</v>
      </c>
      <c r="E72" s="47">
        <v>22.522429200000001</v>
      </c>
      <c r="F72" s="48">
        <v>1.9</v>
      </c>
      <c r="G72" s="48">
        <f t="shared" si="4"/>
        <v>42.79</v>
      </c>
      <c r="H72" s="43">
        <f>G72/G94</f>
        <v>1.6486333507623302E-4</v>
      </c>
      <c r="I72" s="42">
        <f>ROUND(F72*Прил.10!$D$11,2)</f>
        <v>25.59</v>
      </c>
      <c r="J72" s="42">
        <f t="shared" si="5"/>
        <v>576.35</v>
      </c>
    </row>
    <row r="73" spans="1:10" ht="31.5" x14ac:dyDescent="0.25">
      <c r="A73" s="39">
        <v>56</v>
      </c>
      <c r="B73" s="44" t="s">
        <v>253</v>
      </c>
      <c r="C73" s="45" t="s">
        <v>254</v>
      </c>
      <c r="D73" s="46" t="s">
        <v>152</v>
      </c>
      <c r="E73" s="47">
        <v>20.631979999999999</v>
      </c>
      <c r="F73" s="48">
        <v>1.9</v>
      </c>
      <c r="G73" s="48">
        <f t="shared" si="4"/>
        <v>39.200000000000003</v>
      </c>
      <c r="H73" s="43">
        <f>G73/G94</f>
        <v>1.5103161334396669E-4</v>
      </c>
      <c r="I73" s="42">
        <f>ROUND(F73*Прил.10!$D$11,2)</f>
        <v>25.59</v>
      </c>
      <c r="J73" s="42">
        <f t="shared" si="5"/>
        <v>527.97</v>
      </c>
    </row>
    <row r="74" spans="1:10" ht="31.5" x14ac:dyDescent="0.25">
      <c r="A74" s="39">
        <v>57</v>
      </c>
      <c r="B74" s="44" t="s">
        <v>255</v>
      </c>
      <c r="C74" s="45" t="s">
        <v>256</v>
      </c>
      <c r="D74" s="46" t="s">
        <v>152</v>
      </c>
      <c r="E74" s="47">
        <v>0.44</v>
      </c>
      <c r="F74" s="48">
        <v>83.1</v>
      </c>
      <c r="G74" s="48">
        <f t="shared" si="4"/>
        <v>36.56</v>
      </c>
      <c r="H74" s="43">
        <f>G74/G94</f>
        <v>1.4086009652692404E-4</v>
      </c>
      <c r="I74" s="42">
        <f>ROUND(F74*Прил.10!$D$11,2)</f>
        <v>1119.3599999999999</v>
      </c>
      <c r="J74" s="42">
        <f t="shared" si="5"/>
        <v>492.52</v>
      </c>
    </row>
    <row r="75" spans="1:10" ht="31.5" x14ac:dyDescent="0.25">
      <c r="A75" s="39">
        <v>58</v>
      </c>
      <c r="B75" s="44" t="s">
        <v>257</v>
      </c>
      <c r="C75" s="45" t="s">
        <v>258</v>
      </c>
      <c r="D75" s="46" t="s">
        <v>152</v>
      </c>
      <c r="E75" s="47">
        <v>0.42801</v>
      </c>
      <c r="F75" s="48">
        <v>65.25</v>
      </c>
      <c r="G75" s="48">
        <f t="shared" si="4"/>
        <v>27.93</v>
      </c>
      <c r="H75" s="43">
        <f>G75/G94</f>
        <v>1.0761002450757626E-4</v>
      </c>
      <c r="I75" s="42">
        <f>ROUND(F75*Прил.10!$D$11,2)</f>
        <v>878.92</v>
      </c>
      <c r="J75" s="42">
        <f t="shared" si="5"/>
        <v>376.19</v>
      </c>
    </row>
    <row r="76" spans="1:10" ht="31.5" x14ac:dyDescent="0.25">
      <c r="A76" s="39">
        <v>59</v>
      </c>
      <c r="B76" s="44" t="s">
        <v>259</v>
      </c>
      <c r="C76" s="45" t="s">
        <v>260</v>
      </c>
      <c r="D76" s="46" t="s">
        <v>152</v>
      </c>
      <c r="E76" s="47">
        <v>6.72</v>
      </c>
      <c r="F76" s="48">
        <v>2.16</v>
      </c>
      <c r="G76" s="48">
        <f t="shared" si="4"/>
        <v>14.52</v>
      </c>
      <c r="H76" s="43">
        <f>G76/G94</f>
        <v>5.5943342493734595E-5</v>
      </c>
      <c r="I76" s="42">
        <f>ROUND(F76*Прил.10!$D$11,2)</f>
        <v>29.1</v>
      </c>
      <c r="J76" s="42">
        <f t="shared" si="5"/>
        <v>195.55</v>
      </c>
    </row>
    <row r="77" spans="1:10" ht="31.5" x14ac:dyDescent="0.25">
      <c r="A77" s="39">
        <v>60</v>
      </c>
      <c r="B77" s="44" t="s">
        <v>261</v>
      </c>
      <c r="C77" s="45" t="s">
        <v>262</v>
      </c>
      <c r="D77" s="46" t="s">
        <v>152</v>
      </c>
      <c r="E77" s="47">
        <v>0.44</v>
      </c>
      <c r="F77" s="48">
        <v>28.65</v>
      </c>
      <c r="G77" s="48">
        <f t="shared" si="4"/>
        <v>12.61</v>
      </c>
      <c r="H77" s="43">
        <f>G77/G94</f>
        <v>4.8584404190495399E-5</v>
      </c>
      <c r="I77" s="42">
        <f>ROUND(F77*Прил.10!$D$11,2)</f>
        <v>385.92</v>
      </c>
      <c r="J77" s="42">
        <f t="shared" si="5"/>
        <v>169.8</v>
      </c>
    </row>
    <row r="78" spans="1:10" ht="15.75" x14ac:dyDescent="0.25">
      <c r="A78" s="39">
        <v>61</v>
      </c>
      <c r="B78" s="44" t="s">
        <v>263</v>
      </c>
      <c r="C78" s="45" t="s">
        <v>264</v>
      </c>
      <c r="D78" s="46" t="s">
        <v>152</v>
      </c>
      <c r="E78" s="47">
        <v>0.1243187</v>
      </c>
      <c r="F78" s="48">
        <v>89.99</v>
      </c>
      <c r="G78" s="48">
        <f t="shared" si="4"/>
        <v>11.19</v>
      </c>
      <c r="H78" s="43">
        <f>G78/G94</f>
        <v>4.3113361054055792E-5</v>
      </c>
      <c r="I78" s="42">
        <f>ROUND(F78*Прил.10!$D$11,2)</f>
        <v>1212.17</v>
      </c>
      <c r="J78" s="42">
        <f t="shared" si="5"/>
        <v>150.69999999999999</v>
      </c>
    </row>
    <row r="79" spans="1:10" ht="31.5" x14ac:dyDescent="0.25">
      <c r="A79" s="39">
        <v>62</v>
      </c>
      <c r="B79" s="44" t="s">
        <v>265</v>
      </c>
      <c r="C79" s="45" t="s">
        <v>266</v>
      </c>
      <c r="D79" s="46" t="s">
        <v>152</v>
      </c>
      <c r="E79" s="47">
        <v>4.8315599999999996</v>
      </c>
      <c r="F79" s="48">
        <v>1.7</v>
      </c>
      <c r="G79" s="48">
        <f t="shared" si="4"/>
        <v>8.2100000000000009</v>
      </c>
      <c r="H79" s="43">
        <f>G79/G94</f>
        <v>3.1631876162090982E-5</v>
      </c>
      <c r="I79" s="42">
        <f>ROUND(F79*Прил.10!$D$11,2)</f>
        <v>22.9</v>
      </c>
      <c r="J79" s="42">
        <f t="shared" si="5"/>
        <v>110.64</v>
      </c>
    </row>
    <row r="80" spans="1:10" ht="31.5" x14ac:dyDescent="0.25">
      <c r="A80" s="39">
        <v>63</v>
      </c>
      <c r="B80" s="44" t="s">
        <v>267</v>
      </c>
      <c r="C80" s="45" t="s">
        <v>268</v>
      </c>
      <c r="D80" s="46" t="s">
        <v>152</v>
      </c>
      <c r="E80" s="47">
        <v>0.16800000000000001</v>
      </c>
      <c r="F80" s="48">
        <v>33.590000000000003</v>
      </c>
      <c r="G80" s="48">
        <f t="shared" si="4"/>
        <v>5.64</v>
      </c>
      <c r="H80" s="43">
        <f>G80/G94</f>
        <v>2.1730058654591123E-5</v>
      </c>
      <c r="I80" s="42">
        <f>ROUND(F80*Прил.10!$D$11,2)</f>
        <v>452.46</v>
      </c>
      <c r="J80" s="42">
        <f t="shared" si="5"/>
        <v>76.010000000000005</v>
      </c>
    </row>
    <row r="81" spans="1:10" ht="47.25" x14ac:dyDescent="0.25">
      <c r="A81" s="39">
        <v>64</v>
      </c>
      <c r="B81" s="44" t="s">
        <v>269</v>
      </c>
      <c r="C81" s="45" t="s">
        <v>270</v>
      </c>
      <c r="D81" s="46" t="s">
        <v>152</v>
      </c>
      <c r="E81" s="47">
        <v>1.71</v>
      </c>
      <c r="F81" s="48">
        <v>2.99</v>
      </c>
      <c r="G81" s="48">
        <f t="shared" si="4"/>
        <v>5.1100000000000003</v>
      </c>
      <c r="H81" s="43">
        <f>G81/G94</f>
        <v>1.968804959662423E-5</v>
      </c>
      <c r="I81" s="42">
        <f>ROUND(F81*Прил.10!$D$11,2)</f>
        <v>40.28</v>
      </c>
      <c r="J81" s="42">
        <f t="shared" si="5"/>
        <v>68.88</v>
      </c>
    </row>
    <row r="82" spans="1:10" ht="31.5" x14ac:dyDescent="0.25">
      <c r="A82" s="39">
        <v>65</v>
      </c>
      <c r="B82" s="44" t="s">
        <v>271</v>
      </c>
      <c r="C82" s="45" t="s">
        <v>272</v>
      </c>
      <c r="D82" s="46" t="s">
        <v>152</v>
      </c>
      <c r="E82" s="47">
        <v>0.10074</v>
      </c>
      <c r="F82" s="48">
        <v>50</v>
      </c>
      <c r="G82" s="48">
        <f t="shared" si="4"/>
        <v>5.04</v>
      </c>
      <c r="H82" s="43">
        <f>G82/G94</f>
        <v>1.9418350287081431E-5</v>
      </c>
      <c r="I82" s="42">
        <f>ROUND(F82*Прил.10!$D$11,2)</f>
        <v>673.5</v>
      </c>
      <c r="J82" s="42">
        <f t="shared" si="5"/>
        <v>67.849999999999994</v>
      </c>
    </row>
    <row r="83" spans="1:10" ht="31.5" x14ac:dyDescent="0.25">
      <c r="A83" s="39">
        <v>66</v>
      </c>
      <c r="B83" s="44" t="s">
        <v>273</v>
      </c>
      <c r="C83" s="45" t="s">
        <v>274</v>
      </c>
      <c r="D83" s="46" t="s">
        <v>152</v>
      </c>
      <c r="E83" s="47">
        <v>1.8617999999999999</v>
      </c>
      <c r="F83" s="48">
        <v>2.7</v>
      </c>
      <c r="G83" s="48">
        <f t="shared" si="4"/>
        <v>5.03</v>
      </c>
      <c r="H83" s="43">
        <f>G83/G94</f>
        <v>1.9379821814289602E-5</v>
      </c>
      <c r="I83" s="42">
        <f>ROUND(F83*Прил.10!$D$11,2)</f>
        <v>36.369999999999997</v>
      </c>
      <c r="J83" s="42">
        <f t="shared" si="5"/>
        <v>67.709999999999994</v>
      </c>
    </row>
    <row r="84" spans="1:10" ht="31.5" x14ac:dyDescent="0.25">
      <c r="A84" s="39">
        <v>67</v>
      </c>
      <c r="B84" s="44" t="s">
        <v>275</v>
      </c>
      <c r="C84" s="45" t="s">
        <v>276</v>
      </c>
      <c r="D84" s="46" t="s">
        <v>152</v>
      </c>
      <c r="E84" s="47">
        <v>3.2639999999999998</v>
      </c>
      <c r="F84" s="48">
        <v>1.5</v>
      </c>
      <c r="G84" s="48">
        <f t="shared" si="4"/>
        <v>4.9000000000000004</v>
      </c>
      <c r="H84" s="43">
        <f>G84/G94</f>
        <v>1.8878951667995836E-5</v>
      </c>
      <c r="I84" s="42">
        <f>ROUND(F84*Прил.10!$D$11,2)</f>
        <v>20.21</v>
      </c>
      <c r="J84" s="42">
        <f t="shared" si="5"/>
        <v>65.97</v>
      </c>
    </row>
    <row r="85" spans="1:10" ht="31.5" x14ac:dyDescent="0.25">
      <c r="A85" s="39">
        <v>68</v>
      </c>
      <c r="B85" s="44" t="s">
        <v>277</v>
      </c>
      <c r="C85" s="45" t="s">
        <v>278</v>
      </c>
      <c r="D85" s="46" t="s">
        <v>152</v>
      </c>
      <c r="E85" s="47">
        <v>3.2490000000000001</v>
      </c>
      <c r="F85" s="48">
        <v>1.1100000000000001</v>
      </c>
      <c r="G85" s="48">
        <f t="shared" si="4"/>
        <v>3.61</v>
      </c>
      <c r="H85" s="43">
        <f>G85/G94</f>
        <v>1.3908778677849993E-5</v>
      </c>
      <c r="I85" s="42">
        <f>ROUND(F85*Прил.10!$D$11,2)</f>
        <v>14.95</v>
      </c>
      <c r="J85" s="42">
        <f t="shared" si="5"/>
        <v>48.57</v>
      </c>
    </row>
    <row r="86" spans="1:10" ht="15.75" x14ac:dyDescent="0.25">
      <c r="A86" s="39">
        <v>69</v>
      </c>
      <c r="B86" s="44">
        <v>331532</v>
      </c>
      <c r="C86" s="45" t="s">
        <v>279</v>
      </c>
      <c r="D86" s="46" t="s">
        <v>152</v>
      </c>
      <c r="E86" s="47">
        <v>0.98363599999999995</v>
      </c>
      <c r="F86" s="48">
        <v>3.27</v>
      </c>
      <c r="G86" s="48">
        <f t="shared" si="4"/>
        <v>3.22</v>
      </c>
      <c r="H86" s="43">
        <f>G86/G94</f>
        <v>1.2406168238968692E-5</v>
      </c>
      <c r="I86" s="42">
        <f>ROUND(F86*Прил.10!$D$11,2)</f>
        <v>44.05</v>
      </c>
      <c r="J86" s="42">
        <f t="shared" si="5"/>
        <v>43.33</v>
      </c>
    </row>
    <row r="87" spans="1:10" ht="31.5" x14ac:dyDescent="0.25">
      <c r="A87" s="39">
        <v>70</v>
      </c>
      <c r="B87" s="44">
        <v>400002</v>
      </c>
      <c r="C87" s="45" t="s">
        <v>280</v>
      </c>
      <c r="D87" s="46" t="s">
        <v>152</v>
      </c>
      <c r="E87" s="47">
        <v>1.4120000000000001E-2</v>
      </c>
      <c r="F87" s="48">
        <v>107.3</v>
      </c>
      <c r="G87" s="48">
        <f t="shared" si="4"/>
        <v>1.52</v>
      </c>
      <c r="H87" s="43">
        <f>G87/G94</f>
        <v>5.8563278643578913E-6</v>
      </c>
      <c r="I87" s="42">
        <f>ROUND(F87*Прил.10!$D$11,2)</f>
        <v>1445.33</v>
      </c>
      <c r="J87" s="42">
        <f t="shared" si="5"/>
        <v>20.41</v>
      </c>
    </row>
    <row r="88" spans="1:10" ht="15.75" x14ac:dyDescent="0.25">
      <c r="A88" s="39">
        <v>71</v>
      </c>
      <c r="B88" s="44">
        <v>111301</v>
      </c>
      <c r="C88" s="45" t="s">
        <v>281</v>
      </c>
      <c r="D88" s="46" t="s">
        <v>152</v>
      </c>
      <c r="E88" s="47">
        <v>1.5378000000000001</v>
      </c>
      <c r="F88" s="48">
        <v>0.5</v>
      </c>
      <c r="G88" s="48">
        <f t="shared" si="4"/>
        <v>0.77</v>
      </c>
      <c r="H88" s="43">
        <f>G88/G94</f>
        <v>2.9666924049707742E-6</v>
      </c>
      <c r="I88" s="42">
        <f>ROUND(F88*Прил.10!$D$11,2)</f>
        <v>6.74</v>
      </c>
      <c r="J88" s="42">
        <f t="shared" si="5"/>
        <v>10.36</v>
      </c>
    </row>
    <row r="89" spans="1:10" ht="31.5" x14ac:dyDescent="0.25">
      <c r="A89" s="39">
        <v>72</v>
      </c>
      <c r="B89" s="44" t="s">
        <v>282</v>
      </c>
      <c r="C89" s="45" t="s">
        <v>283</v>
      </c>
      <c r="D89" s="46" t="s">
        <v>152</v>
      </c>
      <c r="E89" s="47">
        <v>7.1999999999999998E-3</v>
      </c>
      <c r="F89" s="48">
        <v>89.54</v>
      </c>
      <c r="G89" s="48">
        <f t="shared" si="4"/>
        <v>0.64</v>
      </c>
      <c r="H89" s="43">
        <f>G89/G94</f>
        <v>2.465822258677007E-6</v>
      </c>
      <c r="I89" s="42">
        <f>ROUND(F89*Прил.10!$D$11,2)</f>
        <v>1206.0999999999999</v>
      </c>
      <c r="J89" s="42">
        <f t="shared" si="5"/>
        <v>8.68</v>
      </c>
    </row>
    <row r="90" spans="1:10" ht="31.5" x14ac:dyDescent="0.25">
      <c r="A90" s="39">
        <v>73</v>
      </c>
      <c r="B90" s="44" t="s">
        <v>284</v>
      </c>
      <c r="C90" s="45" t="s">
        <v>285</v>
      </c>
      <c r="D90" s="46" t="s">
        <v>152</v>
      </c>
      <c r="E90" s="47">
        <v>9.0999999999999998E-2</v>
      </c>
      <c r="F90" s="48">
        <v>2.36</v>
      </c>
      <c r="G90" s="48">
        <f t="shared" si="4"/>
        <v>0.21</v>
      </c>
      <c r="H90" s="43">
        <f>G90/G94</f>
        <v>8.090979286283929E-7</v>
      </c>
      <c r="I90" s="42">
        <f>ROUND(F90*Прил.10!$D$11,2)</f>
        <v>31.79</v>
      </c>
      <c r="J90" s="42">
        <f t="shared" si="5"/>
        <v>2.89</v>
      </c>
    </row>
    <row r="91" spans="1:10" ht="31.5" x14ac:dyDescent="0.25">
      <c r="A91" s="39">
        <v>74</v>
      </c>
      <c r="B91" s="44" t="s">
        <v>286</v>
      </c>
      <c r="C91" s="45" t="s">
        <v>287</v>
      </c>
      <c r="D91" s="46" t="s">
        <v>152</v>
      </c>
      <c r="E91" s="47">
        <v>0.23280000000000001</v>
      </c>
      <c r="F91" s="48">
        <v>0.7</v>
      </c>
      <c r="G91" s="48">
        <f t="shared" si="4"/>
        <v>0.16</v>
      </c>
      <c r="H91" s="43">
        <f>G91/G94</f>
        <v>6.1645556466925175E-7</v>
      </c>
      <c r="I91" s="42">
        <f>ROUND(F91*Прил.10!$D$11,2)</f>
        <v>9.43</v>
      </c>
      <c r="J91" s="42">
        <f t="shared" si="5"/>
        <v>2.2000000000000002</v>
      </c>
    </row>
    <row r="92" spans="1:10" ht="15.75" x14ac:dyDescent="0.25">
      <c r="A92" s="39">
        <v>75</v>
      </c>
      <c r="B92" s="44">
        <v>330206</v>
      </c>
      <c r="C92" s="45" t="s">
        <v>288</v>
      </c>
      <c r="D92" s="46" t="s">
        <v>152</v>
      </c>
      <c r="E92" s="47">
        <v>5.1999999999999998E-2</v>
      </c>
      <c r="F92" s="48">
        <v>1.95</v>
      </c>
      <c r="G92" s="48">
        <f t="shared" si="4"/>
        <v>0.1</v>
      </c>
      <c r="H92" s="43">
        <f>G92/G94</f>
        <v>3.8528472791828236E-7</v>
      </c>
      <c r="I92" s="42">
        <f>ROUND(F92*Прил.10!$D$11,2)</f>
        <v>26.27</v>
      </c>
      <c r="J92" s="42">
        <f t="shared" si="5"/>
        <v>1.37</v>
      </c>
    </row>
    <row r="93" spans="1:10" ht="15.75" x14ac:dyDescent="0.25">
      <c r="A93" s="39"/>
      <c r="B93" s="180" t="s">
        <v>1291</v>
      </c>
      <c r="C93" s="180"/>
      <c r="D93" s="180"/>
      <c r="E93" s="180"/>
      <c r="F93" s="193"/>
      <c r="G93" s="42">
        <f>SUM(G33:G92)</f>
        <v>35855.869999999988</v>
      </c>
      <c r="H93" s="43">
        <f>SUM(H33:H92)</f>
        <v>0.13814719117223306</v>
      </c>
      <c r="I93" s="42"/>
      <c r="J93" s="42">
        <f>SUM(J33:J92)</f>
        <v>482981.09999999992</v>
      </c>
    </row>
    <row r="94" spans="1:10" ht="15.75" x14ac:dyDescent="0.25">
      <c r="A94" s="39"/>
      <c r="B94" s="180" t="s">
        <v>1292</v>
      </c>
      <c r="C94" s="181"/>
      <c r="D94" s="180"/>
      <c r="E94" s="180"/>
      <c r="F94" s="193"/>
      <c r="G94" s="42">
        <f>G32+G93</f>
        <v>259548.31</v>
      </c>
      <c r="H94" s="43">
        <f>H32+H93</f>
        <v>1.0000000000000002</v>
      </c>
      <c r="I94" s="42"/>
      <c r="J94" s="42">
        <f>J32+J93</f>
        <v>3496121.0399999996</v>
      </c>
    </row>
    <row r="95" spans="1:10" ht="15.75" x14ac:dyDescent="0.25">
      <c r="A95" s="49"/>
      <c r="B95" s="191" t="s">
        <v>63</v>
      </c>
      <c r="C95" s="189"/>
      <c r="D95" s="189"/>
      <c r="E95" s="189"/>
      <c r="F95" s="190"/>
      <c r="G95" s="190"/>
      <c r="H95" s="189"/>
      <c r="I95" s="190"/>
      <c r="J95" s="190"/>
    </row>
    <row r="96" spans="1:10" ht="15.75" x14ac:dyDescent="0.25">
      <c r="A96" s="49"/>
      <c r="B96" s="189" t="s">
        <v>1293</v>
      </c>
      <c r="C96" s="189"/>
      <c r="D96" s="189"/>
      <c r="E96" s="189"/>
      <c r="F96" s="190"/>
      <c r="G96" s="190"/>
      <c r="H96" s="189"/>
      <c r="I96" s="190"/>
      <c r="J96" s="190"/>
    </row>
    <row r="97" spans="1:10" ht="47.25" x14ac:dyDescent="0.25">
      <c r="A97" s="50">
        <v>76</v>
      </c>
      <c r="B97" s="44" t="s">
        <v>374</v>
      </c>
      <c r="C97" s="45" t="s">
        <v>1127</v>
      </c>
      <c r="D97" s="46" t="s">
        <v>318</v>
      </c>
      <c r="E97" s="47">
        <v>16</v>
      </c>
      <c r="F97" s="51">
        <f>ROUND(I97/Прил.10!$D$13,2)</f>
        <v>33893.06</v>
      </c>
      <c r="G97" s="48">
        <f t="shared" ref="G97:G113" si="6">ROUND(E97*F97,2)</f>
        <v>542288.96</v>
      </c>
      <c r="H97" s="43">
        <v>0.30975122759704998</v>
      </c>
      <c r="I97" s="42">
        <v>212170.56737624001</v>
      </c>
      <c r="J97" s="42">
        <v>3394729.0780198001</v>
      </c>
    </row>
    <row r="98" spans="1:10" ht="47.25" x14ac:dyDescent="0.25">
      <c r="A98" s="50">
        <v>77</v>
      </c>
      <c r="B98" s="44" t="s">
        <v>374</v>
      </c>
      <c r="C98" s="45" t="s">
        <v>1128</v>
      </c>
      <c r="D98" s="46" t="s">
        <v>318</v>
      </c>
      <c r="E98" s="47">
        <v>1</v>
      </c>
      <c r="F98" s="51">
        <f>ROUND(I98/Прил.10!$D$13,2)</f>
        <v>204771.8</v>
      </c>
      <c r="G98" s="48">
        <f t="shared" si="6"/>
        <v>204771.8</v>
      </c>
      <c r="H98" s="43">
        <v>0.11696404948648</v>
      </c>
      <c r="I98" s="42">
        <v>1281871.464901</v>
      </c>
      <c r="J98" s="42">
        <v>1281871.464901</v>
      </c>
    </row>
    <row r="99" spans="1:10" ht="78.75" x14ac:dyDescent="0.25">
      <c r="A99" s="50">
        <v>78</v>
      </c>
      <c r="B99" s="44" t="s">
        <v>374</v>
      </c>
      <c r="C99" s="45" t="s">
        <v>1129</v>
      </c>
      <c r="D99" s="46" t="s">
        <v>547</v>
      </c>
      <c r="E99" s="47">
        <v>2</v>
      </c>
      <c r="F99" s="51">
        <f>ROUND(I99/Прил.10!$D$13,2)</f>
        <v>71961.67</v>
      </c>
      <c r="G99" s="48">
        <f t="shared" si="6"/>
        <v>143923.34</v>
      </c>
      <c r="H99" s="43">
        <v>8.2207880821217993E-2</v>
      </c>
      <c r="I99" s="42">
        <v>450480.02816832002</v>
      </c>
      <c r="J99" s="42">
        <v>900960.05633663002</v>
      </c>
    </row>
    <row r="100" spans="1:10" ht="78.75" x14ac:dyDescent="0.25">
      <c r="A100" s="50">
        <v>79</v>
      </c>
      <c r="B100" s="44" t="s">
        <v>374</v>
      </c>
      <c r="C100" s="45" t="s">
        <v>1130</v>
      </c>
      <c r="D100" s="46" t="s">
        <v>547</v>
      </c>
      <c r="E100" s="47">
        <v>16</v>
      </c>
      <c r="F100" s="51">
        <f>ROUND(I100/Прил.10!$D$13,2)</f>
        <v>6670.11</v>
      </c>
      <c r="G100" s="48">
        <f t="shared" si="6"/>
        <v>106721.76</v>
      </c>
      <c r="H100" s="43">
        <v>6.0958601612512001E-2</v>
      </c>
      <c r="I100" s="42">
        <v>41754.866287129</v>
      </c>
      <c r="J100" s="42">
        <v>668077.86059406004</v>
      </c>
    </row>
    <row r="101" spans="1:10" ht="47.25" x14ac:dyDescent="0.25">
      <c r="A101" s="50">
        <v>80</v>
      </c>
      <c r="B101" s="44" t="s">
        <v>374</v>
      </c>
      <c r="C101" s="45" t="s">
        <v>1131</v>
      </c>
      <c r="D101" s="46" t="s">
        <v>318</v>
      </c>
      <c r="E101" s="47">
        <v>1</v>
      </c>
      <c r="F101" s="51">
        <f>ROUND(I101/Прил.10!$D$13,2)</f>
        <v>85094.06</v>
      </c>
      <c r="G101" s="48">
        <f t="shared" si="6"/>
        <v>85094.06</v>
      </c>
      <c r="H101" s="43">
        <v>4.8605060850293001E-2</v>
      </c>
      <c r="I101" s="42">
        <v>532688.81188119005</v>
      </c>
      <c r="J101" s="42">
        <v>532688.81188119005</v>
      </c>
    </row>
    <row r="102" spans="1:10" ht="47.25" x14ac:dyDescent="0.25">
      <c r="A102" s="50">
        <v>81</v>
      </c>
      <c r="B102" s="44" t="s">
        <v>374</v>
      </c>
      <c r="C102" s="45" t="s">
        <v>1132</v>
      </c>
      <c r="D102" s="46" t="s">
        <v>318</v>
      </c>
      <c r="E102" s="47">
        <v>9</v>
      </c>
      <c r="F102" s="51">
        <f>ROUND(I102/Прил.10!$D$13,2)</f>
        <v>7922.12</v>
      </c>
      <c r="G102" s="48">
        <f t="shared" si="6"/>
        <v>71299.08</v>
      </c>
      <c r="H102" s="43">
        <v>4.0725457730421001E-2</v>
      </c>
      <c r="I102" s="42">
        <v>49592.448267327003</v>
      </c>
      <c r="J102" s="42">
        <v>446332.03440593998</v>
      </c>
    </row>
    <row r="103" spans="1:10" ht="47.25" x14ac:dyDescent="0.25">
      <c r="A103" s="50">
        <v>82</v>
      </c>
      <c r="B103" s="44" t="s">
        <v>374</v>
      </c>
      <c r="C103" s="45" t="s">
        <v>1133</v>
      </c>
      <c r="D103" s="46" t="s">
        <v>318</v>
      </c>
      <c r="E103" s="47">
        <v>1</v>
      </c>
      <c r="F103" s="51">
        <f>ROUND(I103/Прил.10!$D$13,2)</f>
        <v>60066.39</v>
      </c>
      <c r="G103" s="48">
        <f t="shared" si="6"/>
        <v>60066.39</v>
      </c>
      <c r="H103" s="43">
        <v>3.4309453969349001E-2</v>
      </c>
      <c r="I103" s="42">
        <v>376015.62371287</v>
      </c>
      <c r="J103" s="42">
        <v>376015.62371287</v>
      </c>
    </row>
    <row r="104" spans="1:10" ht="47.25" x14ac:dyDescent="0.25">
      <c r="A104" s="50">
        <v>83</v>
      </c>
      <c r="B104" s="44" t="s">
        <v>374</v>
      </c>
      <c r="C104" s="45" t="s">
        <v>1134</v>
      </c>
      <c r="D104" s="46" t="s">
        <v>318</v>
      </c>
      <c r="E104" s="47">
        <v>1</v>
      </c>
      <c r="F104" s="51">
        <f>ROUND(I104/Прил.10!$D$13,2)</f>
        <v>58141.98</v>
      </c>
      <c r="G104" s="48">
        <f t="shared" si="6"/>
        <v>58141.98</v>
      </c>
      <c r="H104" s="43">
        <v>3.3210241285830999E-2</v>
      </c>
      <c r="I104" s="42">
        <v>363968.76504949998</v>
      </c>
      <c r="J104" s="42">
        <v>363968.76504949998</v>
      </c>
    </row>
    <row r="105" spans="1:10" ht="63" x14ac:dyDescent="0.25">
      <c r="A105" s="50">
        <v>84</v>
      </c>
      <c r="B105" s="44" t="s">
        <v>1135</v>
      </c>
      <c r="C105" s="45" t="s">
        <v>1136</v>
      </c>
      <c r="D105" s="46" t="s">
        <v>318</v>
      </c>
      <c r="E105" s="47">
        <v>3</v>
      </c>
      <c r="F105" s="48">
        <f>ROUND(I105/Прил.10!$D$13,2)</f>
        <v>11612.66</v>
      </c>
      <c r="G105" s="48">
        <f t="shared" si="6"/>
        <v>34837.980000000003</v>
      </c>
      <c r="H105" s="43">
        <v>1.9899181560059001E-2</v>
      </c>
      <c r="I105" s="42">
        <v>72695.251600000003</v>
      </c>
      <c r="J105" s="42">
        <v>218085.7548</v>
      </c>
    </row>
    <row r="106" spans="1:10" ht="47.25" x14ac:dyDescent="0.25">
      <c r="A106" s="50">
        <v>85</v>
      </c>
      <c r="B106" s="44" t="s">
        <v>374</v>
      </c>
      <c r="C106" s="45" t="s">
        <v>1137</v>
      </c>
      <c r="D106" s="46" t="s">
        <v>547</v>
      </c>
      <c r="E106" s="47">
        <v>2</v>
      </c>
      <c r="F106" s="51">
        <f>ROUND(I106/Прил.10!$D$13,2)</f>
        <v>15872.13</v>
      </c>
      <c r="G106" s="48">
        <f t="shared" si="6"/>
        <v>31744.26</v>
      </c>
      <c r="H106" s="43">
        <v>1.8132068607114998E-2</v>
      </c>
      <c r="I106" s="42">
        <v>99359.510247525002</v>
      </c>
      <c r="J106" s="42">
        <v>198719.02049505</v>
      </c>
    </row>
    <row r="107" spans="1:10" ht="47.25" x14ac:dyDescent="0.25">
      <c r="A107" s="50">
        <v>86</v>
      </c>
      <c r="B107" s="44" t="s">
        <v>374</v>
      </c>
      <c r="C107" s="45" t="s">
        <v>1138</v>
      </c>
      <c r="D107" s="46" t="s">
        <v>318</v>
      </c>
      <c r="E107" s="47">
        <v>3</v>
      </c>
      <c r="F107" s="51">
        <f>ROUND(I107/Прил.10!$D$13,2)</f>
        <v>10380.629999999999</v>
      </c>
      <c r="G107" s="48">
        <f t="shared" si="6"/>
        <v>31141.89</v>
      </c>
      <c r="H107" s="43">
        <v>1.7788005910823999E-2</v>
      </c>
      <c r="I107" s="42">
        <v>64982.751237623997</v>
      </c>
      <c r="J107" s="42">
        <v>194948.25371287001</v>
      </c>
    </row>
    <row r="108" spans="1:10" ht="47.25" x14ac:dyDescent="0.25">
      <c r="A108" s="50">
        <v>87</v>
      </c>
      <c r="B108" s="44" t="s">
        <v>374</v>
      </c>
      <c r="C108" s="45" t="s">
        <v>1139</v>
      </c>
      <c r="D108" s="46" t="s">
        <v>318</v>
      </c>
      <c r="E108" s="47">
        <v>3</v>
      </c>
      <c r="F108" s="51">
        <f>ROUND(I108/Прил.10!$D$13,2)</f>
        <v>9801</v>
      </c>
      <c r="G108" s="48">
        <f t="shared" si="6"/>
        <v>29403</v>
      </c>
      <c r="H108" s="43">
        <v>1.6794767755667999E-2</v>
      </c>
      <c r="I108" s="42">
        <v>61354.275495050002</v>
      </c>
      <c r="J108" s="42">
        <v>184062.82648515</v>
      </c>
    </row>
    <row r="109" spans="1:10" ht="47.25" x14ac:dyDescent="0.25">
      <c r="A109" s="50">
        <v>88</v>
      </c>
      <c r="B109" s="44" t="s">
        <v>374</v>
      </c>
      <c r="C109" s="45" t="s">
        <v>1140</v>
      </c>
      <c r="D109" s="46" t="s">
        <v>318</v>
      </c>
      <c r="E109" s="47">
        <v>4</v>
      </c>
      <c r="F109" s="51">
        <f>ROUND(I109/Прил.10!$D$13,2)</f>
        <v>6305.67</v>
      </c>
      <c r="G109" s="48">
        <f t="shared" si="6"/>
        <v>25222.68</v>
      </c>
      <c r="H109" s="43">
        <v>1.4406999251914E-2</v>
      </c>
      <c r="I109" s="42">
        <v>39473.499158416002</v>
      </c>
      <c r="J109" s="42">
        <v>157893.99663365999</v>
      </c>
    </row>
    <row r="110" spans="1:10" ht="47.25" x14ac:dyDescent="0.25">
      <c r="A110" s="50">
        <v>89</v>
      </c>
      <c r="B110" s="44" t="s">
        <v>374</v>
      </c>
      <c r="C110" s="45" t="s">
        <v>1141</v>
      </c>
      <c r="D110" s="46" t="s">
        <v>547</v>
      </c>
      <c r="E110" s="47">
        <v>3</v>
      </c>
      <c r="F110" s="51">
        <f>ROUND(I110/Прил.10!$D$13,2)</f>
        <v>7972.81</v>
      </c>
      <c r="G110" s="48">
        <f t="shared" si="6"/>
        <v>23918.43</v>
      </c>
      <c r="H110" s="43">
        <v>1.3662014788786999E-2</v>
      </c>
      <c r="I110" s="42">
        <v>49909.771386139</v>
      </c>
      <c r="J110" s="42">
        <v>149729.31415841999</v>
      </c>
    </row>
    <row r="111" spans="1:10" ht="63" x14ac:dyDescent="0.25">
      <c r="A111" s="50">
        <v>90</v>
      </c>
      <c r="B111" s="44" t="s">
        <v>1142</v>
      </c>
      <c r="C111" s="45" t="s">
        <v>1143</v>
      </c>
      <c r="D111" s="46" t="s">
        <v>318</v>
      </c>
      <c r="E111" s="47">
        <v>2</v>
      </c>
      <c r="F111" s="48">
        <f>ROUND(I111/Прил.10!$D$13,2)</f>
        <v>9741.5400000000009</v>
      </c>
      <c r="G111" s="48">
        <f t="shared" si="6"/>
        <v>19483.080000000002</v>
      </c>
      <c r="H111" s="43">
        <v>1.1128582836006999E-2</v>
      </c>
      <c r="I111" s="42">
        <v>60982.040399999998</v>
      </c>
      <c r="J111" s="42">
        <v>121964.0808</v>
      </c>
    </row>
    <row r="112" spans="1:10" ht="63" x14ac:dyDescent="0.25">
      <c r="A112" s="50">
        <v>91</v>
      </c>
      <c r="B112" s="44" t="s">
        <v>1144</v>
      </c>
      <c r="C112" s="45" t="s">
        <v>1145</v>
      </c>
      <c r="D112" s="46" t="s">
        <v>318</v>
      </c>
      <c r="E112" s="47">
        <v>2</v>
      </c>
      <c r="F112" s="48">
        <f>ROUND(I112/Прил.10!$D$13,2)</f>
        <v>8700.7199999999993</v>
      </c>
      <c r="G112" s="48">
        <f t="shared" si="6"/>
        <v>17401.439999999999</v>
      </c>
      <c r="H112" s="43">
        <v>9.9395663573627994E-3</v>
      </c>
      <c r="I112" s="42">
        <v>54466.5072</v>
      </c>
      <c r="J112" s="42">
        <v>108933.0144</v>
      </c>
    </row>
    <row r="113" spans="1:10" ht="47.25" x14ac:dyDescent="0.25">
      <c r="A113" s="50">
        <v>92</v>
      </c>
      <c r="B113" s="44" t="s">
        <v>374</v>
      </c>
      <c r="C113" s="45" t="s">
        <v>1146</v>
      </c>
      <c r="D113" s="46" t="s">
        <v>318</v>
      </c>
      <c r="E113" s="47">
        <v>1</v>
      </c>
      <c r="F113" s="51">
        <f>ROUND(I113/Прил.10!$D$13,2)</f>
        <v>17389.349999999999</v>
      </c>
      <c r="G113" s="48">
        <f t="shared" si="6"/>
        <v>17389.349999999999</v>
      </c>
      <c r="H113" s="43">
        <v>9.9326614922752004E-3</v>
      </c>
      <c r="I113" s="42">
        <v>108857.34029702999</v>
      </c>
      <c r="J113" s="42">
        <v>108857.34029702999</v>
      </c>
    </row>
    <row r="114" spans="1:10" ht="15.75" x14ac:dyDescent="0.25">
      <c r="A114" s="50"/>
      <c r="B114" s="44"/>
      <c r="C114" s="45" t="s">
        <v>1294</v>
      </c>
      <c r="D114" s="46"/>
      <c r="E114" s="47"/>
      <c r="F114" s="51"/>
      <c r="G114" s="48">
        <f>SUM(G97:G113)</f>
        <v>1502849.4799999997</v>
      </c>
      <c r="H114" s="43">
        <f>SUM(H97:H113)</f>
        <v>0.85841582191316623</v>
      </c>
      <c r="I114" s="42"/>
      <c r="J114" s="42">
        <v>9407837.2966831997</v>
      </c>
    </row>
    <row r="115" spans="1:10" ht="31.5" x14ac:dyDescent="0.25">
      <c r="A115" s="50">
        <v>93</v>
      </c>
      <c r="B115" s="44" t="s">
        <v>492</v>
      </c>
      <c r="C115" s="45" t="s">
        <v>493</v>
      </c>
      <c r="D115" s="46" t="s">
        <v>318</v>
      </c>
      <c r="E115" s="47">
        <v>6</v>
      </c>
      <c r="F115" s="48">
        <f>ROUND(I115/Прил.10!$D$13,2)</f>
        <v>2850.33</v>
      </c>
      <c r="G115" s="48">
        <f t="shared" ref="G115:G146" si="7">ROUND(E115*F115,2)</f>
        <v>17101.98</v>
      </c>
      <c r="H115" s="43">
        <v>9.7685171487123992E-3</v>
      </c>
      <c r="I115" s="42">
        <v>17843.0658</v>
      </c>
      <c r="J115" s="42">
        <v>107058.39479999999</v>
      </c>
    </row>
    <row r="116" spans="1:10" ht="63" x14ac:dyDescent="0.25">
      <c r="A116" s="50">
        <v>94</v>
      </c>
      <c r="B116" s="44" t="s">
        <v>374</v>
      </c>
      <c r="C116" s="45" t="s">
        <v>1147</v>
      </c>
      <c r="D116" s="46" t="s">
        <v>547</v>
      </c>
      <c r="E116" s="47">
        <v>3</v>
      </c>
      <c r="F116" s="51">
        <f>ROUND(I116/Прил.10!$D$13,2)</f>
        <v>4846.8599999999997</v>
      </c>
      <c r="G116" s="48">
        <f t="shared" si="7"/>
        <v>14540.58</v>
      </c>
      <c r="H116" s="43">
        <v>8.3054721290912008E-3</v>
      </c>
      <c r="I116" s="42">
        <v>30341.367772277001</v>
      </c>
      <c r="J116" s="42">
        <v>91024.103316831999</v>
      </c>
    </row>
    <row r="117" spans="1:10" ht="47.25" x14ac:dyDescent="0.25">
      <c r="A117" s="50">
        <v>95</v>
      </c>
      <c r="B117" s="44" t="s">
        <v>1148</v>
      </c>
      <c r="C117" s="45" t="s">
        <v>1149</v>
      </c>
      <c r="D117" s="46" t="s">
        <v>318</v>
      </c>
      <c r="E117" s="47">
        <v>1</v>
      </c>
      <c r="F117" s="48">
        <f>ROUND(I117/Прил.10!$D$13,2)</f>
        <v>14493.76</v>
      </c>
      <c r="G117" s="48">
        <f t="shared" si="7"/>
        <v>14493.76</v>
      </c>
      <c r="H117" s="43">
        <v>8.2787222946887999E-3</v>
      </c>
      <c r="I117" s="42">
        <v>90730.937600000005</v>
      </c>
      <c r="J117" s="42">
        <v>90730.937600000005</v>
      </c>
    </row>
    <row r="118" spans="1:10" ht="63" x14ac:dyDescent="0.25">
      <c r="A118" s="50">
        <v>96</v>
      </c>
      <c r="B118" s="44" t="s">
        <v>1150</v>
      </c>
      <c r="C118" s="45" t="s">
        <v>1151</v>
      </c>
      <c r="D118" s="46" t="s">
        <v>318</v>
      </c>
      <c r="E118" s="47">
        <v>3</v>
      </c>
      <c r="F118" s="48">
        <f>ROUND(I118/Прил.10!$D$13,2)</f>
        <v>4326.97</v>
      </c>
      <c r="G118" s="48">
        <f t="shared" si="7"/>
        <v>12980.91</v>
      </c>
      <c r="H118" s="43">
        <v>7.4145942131199002E-3</v>
      </c>
      <c r="I118" s="42">
        <v>27086.832200000001</v>
      </c>
      <c r="J118" s="42">
        <v>81260.496599999999</v>
      </c>
    </row>
    <row r="119" spans="1:10" ht="47.25" x14ac:dyDescent="0.25">
      <c r="A119" s="50">
        <v>97</v>
      </c>
      <c r="B119" s="44" t="s">
        <v>374</v>
      </c>
      <c r="C119" s="45" t="s">
        <v>1152</v>
      </c>
      <c r="D119" s="199" t="s">
        <v>547</v>
      </c>
      <c r="E119" s="47">
        <v>1</v>
      </c>
      <c r="F119" s="51">
        <f>ROUND(I119/Прил.10!$D$13,2)</f>
        <v>11722.94</v>
      </c>
      <c r="G119" s="48">
        <f t="shared" si="7"/>
        <v>11722.94</v>
      </c>
      <c r="H119" s="43">
        <v>6.6960515930510004E-3</v>
      </c>
      <c r="I119" s="42">
        <v>73385.604399999997</v>
      </c>
      <c r="J119" s="42">
        <v>73385.604399999997</v>
      </c>
    </row>
    <row r="120" spans="1:10" ht="47.25" x14ac:dyDescent="0.25">
      <c r="A120" s="50">
        <v>98</v>
      </c>
      <c r="B120" s="44" t="s">
        <v>374</v>
      </c>
      <c r="C120" s="45" t="s">
        <v>1153</v>
      </c>
      <c r="D120" s="46" t="s">
        <v>547</v>
      </c>
      <c r="E120" s="47">
        <v>1</v>
      </c>
      <c r="F120" s="51">
        <f>ROUND(I120/Прил.10!$D$13,2)</f>
        <v>11452.48</v>
      </c>
      <c r="G120" s="48">
        <f t="shared" si="7"/>
        <v>11452.48</v>
      </c>
      <c r="H120" s="43">
        <v>6.5415669574684998E-3</v>
      </c>
      <c r="I120" s="42">
        <v>71692.524799999999</v>
      </c>
      <c r="J120" s="42">
        <v>71692.524799999999</v>
      </c>
    </row>
    <row r="121" spans="1:10" ht="63" x14ac:dyDescent="0.25">
      <c r="A121" s="50">
        <v>99</v>
      </c>
      <c r="B121" s="44" t="s">
        <v>1154</v>
      </c>
      <c r="C121" s="45" t="s">
        <v>1155</v>
      </c>
      <c r="D121" s="46" t="s">
        <v>318</v>
      </c>
      <c r="E121" s="47">
        <v>1</v>
      </c>
      <c r="F121" s="48">
        <f>ROUND(I121/Прил.10!$D$13,2)</f>
        <v>10875.91</v>
      </c>
      <c r="G121" s="48">
        <f t="shared" si="7"/>
        <v>10875.91</v>
      </c>
      <c r="H121" s="43">
        <v>6.2122346852734999E-3</v>
      </c>
      <c r="I121" s="42">
        <v>68083.196599999996</v>
      </c>
      <c r="J121" s="42">
        <v>68083.196599999996</v>
      </c>
    </row>
    <row r="122" spans="1:10" ht="47.25" x14ac:dyDescent="0.25">
      <c r="A122" s="50">
        <v>100</v>
      </c>
      <c r="B122" s="44" t="s">
        <v>374</v>
      </c>
      <c r="C122" s="45" t="s">
        <v>1156</v>
      </c>
      <c r="D122" s="46" t="s">
        <v>547</v>
      </c>
      <c r="E122" s="47">
        <v>6</v>
      </c>
      <c r="F122" s="51">
        <f>ROUND(I122/Прил.10!$D$13,2)</f>
        <v>1682.06</v>
      </c>
      <c r="G122" s="48">
        <f t="shared" si="7"/>
        <v>10092.36</v>
      </c>
      <c r="H122" s="43">
        <v>5.7646665377643997E-3</v>
      </c>
      <c r="I122" s="42">
        <v>10529.676386139001</v>
      </c>
      <c r="J122" s="42">
        <v>63178.058316832001</v>
      </c>
    </row>
    <row r="123" spans="1:10" ht="78.75" x14ac:dyDescent="0.25">
      <c r="A123" s="50">
        <v>101</v>
      </c>
      <c r="B123" s="44" t="s">
        <v>374</v>
      </c>
      <c r="C123" s="45" t="s">
        <v>1157</v>
      </c>
      <c r="D123" s="46" t="s">
        <v>547</v>
      </c>
      <c r="E123" s="47">
        <v>1</v>
      </c>
      <c r="F123" s="51">
        <f>ROUND(I123/Прил.10!$D$13,2)</f>
        <v>9378.31</v>
      </c>
      <c r="G123" s="48">
        <f t="shared" si="7"/>
        <v>9378.31</v>
      </c>
      <c r="H123" s="43">
        <v>5.3568155312054E-3</v>
      </c>
      <c r="I123" s="42">
        <v>58708.201386139001</v>
      </c>
      <c r="J123" s="42">
        <v>58708.201386139001</v>
      </c>
    </row>
    <row r="124" spans="1:10" ht="47.25" x14ac:dyDescent="0.25">
      <c r="A124" s="50">
        <v>102</v>
      </c>
      <c r="B124" s="44" t="s">
        <v>374</v>
      </c>
      <c r="C124" s="45" t="s">
        <v>1158</v>
      </c>
      <c r="D124" s="46" t="s">
        <v>318</v>
      </c>
      <c r="E124" s="47">
        <v>3</v>
      </c>
      <c r="F124" s="51">
        <f>ROUND(I124/Прил.10!$D$13,2)</f>
        <v>2631.48</v>
      </c>
      <c r="G124" s="48">
        <f t="shared" si="7"/>
        <v>7894.44</v>
      </c>
      <c r="H124" s="43">
        <v>4.5092426913469E-3</v>
      </c>
      <c r="I124" s="42">
        <v>16473.066039604</v>
      </c>
      <c r="J124" s="42">
        <v>49419.198118811997</v>
      </c>
    </row>
    <row r="125" spans="1:10" ht="63" x14ac:dyDescent="0.25">
      <c r="A125" s="50">
        <v>103</v>
      </c>
      <c r="B125" s="44" t="s">
        <v>1159</v>
      </c>
      <c r="C125" s="45" t="s">
        <v>1160</v>
      </c>
      <c r="D125" s="46" t="s">
        <v>318</v>
      </c>
      <c r="E125" s="47">
        <v>1</v>
      </c>
      <c r="F125" s="48">
        <f>ROUND(I125/Прил.10!$D$13,2)</f>
        <v>7047.16</v>
      </c>
      <c r="G125" s="48">
        <f t="shared" si="7"/>
        <v>7047.16</v>
      </c>
      <c r="H125" s="43">
        <v>4.0252826462036E-3</v>
      </c>
      <c r="I125" s="42">
        <v>44115.221599999997</v>
      </c>
      <c r="J125" s="42">
        <v>44115.221599999997</v>
      </c>
    </row>
    <row r="126" spans="1:10" ht="47.25" x14ac:dyDescent="0.25">
      <c r="A126" s="50">
        <v>104</v>
      </c>
      <c r="B126" s="44" t="s">
        <v>374</v>
      </c>
      <c r="C126" s="45" t="s">
        <v>1161</v>
      </c>
      <c r="D126" s="46" t="s">
        <v>318</v>
      </c>
      <c r="E126" s="47">
        <v>1</v>
      </c>
      <c r="F126" s="51">
        <f>ROUND(I126/Прил.10!$D$13,2)</f>
        <v>6907.03</v>
      </c>
      <c r="G126" s="48">
        <f t="shared" si="7"/>
        <v>6907.03</v>
      </c>
      <c r="H126" s="43">
        <v>3.9452441447790001E-3</v>
      </c>
      <c r="I126" s="42">
        <v>43238.036930693001</v>
      </c>
      <c r="J126" s="42">
        <v>43238.036930693001</v>
      </c>
    </row>
    <row r="127" spans="1:10" ht="47.25" x14ac:dyDescent="0.25">
      <c r="A127" s="50">
        <v>105</v>
      </c>
      <c r="B127" s="44" t="s">
        <v>374</v>
      </c>
      <c r="C127" s="45" t="s">
        <v>1162</v>
      </c>
      <c r="D127" s="46" t="s">
        <v>318</v>
      </c>
      <c r="E127" s="47">
        <v>3</v>
      </c>
      <c r="F127" s="51">
        <f>ROUND(I127/Прил.10!$D$13,2)</f>
        <v>2210.2399999999998</v>
      </c>
      <c r="G127" s="48">
        <f t="shared" si="7"/>
        <v>6630.72</v>
      </c>
      <c r="H127" s="43">
        <v>3.7874070635600999E-3</v>
      </c>
      <c r="I127" s="42">
        <v>13836.072029703</v>
      </c>
      <c r="J127" s="42">
        <v>41508.216089109002</v>
      </c>
    </row>
    <row r="128" spans="1:10" ht="47.25" x14ac:dyDescent="0.25">
      <c r="A128" s="50">
        <v>106</v>
      </c>
      <c r="B128" s="44" t="s">
        <v>374</v>
      </c>
      <c r="C128" s="45" t="s">
        <v>1163</v>
      </c>
      <c r="D128" s="46" t="s">
        <v>318</v>
      </c>
      <c r="E128" s="47">
        <v>1</v>
      </c>
      <c r="F128" s="51">
        <f>ROUND(I128/Прил.10!$D$13,2)</f>
        <v>5828.41</v>
      </c>
      <c r="G128" s="48">
        <f t="shared" si="7"/>
        <v>5828.41</v>
      </c>
      <c r="H128" s="43">
        <v>3.3291441060535002E-3</v>
      </c>
      <c r="I128" s="42">
        <v>36485.867673266999</v>
      </c>
      <c r="J128" s="42">
        <v>36485.867673266999</v>
      </c>
    </row>
    <row r="129" spans="1:10" ht="47.25" x14ac:dyDescent="0.25">
      <c r="A129" s="50">
        <v>107</v>
      </c>
      <c r="B129" s="44" t="s">
        <v>374</v>
      </c>
      <c r="C129" s="45" t="s">
        <v>1164</v>
      </c>
      <c r="D129" s="46" t="s">
        <v>318</v>
      </c>
      <c r="E129" s="47">
        <v>3</v>
      </c>
      <c r="F129" s="51">
        <f>ROUND(I129/Прил.10!$D$13,2)</f>
        <v>1803.94</v>
      </c>
      <c r="G129" s="48">
        <f t="shared" si="7"/>
        <v>5411.82</v>
      </c>
      <c r="H129" s="43">
        <v>3.0911944946419999E-3</v>
      </c>
      <c r="I129" s="42">
        <v>11292.683613861</v>
      </c>
      <c r="J129" s="42">
        <v>33878.050841584001</v>
      </c>
    </row>
    <row r="130" spans="1:10" ht="31.5" x14ac:dyDescent="0.25">
      <c r="A130" s="50">
        <v>108</v>
      </c>
      <c r="B130" s="44" t="s">
        <v>1165</v>
      </c>
      <c r="C130" s="45" t="s">
        <v>1166</v>
      </c>
      <c r="D130" s="46" t="s">
        <v>318</v>
      </c>
      <c r="E130" s="47">
        <v>2</v>
      </c>
      <c r="F130" s="48">
        <f>ROUND(I130/Прил.10!$D$13,2)</f>
        <v>2634.24</v>
      </c>
      <c r="G130" s="48">
        <f t="shared" si="7"/>
        <v>5268.48</v>
      </c>
      <c r="H130" s="43">
        <v>3.0093145488212002E-3</v>
      </c>
      <c r="I130" s="42">
        <v>16490.342400000001</v>
      </c>
      <c r="J130" s="42">
        <v>32980.684800000003</v>
      </c>
    </row>
    <row r="131" spans="1:10" ht="47.25" x14ac:dyDescent="0.25">
      <c r="A131" s="50">
        <v>109</v>
      </c>
      <c r="B131" s="44" t="s">
        <v>374</v>
      </c>
      <c r="C131" s="45" t="s">
        <v>1167</v>
      </c>
      <c r="D131" s="46" t="s">
        <v>318</v>
      </c>
      <c r="E131" s="47">
        <v>3</v>
      </c>
      <c r="F131" s="51">
        <f>ROUND(I131/Прил.10!$D$13,2)</f>
        <v>1657.68</v>
      </c>
      <c r="G131" s="48">
        <f t="shared" si="7"/>
        <v>4973.04</v>
      </c>
      <c r="H131" s="43">
        <v>2.8405542372885E-3</v>
      </c>
      <c r="I131" s="42">
        <v>10377.050148515</v>
      </c>
      <c r="J131" s="42">
        <v>31131.150445545001</v>
      </c>
    </row>
    <row r="132" spans="1:10" ht="63" x14ac:dyDescent="0.25">
      <c r="A132" s="50">
        <v>110</v>
      </c>
      <c r="B132" s="44" t="s">
        <v>374</v>
      </c>
      <c r="C132" s="45" t="s">
        <v>1168</v>
      </c>
      <c r="D132" s="46" t="s">
        <v>318</v>
      </c>
      <c r="E132" s="47">
        <v>2</v>
      </c>
      <c r="F132" s="51">
        <f>ROUND(I132/Прил.10!$D$13,2)</f>
        <v>2404.0500000000002</v>
      </c>
      <c r="G132" s="48">
        <f t="shared" si="7"/>
        <v>4808.1000000000004</v>
      </c>
      <c r="H132" s="43">
        <v>2.7463485298733999E-3</v>
      </c>
      <c r="I132" s="42">
        <v>15049.349900990001</v>
      </c>
      <c r="J132" s="42">
        <v>30098.699801980001</v>
      </c>
    </row>
    <row r="133" spans="1:10" ht="63" x14ac:dyDescent="0.25">
      <c r="A133" s="50">
        <v>111</v>
      </c>
      <c r="B133" s="44" t="s">
        <v>374</v>
      </c>
      <c r="C133" s="45" t="s">
        <v>1169</v>
      </c>
      <c r="D133" s="46" t="s">
        <v>547</v>
      </c>
      <c r="E133" s="47">
        <v>1</v>
      </c>
      <c r="F133" s="51">
        <f>ROUND(I133/Прил.10!$D$13,2)</f>
        <v>4401.12</v>
      </c>
      <c r="G133" s="48">
        <f t="shared" si="7"/>
        <v>4401.12</v>
      </c>
      <c r="H133" s="43">
        <v>2.5138846254868E-3</v>
      </c>
      <c r="I133" s="42">
        <v>27551.003762376</v>
      </c>
      <c r="J133" s="42">
        <v>27551.003762376</v>
      </c>
    </row>
    <row r="134" spans="1:10" ht="47.25" x14ac:dyDescent="0.25">
      <c r="A134" s="50">
        <v>112</v>
      </c>
      <c r="B134" s="44" t="s">
        <v>374</v>
      </c>
      <c r="C134" s="45" t="s">
        <v>1170</v>
      </c>
      <c r="D134" s="46" t="s">
        <v>318</v>
      </c>
      <c r="E134" s="47">
        <v>3</v>
      </c>
      <c r="F134" s="51">
        <f>ROUND(I134/Прил.10!$D$13,2)</f>
        <v>1436.88</v>
      </c>
      <c r="G134" s="48">
        <f t="shared" si="7"/>
        <v>4310.6400000000003</v>
      </c>
      <c r="H134" s="43">
        <v>2.4622072859342E-3</v>
      </c>
      <c r="I134" s="42">
        <v>8994.8814026402997</v>
      </c>
      <c r="J134" s="42">
        <v>26984.644207920999</v>
      </c>
    </row>
    <row r="135" spans="1:10" ht="63" x14ac:dyDescent="0.25">
      <c r="A135" s="50">
        <v>113</v>
      </c>
      <c r="B135" s="44" t="s">
        <v>374</v>
      </c>
      <c r="C135" s="45" t="s">
        <v>1171</v>
      </c>
      <c r="D135" s="46" t="s">
        <v>318</v>
      </c>
      <c r="E135" s="47">
        <v>1</v>
      </c>
      <c r="F135" s="51">
        <f>ROUND(I135/Прил.10!$D$13,2)</f>
        <v>4186.79</v>
      </c>
      <c r="G135" s="48">
        <f t="shared" si="7"/>
        <v>4186.79</v>
      </c>
      <c r="H135" s="43">
        <v>2.3914600452603E-3</v>
      </c>
      <c r="I135" s="42">
        <v>26209.287425743001</v>
      </c>
      <c r="J135" s="42">
        <v>26209.287425743001</v>
      </c>
    </row>
    <row r="136" spans="1:10" ht="47.25" x14ac:dyDescent="0.25">
      <c r="A136" s="50">
        <v>114</v>
      </c>
      <c r="B136" s="44" t="s">
        <v>1172</v>
      </c>
      <c r="C136" s="45" t="s">
        <v>1173</v>
      </c>
      <c r="D136" s="46" t="s">
        <v>318</v>
      </c>
      <c r="E136" s="47">
        <v>26</v>
      </c>
      <c r="F136" s="48">
        <f>ROUND(I136/Прил.10!$D$13,2)</f>
        <v>146.19999999999999</v>
      </c>
      <c r="G136" s="48">
        <f t="shared" si="7"/>
        <v>3801.2</v>
      </c>
      <c r="H136" s="43">
        <v>2.1712156946556002E-3</v>
      </c>
      <c r="I136" s="42">
        <v>915.21199999999999</v>
      </c>
      <c r="J136" s="42">
        <v>23795.511999999999</v>
      </c>
    </row>
    <row r="137" spans="1:10" ht="63" x14ac:dyDescent="0.25">
      <c r="A137" s="50">
        <v>115</v>
      </c>
      <c r="B137" s="44" t="s">
        <v>1174</v>
      </c>
      <c r="C137" s="45" t="s">
        <v>1175</v>
      </c>
      <c r="D137" s="46" t="s">
        <v>318</v>
      </c>
      <c r="E137" s="47">
        <v>1</v>
      </c>
      <c r="F137" s="48">
        <f>ROUND(I137/Прил.10!$D$13,2)</f>
        <v>3604.35</v>
      </c>
      <c r="G137" s="48">
        <f t="shared" si="7"/>
        <v>3604.35</v>
      </c>
      <c r="H137" s="43">
        <v>2.0587765150563001E-3</v>
      </c>
      <c r="I137" s="42">
        <v>22563.231</v>
      </c>
      <c r="J137" s="42">
        <v>22563.231</v>
      </c>
    </row>
    <row r="138" spans="1:10" ht="47.25" x14ac:dyDescent="0.25">
      <c r="A138" s="50">
        <v>116</v>
      </c>
      <c r="B138" s="44" t="s">
        <v>374</v>
      </c>
      <c r="C138" s="45" t="s">
        <v>1176</v>
      </c>
      <c r="D138" s="46" t="s">
        <v>547</v>
      </c>
      <c r="E138" s="47">
        <v>1</v>
      </c>
      <c r="F138" s="51">
        <f>ROUND(I138/Прил.10!$D$13,2)</f>
        <v>3348.01</v>
      </c>
      <c r="G138" s="48">
        <f t="shared" si="7"/>
        <v>3348.01</v>
      </c>
      <c r="H138" s="43">
        <v>1.9123571129810999E-3</v>
      </c>
      <c r="I138" s="42">
        <v>20958.542600000001</v>
      </c>
      <c r="J138" s="42">
        <v>20958.542600000001</v>
      </c>
    </row>
    <row r="139" spans="1:10" ht="31.5" x14ac:dyDescent="0.25">
      <c r="A139" s="50">
        <v>117</v>
      </c>
      <c r="B139" s="44" t="s">
        <v>1178</v>
      </c>
      <c r="C139" s="45" t="s">
        <v>1179</v>
      </c>
      <c r="D139" s="46" t="s">
        <v>318</v>
      </c>
      <c r="E139" s="47">
        <v>1</v>
      </c>
      <c r="F139" s="48">
        <f>ROUND(I139/Прил.10!$D$13,2)</f>
        <v>3232.2</v>
      </c>
      <c r="G139" s="48">
        <f t="shared" si="7"/>
        <v>3232.2</v>
      </c>
      <c r="H139" s="43">
        <v>1.8462073472234001E-3</v>
      </c>
      <c r="I139" s="42">
        <v>20233.572</v>
      </c>
      <c r="J139" s="42">
        <v>20233.572</v>
      </c>
    </row>
    <row r="140" spans="1:10" ht="47.25" x14ac:dyDescent="0.25">
      <c r="A140" s="50">
        <v>118</v>
      </c>
      <c r="B140" s="44" t="s">
        <v>374</v>
      </c>
      <c r="C140" s="45" t="s">
        <v>1180</v>
      </c>
      <c r="D140" s="46" t="s">
        <v>318</v>
      </c>
      <c r="E140" s="47">
        <v>1</v>
      </c>
      <c r="F140" s="51">
        <f>ROUND(I140/Прил.10!$D$13,2)</f>
        <v>3201.59</v>
      </c>
      <c r="G140" s="48">
        <f t="shared" si="7"/>
        <v>3201.59</v>
      </c>
      <c r="H140" s="43">
        <v>1.8287240596133001E-3</v>
      </c>
      <c r="I140" s="42">
        <v>20041.963316832</v>
      </c>
      <c r="J140" s="42">
        <v>20041.963316832</v>
      </c>
    </row>
    <row r="141" spans="1:10" ht="47.25" x14ac:dyDescent="0.25">
      <c r="A141" s="50">
        <v>119</v>
      </c>
      <c r="B141" s="44" t="s">
        <v>374</v>
      </c>
      <c r="C141" s="45" t="s">
        <v>1181</v>
      </c>
      <c r="D141" s="46" t="s">
        <v>318</v>
      </c>
      <c r="E141" s="47">
        <v>2</v>
      </c>
      <c r="F141" s="51">
        <f>ROUND(I141/Прил.10!$D$13,2)</f>
        <v>1521.16</v>
      </c>
      <c r="G141" s="48">
        <f t="shared" si="7"/>
        <v>3042.32</v>
      </c>
      <c r="H141" s="43">
        <v>1.7377503950484E-3</v>
      </c>
      <c r="I141" s="42">
        <v>9522.4671782177993</v>
      </c>
      <c r="J141" s="42">
        <v>19044.934356435999</v>
      </c>
    </row>
    <row r="142" spans="1:10" ht="47.25" x14ac:dyDescent="0.25">
      <c r="A142" s="50">
        <v>120</v>
      </c>
      <c r="B142" s="44" t="s">
        <v>374</v>
      </c>
      <c r="C142" s="45" t="s">
        <v>1182</v>
      </c>
      <c r="D142" s="46" t="s">
        <v>318</v>
      </c>
      <c r="E142" s="47">
        <v>1</v>
      </c>
      <c r="F142" s="51">
        <f>ROUND(I142/Прил.10!$D$13,2)</f>
        <v>3028.67</v>
      </c>
      <c r="G142" s="48">
        <f t="shared" si="7"/>
        <v>3028.67</v>
      </c>
      <c r="H142" s="43">
        <v>1.7299544701683E-3</v>
      </c>
      <c r="I142" s="42">
        <v>18959.494653465001</v>
      </c>
      <c r="J142" s="42">
        <v>18959.494653465001</v>
      </c>
    </row>
    <row r="143" spans="1:10" ht="63" x14ac:dyDescent="0.25">
      <c r="A143" s="50">
        <v>121</v>
      </c>
      <c r="B143" s="44" t="s">
        <v>1183</v>
      </c>
      <c r="C143" s="45" t="s">
        <v>1184</v>
      </c>
      <c r="D143" s="46" t="s">
        <v>318</v>
      </c>
      <c r="E143" s="47">
        <v>1</v>
      </c>
      <c r="F143" s="48">
        <f>ROUND(I143/Прил.10!$D$13,2)</f>
        <v>2982.65</v>
      </c>
      <c r="G143" s="48">
        <f t="shared" si="7"/>
        <v>2982.65</v>
      </c>
      <c r="H143" s="43">
        <v>1.7036663400149001E-3</v>
      </c>
      <c r="I143" s="42">
        <v>18671.388999999999</v>
      </c>
      <c r="J143" s="42">
        <v>18671.388999999999</v>
      </c>
    </row>
    <row r="144" spans="1:10" ht="63" x14ac:dyDescent="0.25">
      <c r="A144" s="50">
        <v>122</v>
      </c>
      <c r="B144" s="44" t="s">
        <v>1185</v>
      </c>
      <c r="C144" s="45" t="s">
        <v>1186</v>
      </c>
      <c r="D144" s="46" t="s">
        <v>318</v>
      </c>
      <c r="E144" s="47">
        <v>1</v>
      </c>
      <c r="F144" s="48">
        <f>ROUND(I144/Прил.10!$D$13,2)</f>
        <v>2877.65</v>
      </c>
      <c r="G144" s="48">
        <f t="shared" si="7"/>
        <v>2877.65</v>
      </c>
      <c r="H144" s="43">
        <v>1.6436911616662E-3</v>
      </c>
      <c r="I144" s="42">
        <v>18014.089</v>
      </c>
      <c r="J144" s="42">
        <v>18014.089</v>
      </c>
    </row>
    <row r="145" spans="1:10" ht="31.5" x14ac:dyDescent="0.25">
      <c r="A145" s="50">
        <v>123</v>
      </c>
      <c r="B145" s="44" t="s">
        <v>1187</v>
      </c>
      <c r="C145" s="45" t="s">
        <v>1188</v>
      </c>
      <c r="D145" s="46" t="s">
        <v>318</v>
      </c>
      <c r="E145" s="47">
        <v>1</v>
      </c>
      <c r="F145" s="48">
        <f>ROUND(I145/Прил.10!$D$13,2)</f>
        <v>2713.94</v>
      </c>
      <c r="G145" s="48">
        <f t="shared" si="7"/>
        <v>2713.94</v>
      </c>
      <c r="H145" s="43">
        <v>1.5501812907380999E-3</v>
      </c>
      <c r="I145" s="42">
        <v>16989.2644</v>
      </c>
      <c r="J145" s="42">
        <v>16989.2644</v>
      </c>
    </row>
    <row r="146" spans="1:10" ht="47.25" x14ac:dyDescent="0.25">
      <c r="A146" s="50">
        <v>124</v>
      </c>
      <c r="B146" s="44" t="s">
        <v>374</v>
      </c>
      <c r="C146" s="45" t="s">
        <v>1189</v>
      </c>
      <c r="D146" s="46" t="s">
        <v>318</v>
      </c>
      <c r="E146" s="47">
        <v>2</v>
      </c>
      <c r="F146" s="51">
        <f>ROUND(I146/Прил.10!$D$13,2)</f>
        <v>1354.42</v>
      </c>
      <c r="G146" s="48">
        <f t="shared" si="7"/>
        <v>2708.84</v>
      </c>
      <c r="H146" s="43">
        <v>1.5472662878216999E-3</v>
      </c>
      <c r="I146" s="42">
        <v>8478.6586633662992</v>
      </c>
      <c r="J146" s="42">
        <v>16957.317326732998</v>
      </c>
    </row>
    <row r="147" spans="1:10" ht="47.25" x14ac:dyDescent="0.25">
      <c r="A147" s="50">
        <v>125</v>
      </c>
      <c r="B147" s="44" t="s">
        <v>374</v>
      </c>
      <c r="C147" s="45" t="s">
        <v>1190</v>
      </c>
      <c r="D147" s="46" t="s">
        <v>318</v>
      </c>
      <c r="E147" s="47">
        <v>1</v>
      </c>
      <c r="F147" s="51">
        <f>ROUND(I147/Прил.10!$D$13,2)</f>
        <v>2631.48</v>
      </c>
      <c r="G147" s="48">
        <f t="shared" ref="G147:G178" si="8">ROUND(E147*F147,2)</f>
        <v>2631.48</v>
      </c>
      <c r="H147" s="43">
        <v>1.5030808971156001E-3</v>
      </c>
      <c r="I147" s="42">
        <v>16473.066039604</v>
      </c>
      <c r="J147" s="42">
        <v>16473.066039604</v>
      </c>
    </row>
    <row r="148" spans="1:10" ht="63" x14ac:dyDescent="0.25">
      <c r="A148" s="50">
        <v>126</v>
      </c>
      <c r="B148" s="44" t="s">
        <v>1191</v>
      </c>
      <c r="C148" s="45" t="s">
        <v>1192</v>
      </c>
      <c r="D148" s="46" t="s">
        <v>318</v>
      </c>
      <c r="E148" s="47">
        <v>1</v>
      </c>
      <c r="F148" s="48">
        <f>ROUND(I148/Прил.10!$D$13,2)</f>
        <v>2492.5300000000002</v>
      </c>
      <c r="G148" s="48">
        <f t="shared" si="8"/>
        <v>2492.5300000000002</v>
      </c>
      <c r="H148" s="43">
        <v>1.4237136313269001E-3</v>
      </c>
      <c r="I148" s="42">
        <v>15603.237800000001</v>
      </c>
      <c r="J148" s="42">
        <v>15603.237800000001</v>
      </c>
    </row>
    <row r="149" spans="1:10" ht="47.25" x14ac:dyDescent="0.25">
      <c r="A149" s="50">
        <v>127</v>
      </c>
      <c r="B149" s="44" t="s">
        <v>374</v>
      </c>
      <c r="C149" s="45" t="s">
        <v>1193</v>
      </c>
      <c r="D149" s="46" t="s">
        <v>318</v>
      </c>
      <c r="E149" s="47">
        <v>1</v>
      </c>
      <c r="F149" s="51">
        <f>ROUND(I149/Прил.10!$D$13,2)</f>
        <v>2227.46</v>
      </c>
      <c r="G149" s="48">
        <f t="shared" si="8"/>
        <v>2227.46</v>
      </c>
      <c r="H149" s="43">
        <v>1.2723093616230001E-3</v>
      </c>
      <c r="I149" s="42">
        <v>13943.917574257001</v>
      </c>
      <c r="J149" s="42">
        <v>13943.917574257001</v>
      </c>
    </row>
    <row r="150" spans="1:10" ht="47.25" x14ac:dyDescent="0.25">
      <c r="A150" s="50">
        <v>128</v>
      </c>
      <c r="B150" s="44" t="s">
        <v>374</v>
      </c>
      <c r="C150" s="45" t="s">
        <v>1194</v>
      </c>
      <c r="D150" s="46" t="s">
        <v>547</v>
      </c>
      <c r="E150" s="47">
        <v>1</v>
      </c>
      <c r="F150" s="51">
        <f>ROUND(I150/Прил.10!$D$13,2)</f>
        <v>2166.9299999999998</v>
      </c>
      <c r="G150" s="48">
        <f t="shared" si="8"/>
        <v>2166.9299999999998</v>
      </c>
      <c r="H150" s="43">
        <v>1.2377334592287E-3</v>
      </c>
      <c r="I150" s="42">
        <v>13564.9818</v>
      </c>
      <c r="J150" s="42">
        <v>13564.9818</v>
      </c>
    </row>
    <row r="151" spans="1:10" ht="47.25" x14ac:dyDescent="0.25">
      <c r="A151" s="50">
        <v>129</v>
      </c>
      <c r="B151" s="44" t="s">
        <v>374</v>
      </c>
      <c r="C151" s="45" t="s">
        <v>1195</v>
      </c>
      <c r="D151" s="46" t="s">
        <v>547</v>
      </c>
      <c r="E151" s="47">
        <v>1</v>
      </c>
      <c r="F151" s="51">
        <f>ROUND(I151/Прил.10!$D$13,2)</f>
        <v>2086.9699999999998</v>
      </c>
      <c r="G151" s="48">
        <f t="shared" si="8"/>
        <v>2086.9699999999998</v>
      </c>
      <c r="H151" s="43">
        <v>1.1920596887548E-3</v>
      </c>
      <c r="I151" s="42">
        <v>13064.418564355999</v>
      </c>
      <c r="J151" s="42">
        <v>13064.418564355999</v>
      </c>
    </row>
    <row r="152" spans="1:10" ht="47.25" x14ac:dyDescent="0.25">
      <c r="A152" s="50">
        <v>130</v>
      </c>
      <c r="B152" s="44" t="s">
        <v>374</v>
      </c>
      <c r="C152" s="45" t="s">
        <v>1196</v>
      </c>
      <c r="D152" s="46" t="s">
        <v>318</v>
      </c>
      <c r="E152" s="47">
        <v>1</v>
      </c>
      <c r="F152" s="51">
        <f>ROUND(I152/Прил.10!$D$13,2)</f>
        <v>2073.7199999999998</v>
      </c>
      <c r="G152" s="48">
        <f t="shared" si="8"/>
        <v>2073.7199999999998</v>
      </c>
      <c r="H152" s="43">
        <v>1.1844928062814E-3</v>
      </c>
      <c r="I152" s="42">
        <v>12981.489059406</v>
      </c>
      <c r="J152" s="42">
        <v>12981.489059406</v>
      </c>
    </row>
    <row r="153" spans="1:10" ht="63" x14ac:dyDescent="0.25">
      <c r="A153" s="50">
        <v>131</v>
      </c>
      <c r="B153" s="44" t="s">
        <v>1197</v>
      </c>
      <c r="C153" s="45" t="s">
        <v>1198</v>
      </c>
      <c r="D153" s="46" t="s">
        <v>318</v>
      </c>
      <c r="E153" s="47">
        <v>1</v>
      </c>
      <c r="F153" s="48">
        <f>ROUND(I153/Прил.10!$D$13,2)</f>
        <v>1903.29</v>
      </c>
      <c r="G153" s="48">
        <f t="shared" si="8"/>
        <v>1903.29</v>
      </c>
      <c r="H153" s="43">
        <v>1.0871443542778999E-3</v>
      </c>
      <c r="I153" s="42">
        <v>11914.5954</v>
      </c>
      <c r="J153" s="42">
        <v>11914.5954</v>
      </c>
    </row>
    <row r="154" spans="1:10" ht="31.5" x14ac:dyDescent="0.25">
      <c r="A154" s="50">
        <v>132</v>
      </c>
      <c r="B154" s="44" t="s">
        <v>1199</v>
      </c>
      <c r="C154" s="45" t="s">
        <v>1200</v>
      </c>
      <c r="D154" s="46" t="s">
        <v>318</v>
      </c>
      <c r="E154" s="47">
        <v>2</v>
      </c>
      <c r="F154" s="48">
        <f>ROUND(I154/Прил.10!$D$13,2)</f>
        <v>918.67</v>
      </c>
      <c r="G154" s="48">
        <f t="shared" si="8"/>
        <v>1837.34</v>
      </c>
      <c r="H154" s="43">
        <v>1.0494742303531999E-3</v>
      </c>
      <c r="I154" s="42">
        <v>5750.8742000000002</v>
      </c>
      <c r="J154" s="42">
        <v>11501.7484</v>
      </c>
    </row>
    <row r="155" spans="1:10" ht="63" x14ac:dyDescent="0.25">
      <c r="A155" s="50">
        <v>133</v>
      </c>
      <c r="B155" s="44" t="s">
        <v>1201</v>
      </c>
      <c r="C155" s="45" t="s">
        <v>1202</v>
      </c>
      <c r="D155" s="46" t="s">
        <v>318</v>
      </c>
      <c r="E155" s="47">
        <v>1</v>
      </c>
      <c r="F155" s="48">
        <f>ROUND(I155/Прил.10!$D$13,2)</f>
        <v>1637.23</v>
      </c>
      <c r="G155" s="48">
        <f t="shared" si="8"/>
        <v>1637.23</v>
      </c>
      <c r="H155" s="43">
        <v>9.3517296426416999E-4</v>
      </c>
      <c r="I155" s="42">
        <v>10249.059800000001</v>
      </c>
      <c r="J155" s="42">
        <v>10249.059800000001</v>
      </c>
    </row>
    <row r="156" spans="1:10" ht="47.25" x14ac:dyDescent="0.25">
      <c r="A156" s="50">
        <v>134</v>
      </c>
      <c r="B156" s="44" t="s">
        <v>374</v>
      </c>
      <c r="C156" s="45" t="s">
        <v>1203</v>
      </c>
      <c r="D156" s="46" t="s">
        <v>318</v>
      </c>
      <c r="E156" s="47">
        <v>1</v>
      </c>
      <c r="F156" s="51">
        <f>ROUND(I156/Прил.10!$D$13,2)</f>
        <v>1625.17</v>
      </c>
      <c r="G156" s="48">
        <f t="shared" si="8"/>
        <v>1625.17</v>
      </c>
      <c r="H156" s="43">
        <v>9.2828625290815997E-4</v>
      </c>
      <c r="I156" s="42">
        <v>10173.584653465001</v>
      </c>
      <c r="J156" s="42">
        <v>10173.584653465001</v>
      </c>
    </row>
    <row r="157" spans="1:10" ht="47.25" x14ac:dyDescent="0.25">
      <c r="A157" s="50">
        <v>135</v>
      </c>
      <c r="B157" s="44" t="s">
        <v>374</v>
      </c>
      <c r="C157" s="45" t="s">
        <v>1204</v>
      </c>
      <c r="D157" s="46" t="s">
        <v>547</v>
      </c>
      <c r="E157" s="47">
        <v>1</v>
      </c>
      <c r="F157" s="51">
        <f>ROUND(I157/Прил.10!$D$13,2)</f>
        <v>1606.06</v>
      </c>
      <c r="G157" s="48">
        <f t="shared" si="8"/>
        <v>1606.06</v>
      </c>
      <c r="H157" s="43">
        <v>9.1736997869716998E-4</v>
      </c>
      <c r="I157" s="42">
        <v>10053.947376238</v>
      </c>
      <c r="J157" s="42">
        <v>10053.947376238</v>
      </c>
    </row>
    <row r="158" spans="1:10" ht="47.25" x14ac:dyDescent="0.25">
      <c r="A158" s="50">
        <v>136</v>
      </c>
      <c r="B158" s="44" t="s">
        <v>374</v>
      </c>
      <c r="C158" s="45" t="s">
        <v>1205</v>
      </c>
      <c r="D158" s="46" t="s">
        <v>547</v>
      </c>
      <c r="E158" s="47">
        <v>2</v>
      </c>
      <c r="F158" s="51">
        <f>ROUND(I158/Прил.10!$D$13,2)</f>
        <v>678.08</v>
      </c>
      <c r="G158" s="48">
        <f t="shared" si="8"/>
        <v>1356.16</v>
      </c>
      <c r="H158" s="43">
        <v>7.7462707484860004E-4</v>
      </c>
      <c r="I158" s="42">
        <v>4244.7758415842</v>
      </c>
      <c r="J158" s="42">
        <v>8489.5516831682999</v>
      </c>
    </row>
    <row r="159" spans="1:10" ht="47.25" x14ac:dyDescent="0.25">
      <c r="A159" s="50">
        <v>137</v>
      </c>
      <c r="B159" s="44" t="s">
        <v>1206</v>
      </c>
      <c r="C159" s="45" t="s">
        <v>1207</v>
      </c>
      <c r="D159" s="46" t="s">
        <v>318</v>
      </c>
      <c r="E159" s="47">
        <v>1</v>
      </c>
      <c r="F159" s="48">
        <f>ROUND(I159/Прил.10!$D$13,2)</f>
        <v>1142.07</v>
      </c>
      <c r="G159" s="48">
        <f t="shared" si="8"/>
        <v>1142.07</v>
      </c>
      <c r="H159" s="43">
        <v>6.5234144701549002E-4</v>
      </c>
      <c r="I159" s="42">
        <v>7149.3581999999997</v>
      </c>
      <c r="J159" s="42">
        <v>7149.3581999999997</v>
      </c>
    </row>
    <row r="160" spans="1:10" ht="31.5" x14ac:dyDescent="0.25">
      <c r="A160" s="50">
        <v>138</v>
      </c>
      <c r="B160" s="44" t="s">
        <v>1208</v>
      </c>
      <c r="C160" s="45" t="s">
        <v>1209</v>
      </c>
      <c r="D160" s="46" t="s">
        <v>318</v>
      </c>
      <c r="E160" s="47">
        <v>2</v>
      </c>
      <c r="F160" s="48">
        <f>ROUND(I160/Прил.10!$D$13,2)</f>
        <v>558</v>
      </c>
      <c r="G160" s="48">
        <f t="shared" si="8"/>
        <v>1116</v>
      </c>
      <c r="H160" s="43">
        <v>6.3745046701979005E-4</v>
      </c>
      <c r="I160" s="42">
        <v>3493.08</v>
      </c>
      <c r="J160" s="42">
        <v>6986.16</v>
      </c>
    </row>
    <row r="161" spans="1:10" ht="47.25" x14ac:dyDescent="0.25">
      <c r="A161" s="50">
        <v>139</v>
      </c>
      <c r="B161" s="44" t="s">
        <v>374</v>
      </c>
      <c r="C161" s="45" t="s">
        <v>1210</v>
      </c>
      <c r="D161" s="46" t="s">
        <v>318</v>
      </c>
      <c r="E161" s="47">
        <v>1</v>
      </c>
      <c r="F161" s="51">
        <f>ROUND(I161/Прил.10!$D$13,2)</f>
        <v>1024.01</v>
      </c>
      <c r="G161" s="48">
        <f t="shared" si="8"/>
        <v>1024.01</v>
      </c>
      <c r="H161" s="43">
        <v>5.8490502846894003E-4</v>
      </c>
      <c r="I161" s="42">
        <v>6410.2864851485001</v>
      </c>
      <c r="J161" s="42">
        <v>6410.2864851485001</v>
      </c>
    </row>
    <row r="162" spans="1:10" ht="63" x14ac:dyDescent="0.25">
      <c r="A162" s="50">
        <v>140</v>
      </c>
      <c r="B162" s="44" t="s">
        <v>659</v>
      </c>
      <c r="C162" s="45" t="s">
        <v>660</v>
      </c>
      <c r="D162" s="46" t="s">
        <v>295</v>
      </c>
      <c r="E162" s="47">
        <v>0.5</v>
      </c>
      <c r="F162" s="48">
        <f>ROUND(I162/Прил.10!$D$13,2)</f>
        <v>1824</v>
      </c>
      <c r="G162" s="48">
        <f t="shared" si="8"/>
        <v>912</v>
      </c>
      <c r="H162" s="43">
        <v>5.2092726337101003E-4</v>
      </c>
      <c r="I162" s="42">
        <v>11418.24</v>
      </c>
      <c r="J162" s="42">
        <v>5709.12</v>
      </c>
    </row>
    <row r="163" spans="1:10" ht="47.25" x14ac:dyDescent="0.25">
      <c r="A163" s="50">
        <v>141</v>
      </c>
      <c r="B163" s="44" t="s">
        <v>374</v>
      </c>
      <c r="C163" s="45" t="s">
        <v>1211</v>
      </c>
      <c r="D163" s="199" t="s">
        <v>547</v>
      </c>
      <c r="E163" s="47">
        <v>5</v>
      </c>
      <c r="F163" s="51">
        <f>ROUND(I163/Прил.10!$D$13,2)</f>
        <v>172.27</v>
      </c>
      <c r="G163" s="48">
        <f t="shared" si="8"/>
        <v>861.35</v>
      </c>
      <c r="H163" s="43">
        <v>4.9198874497309E-4</v>
      </c>
      <c r="I163" s="42">
        <v>1078.3934653465001</v>
      </c>
      <c r="J163" s="42">
        <v>5391.9673267326998</v>
      </c>
    </row>
    <row r="164" spans="1:10" ht="47.25" x14ac:dyDescent="0.25">
      <c r="A164" s="50">
        <v>142</v>
      </c>
      <c r="B164" s="44" t="s">
        <v>374</v>
      </c>
      <c r="C164" s="45" t="s">
        <v>1212</v>
      </c>
      <c r="D164" s="46" t="s">
        <v>547</v>
      </c>
      <c r="E164" s="47">
        <v>1</v>
      </c>
      <c r="F164" s="51">
        <f>ROUND(I164/Прил.10!$D$13,2)</f>
        <v>667.58</v>
      </c>
      <c r="G164" s="48">
        <f t="shared" si="8"/>
        <v>667.58</v>
      </c>
      <c r="H164" s="43">
        <v>3.8131647201888002E-4</v>
      </c>
      <c r="I164" s="42">
        <v>4179.0508</v>
      </c>
      <c r="J164" s="42">
        <v>4179.0508</v>
      </c>
    </row>
    <row r="165" spans="1:10" ht="47.25" x14ac:dyDescent="0.25">
      <c r="A165" s="50">
        <v>143</v>
      </c>
      <c r="B165" s="44" t="s">
        <v>374</v>
      </c>
      <c r="C165" s="45" t="s">
        <v>1213</v>
      </c>
      <c r="D165" s="46" t="s">
        <v>547</v>
      </c>
      <c r="E165" s="47">
        <v>1</v>
      </c>
      <c r="F165" s="51">
        <f>ROUND(I165/Прил.10!$D$13,2)</f>
        <v>534.19000000000005</v>
      </c>
      <c r="G165" s="48">
        <f t="shared" si="8"/>
        <v>534.19000000000005</v>
      </c>
      <c r="H165" s="43">
        <v>3.0512265946717001E-4</v>
      </c>
      <c r="I165" s="42">
        <v>3344.0021287128998</v>
      </c>
      <c r="J165" s="42">
        <v>3344.0021287128998</v>
      </c>
    </row>
    <row r="166" spans="1:10" ht="47.25" x14ac:dyDescent="0.25">
      <c r="A166" s="50">
        <v>144</v>
      </c>
      <c r="B166" s="44" t="s">
        <v>374</v>
      </c>
      <c r="C166" s="45" t="s">
        <v>1214</v>
      </c>
      <c r="D166" s="46" t="s">
        <v>547</v>
      </c>
      <c r="E166" s="47">
        <v>1</v>
      </c>
      <c r="F166" s="51">
        <f>ROUND(I166/Прил.10!$D$13,2)</f>
        <v>455.78</v>
      </c>
      <c r="G166" s="48">
        <f t="shared" si="8"/>
        <v>455.78</v>
      </c>
      <c r="H166" s="43">
        <v>2.6034062743004999E-4</v>
      </c>
      <c r="I166" s="42">
        <v>2853.2119306930999</v>
      </c>
      <c r="J166" s="42">
        <v>2853.2119306930999</v>
      </c>
    </row>
    <row r="167" spans="1:10" ht="94.5" x14ac:dyDescent="0.25">
      <c r="A167" s="50">
        <v>145</v>
      </c>
      <c r="B167" s="44" t="s">
        <v>1215</v>
      </c>
      <c r="C167" s="45" t="s">
        <v>1216</v>
      </c>
      <c r="D167" s="46" t="s">
        <v>387</v>
      </c>
      <c r="E167" s="47">
        <v>3</v>
      </c>
      <c r="F167" s="48">
        <f>ROUND(I167/Прил.10!$D$13,2)</f>
        <v>148.41999999999999</v>
      </c>
      <c r="G167" s="48">
        <f t="shared" si="8"/>
        <v>445.26</v>
      </c>
      <c r="H167" s="43">
        <v>2.543290277287E-4</v>
      </c>
      <c r="I167" s="42">
        <v>929.10919999999999</v>
      </c>
      <c r="J167" s="42">
        <v>2787.3276000000001</v>
      </c>
    </row>
    <row r="168" spans="1:10" ht="47.25" x14ac:dyDescent="0.25">
      <c r="A168" s="50">
        <v>146</v>
      </c>
      <c r="B168" s="44" t="s">
        <v>1217</v>
      </c>
      <c r="C168" s="45" t="s">
        <v>1218</v>
      </c>
      <c r="D168" s="46" t="s">
        <v>318</v>
      </c>
      <c r="E168" s="47">
        <v>1</v>
      </c>
      <c r="F168" s="48">
        <f>ROUND(I168/Прил.10!$D$13,2)</f>
        <v>390.61</v>
      </c>
      <c r="G168" s="48">
        <f t="shared" si="8"/>
        <v>390.61</v>
      </c>
      <c r="H168" s="43">
        <v>2.2311337537867E-4</v>
      </c>
      <c r="I168" s="42">
        <v>2445.2186000000002</v>
      </c>
      <c r="J168" s="42">
        <v>2445.2186000000002</v>
      </c>
    </row>
    <row r="169" spans="1:10" ht="31.5" x14ac:dyDescent="0.25">
      <c r="A169" s="50">
        <v>147</v>
      </c>
      <c r="B169" s="44" t="s">
        <v>1219</v>
      </c>
      <c r="C169" s="45" t="s">
        <v>1220</v>
      </c>
      <c r="D169" s="46" t="s">
        <v>318</v>
      </c>
      <c r="E169" s="47">
        <v>13</v>
      </c>
      <c r="F169" s="48">
        <f>ROUND(I169/Прил.10!$D$13,2)</f>
        <v>27.6</v>
      </c>
      <c r="G169" s="48">
        <f t="shared" si="8"/>
        <v>358.8</v>
      </c>
      <c r="H169" s="43">
        <v>2.0494375229991E-4</v>
      </c>
      <c r="I169" s="42">
        <v>172.77600000000001</v>
      </c>
      <c r="J169" s="42">
        <v>2246.0880000000002</v>
      </c>
    </row>
    <row r="170" spans="1:10" ht="47.25" x14ac:dyDescent="0.25">
      <c r="A170" s="50">
        <v>148</v>
      </c>
      <c r="B170" s="44" t="s">
        <v>1221</v>
      </c>
      <c r="C170" s="45" t="s">
        <v>1222</v>
      </c>
      <c r="D170" s="46" t="s">
        <v>295</v>
      </c>
      <c r="E170" s="47">
        <v>1.5</v>
      </c>
      <c r="F170" s="48">
        <f>ROUND(I170/Прил.10!$D$13,2)</f>
        <v>152.86000000000001</v>
      </c>
      <c r="G170" s="48">
        <f t="shared" si="8"/>
        <v>229.29</v>
      </c>
      <c r="H170" s="43">
        <v>1.3096865374817999E-4</v>
      </c>
      <c r="I170" s="42">
        <v>956.90359999999998</v>
      </c>
      <c r="J170" s="42">
        <v>1435.3553999999999</v>
      </c>
    </row>
    <row r="171" spans="1:10" ht="47.25" x14ac:dyDescent="0.25">
      <c r="A171" s="50">
        <v>149</v>
      </c>
      <c r="B171" s="44" t="s">
        <v>374</v>
      </c>
      <c r="C171" s="45" t="s">
        <v>1223</v>
      </c>
      <c r="D171" s="46" t="s">
        <v>318</v>
      </c>
      <c r="E171" s="47">
        <v>1</v>
      </c>
      <c r="F171" s="51">
        <f>ROUND(I171/Прил.10!$D$13,2)</f>
        <v>224.27</v>
      </c>
      <c r="G171" s="48">
        <f t="shared" si="8"/>
        <v>224.27</v>
      </c>
      <c r="H171" s="43">
        <v>1.2810398360761001E-4</v>
      </c>
      <c r="I171" s="42">
        <v>1403.9599504949999</v>
      </c>
      <c r="J171" s="42">
        <v>1403.9599504949999</v>
      </c>
    </row>
    <row r="172" spans="1:10" ht="47.25" x14ac:dyDescent="0.25">
      <c r="A172" s="50">
        <v>150</v>
      </c>
      <c r="B172" s="44" t="s">
        <v>374</v>
      </c>
      <c r="C172" s="45" t="s">
        <v>1224</v>
      </c>
      <c r="D172" s="46" t="s">
        <v>318</v>
      </c>
      <c r="E172" s="47">
        <v>1</v>
      </c>
      <c r="F172" s="51">
        <f>ROUND(I172/Прил.10!$D$13,2)</f>
        <v>202.45</v>
      </c>
      <c r="G172" s="48">
        <f t="shared" si="8"/>
        <v>202.45</v>
      </c>
      <c r="H172" s="43">
        <v>1.1563785577792E-4</v>
      </c>
      <c r="I172" s="42">
        <v>1267.337</v>
      </c>
      <c r="J172" s="42">
        <v>1267.337</v>
      </c>
    </row>
    <row r="173" spans="1:10" ht="31.5" x14ac:dyDescent="0.25">
      <c r="A173" s="50">
        <v>151</v>
      </c>
      <c r="B173" s="44" t="s">
        <v>1225</v>
      </c>
      <c r="C173" s="45" t="s">
        <v>1226</v>
      </c>
      <c r="D173" s="46" t="s">
        <v>318</v>
      </c>
      <c r="E173" s="47">
        <v>1</v>
      </c>
      <c r="F173" s="48">
        <f>ROUND(I173/Прил.10!$D$13,2)</f>
        <v>191.15</v>
      </c>
      <c r="G173" s="48">
        <f t="shared" si="8"/>
        <v>191.15</v>
      </c>
      <c r="H173" s="43">
        <v>1.0918338420326E-4</v>
      </c>
      <c r="I173" s="42">
        <v>1196.5989999999999</v>
      </c>
      <c r="J173" s="42">
        <v>1196.5989999999999</v>
      </c>
    </row>
    <row r="174" spans="1:10" ht="47.25" x14ac:dyDescent="0.25">
      <c r="A174" s="50">
        <v>152</v>
      </c>
      <c r="B174" s="44" t="s">
        <v>374</v>
      </c>
      <c r="C174" s="45" t="s">
        <v>1227</v>
      </c>
      <c r="D174" s="46" t="s">
        <v>547</v>
      </c>
      <c r="E174" s="47">
        <v>1</v>
      </c>
      <c r="F174" s="51">
        <f>ROUND(I174/Прил.10!$D$13,2)</f>
        <v>182.57</v>
      </c>
      <c r="G174" s="48">
        <f t="shared" si="8"/>
        <v>182.57</v>
      </c>
      <c r="H174" s="43">
        <v>1.0428255534390999E-4</v>
      </c>
      <c r="I174" s="42">
        <v>1142.8882000000001</v>
      </c>
      <c r="J174" s="42">
        <v>1142.8882000000001</v>
      </c>
    </row>
    <row r="175" spans="1:10" ht="47.25" x14ac:dyDescent="0.25">
      <c r="A175" s="50">
        <v>153</v>
      </c>
      <c r="B175" s="44" t="s">
        <v>374</v>
      </c>
      <c r="C175" s="45" t="s">
        <v>1228</v>
      </c>
      <c r="D175" s="46" t="s">
        <v>318</v>
      </c>
      <c r="E175" s="47">
        <v>1</v>
      </c>
      <c r="F175" s="51">
        <f>ROUND(I175/Прил.10!$D$13,2)</f>
        <v>169.02</v>
      </c>
      <c r="G175" s="48">
        <f t="shared" si="8"/>
        <v>169.02</v>
      </c>
      <c r="H175" s="43">
        <v>9.6541374426684003E-5</v>
      </c>
      <c r="I175" s="42">
        <v>1058.0484653465001</v>
      </c>
      <c r="J175" s="42">
        <v>1058.0484653465001</v>
      </c>
    </row>
    <row r="176" spans="1:10" ht="63" x14ac:dyDescent="0.25">
      <c r="A176" s="50">
        <v>154</v>
      </c>
      <c r="B176" s="44" t="s">
        <v>1229</v>
      </c>
      <c r="C176" s="45" t="s">
        <v>1230</v>
      </c>
      <c r="D176" s="46" t="s">
        <v>318</v>
      </c>
      <c r="E176" s="47">
        <v>2</v>
      </c>
      <c r="F176" s="48">
        <f>ROUND(I176/Прил.10!$D$13,2)</f>
        <v>74.459999999999994</v>
      </c>
      <c r="G176" s="48">
        <f t="shared" si="8"/>
        <v>148.91999999999999</v>
      </c>
      <c r="H176" s="43">
        <v>8.5061938663608E-5</v>
      </c>
      <c r="I176" s="42">
        <v>466.11959999999999</v>
      </c>
      <c r="J176" s="42">
        <v>932.23919999999998</v>
      </c>
    </row>
    <row r="177" spans="1:10" ht="31.5" x14ac:dyDescent="0.25">
      <c r="A177" s="50">
        <v>155</v>
      </c>
      <c r="B177" s="44" t="s">
        <v>1231</v>
      </c>
      <c r="C177" s="45" t="s">
        <v>1232</v>
      </c>
      <c r="D177" s="46" t="s">
        <v>318</v>
      </c>
      <c r="E177" s="47">
        <v>3</v>
      </c>
      <c r="F177" s="48">
        <f>ROUND(I177/Прил.10!$D$13,2)</f>
        <v>29.66</v>
      </c>
      <c r="G177" s="48">
        <f t="shared" si="8"/>
        <v>88.98</v>
      </c>
      <c r="H177" s="43">
        <v>5.0824679709157997E-5</v>
      </c>
      <c r="I177" s="42">
        <v>185.67160000000001</v>
      </c>
      <c r="J177" s="42">
        <v>557.01480000000004</v>
      </c>
    </row>
    <row r="178" spans="1:10" ht="47.25" x14ac:dyDescent="0.25">
      <c r="A178" s="50">
        <v>156</v>
      </c>
      <c r="B178" s="44" t="s">
        <v>374</v>
      </c>
      <c r="C178" s="45" t="s">
        <v>1233</v>
      </c>
      <c r="D178" s="46" t="s">
        <v>547</v>
      </c>
      <c r="E178" s="47">
        <v>1</v>
      </c>
      <c r="F178" s="51">
        <f>ROUND(I178/Прил.10!$D$13,2)</f>
        <v>37.840000000000003</v>
      </c>
      <c r="G178" s="48">
        <f t="shared" si="8"/>
        <v>37.840000000000003</v>
      </c>
      <c r="H178" s="43">
        <v>2.1613911892498999E-5</v>
      </c>
      <c r="I178" s="42">
        <v>236.8784</v>
      </c>
      <c r="J178" s="42">
        <v>236.8784</v>
      </c>
    </row>
    <row r="179" spans="1:10" ht="15.75" x14ac:dyDescent="0.25">
      <c r="A179" s="50"/>
      <c r="B179" s="44"/>
      <c r="C179" s="45" t="s">
        <v>1295</v>
      </c>
      <c r="D179" s="46"/>
      <c r="E179" s="47"/>
      <c r="F179" s="51"/>
      <c r="G179" s="48">
        <f>SUM(G115:G178)</f>
        <v>247874.88000000015</v>
      </c>
      <c r="H179" s="43">
        <f>SUM(H115:H178)</f>
        <v>0.1415841780868361</v>
      </c>
      <c r="I179" s="42"/>
      <c r="J179" s="42">
        <v>1551696.5988079</v>
      </c>
    </row>
    <row r="180" spans="1:10" ht="15.75" x14ac:dyDescent="0.25">
      <c r="A180" s="49"/>
      <c r="B180" s="52"/>
      <c r="C180" s="52" t="s">
        <v>1296</v>
      </c>
      <c r="D180" s="52"/>
      <c r="E180" s="53"/>
      <c r="F180" s="54"/>
      <c r="G180" s="54">
        <f>G114+G179</f>
        <v>1750724.3599999999</v>
      </c>
      <c r="H180" s="55">
        <f>H114+H179</f>
        <v>1.0000000000000022</v>
      </c>
      <c r="I180" s="54"/>
      <c r="J180" s="54">
        <f>J114+J179</f>
        <v>10959533.895491099</v>
      </c>
    </row>
    <row r="181" spans="1:10" ht="15.75" x14ac:dyDescent="0.25">
      <c r="A181" s="49"/>
      <c r="B181" s="52"/>
      <c r="C181" s="52" t="s">
        <v>1297</v>
      </c>
      <c r="D181" s="52"/>
      <c r="E181" s="53"/>
      <c r="F181" s="54"/>
      <c r="G181" s="54">
        <f>G180</f>
        <v>1750724.3599999999</v>
      </c>
      <c r="H181" s="55">
        <f>H180</f>
        <v>1.0000000000000022</v>
      </c>
      <c r="I181" s="54"/>
      <c r="J181" s="54">
        <f>J180</f>
        <v>10959533.895491099</v>
      </c>
    </row>
    <row r="182" spans="1:10" ht="15.75" x14ac:dyDescent="0.25">
      <c r="A182" s="39"/>
      <c r="B182" s="179" t="s">
        <v>289</v>
      </c>
      <c r="C182" s="181"/>
      <c r="D182" s="180"/>
      <c r="E182" s="180"/>
      <c r="F182" s="193"/>
      <c r="G182" s="193"/>
      <c r="H182" s="180"/>
      <c r="I182" s="42"/>
      <c r="J182" s="42"/>
    </row>
    <row r="183" spans="1:10" ht="15.75" x14ac:dyDescent="0.25">
      <c r="A183" s="39"/>
      <c r="B183" s="180" t="s">
        <v>1298</v>
      </c>
      <c r="C183" s="181"/>
      <c r="D183" s="180"/>
      <c r="E183" s="180"/>
      <c r="F183" s="193"/>
      <c r="G183" s="193"/>
      <c r="H183" s="180"/>
      <c r="I183" s="42"/>
      <c r="J183" s="42"/>
    </row>
    <row r="184" spans="1:10" ht="78.75" x14ac:dyDescent="0.25">
      <c r="A184" s="39">
        <v>157</v>
      </c>
      <c r="B184" s="44" t="s">
        <v>290</v>
      </c>
      <c r="C184" s="45" t="s">
        <v>291</v>
      </c>
      <c r="D184" s="46" t="s">
        <v>292</v>
      </c>
      <c r="E184" s="47">
        <v>219.2508</v>
      </c>
      <c r="F184" s="48">
        <v>1991.25</v>
      </c>
      <c r="G184" s="48">
        <f t="shared" ref="G184:G222" si="9">ROUND(E184*F184,2)</f>
        <v>436583.16</v>
      </c>
      <c r="H184" s="43">
        <f>G184/G610</f>
        <v>0.1137600358409528</v>
      </c>
      <c r="I184" s="42">
        <f>ROUND(F184*Прил.10!$D$12,2)</f>
        <v>16009.65</v>
      </c>
      <c r="J184" s="42">
        <f t="shared" ref="J184:J222" si="10">ROUND(E184*I184,2)</f>
        <v>3510128.57</v>
      </c>
    </row>
    <row r="185" spans="1:10" ht="126" x14ac:dyDescent="0.25">
      <c r="A185" s="39">
        <v>158</v>
      </c>
      <c r="B185" s="44" t="s">
        <v>293</v>
      </c>
      <c r="C185" s="45" t="s">
        <v>294</v>
      </c>
      <c r="D185" s="46" t="s">
        <v>295</v>
      </c>
      <c r="E185" s="47">
        <v>1215</v>
      </c>
      <c r="F185" s="48">
        <v>268.3</v>
      </c>
      <c r="G185" s="48">
        <f t="shared" si="9"/>
        <v>325984.5</v>
      </c>
      <c r="H185" s="43">
        <f>G185/G610</f>
        <v>8.4941454002932862E-2</v>
      </c>
      <c r="I185" s="42">
        <f>ROUND(F185*Прил.10!$D$12,2)</f>
        <v>2157.13</v>
      </c>
      <c r="J185" s="42">
        <f t="shared" si="10"/>
        <v>2620912.9500000002</v>
      </c>
    </row>
    <row r="186" spans="1:10" ht="126" x14ac:dyDescent="0.25">
      <c r="A186" s="39">
        <v>159</v>
      </c>
      <c r="B186" s="44" t="s">
        <v>296</v>
      </c>
      <c r="C186" s="45" t="s">
        <v>297</v>
      </c>
      <c r="D186" s="46" t="s">
        <v>295</v>
      </c>
      <c r="E186" s="47">
        <v>798</v>
      </c>
      <c r="F186" s="48">
        <v>292.58</v>
      </c>
      <c r="G186" s="48">
        <f t="shared" si="9"/>
        <v>233478.84</v>
      </c>
      <c r="H186" s="43">
        <f>G186/G610</f>
        <v>6.0837347016554841E-2</v>
      </c>
      <c r="I186" s="42">
        <f>ROUND(F186*Прил.10!$D$12,2)</f>
        <v>2352.34</v>
      </c>
      <c r="J186" s="42">
        <f t="shared" si="10"/>
        <v>1877167.32</v>
      </c>
    </row>
    <row r="187" spans="1:10" ht="78.75" x14ac:dyDescent="0.25">
      <c r="A187" s="39">
        <v>160</v>
      </c>
      <c r="B187" s="44" t="s">
        <v>298</v>
      </c>
      <c r="C187" s="45" t="s">
        <v>299</v>
      </c>
      <c r="D187" s="46" t="s">
        <v>300</v>
      </c>
      <c r="E187" s="47">
        <v>33.068016999999998</v>
      </c>
      <c r="F187" s="48">
        <v>7008.5</v>
      </c>
      <c r="G187" s="48">
        <f t="shared" si="9"/>
        <v>231757.2</v>
      </c>
      <c r="H187" s="43">
        <f>G187/G610</f>
        <v>6.0388741009614E-2</v>
      </c>
      <c r="I187" s="42">
        <f>ROUND(F187*Прил.10!$D$12,2)</f>
        <v>56348.34</v>
      </c>
      <c r="J187" s="42">
        <f t="shared" si="10"/>
        <v>1863327.87</v>
      </c>
    </row>
    <row r="188" spans="1:10" ht="63" x14ac:dyDescent="0.25">
      <c r="A188" s="39">
        <v>161</v>
      </c>
      <c r="B188" s="44" t="s">
        <v>301</v>
      </c>
      <c r="C188" s="45" t="s">
        <v>302</v>
      </c>
      <c r="D188" s="46" t="s">
        <v>292</v>
      </c>
      <c r="E188" s="47">
        <v>219.3</v>
      </c>
      <c r="F188" s="48">
        <v>963.73</v>
      </c>
      <c r="G188" s="48">
        <f t="shared" si="9"/>
        <v>211345.99</v>
      </c>
      <c r="H188" s="43">
        <f>G188/G610</f>
        <v>5.507021250485624E-2</v>
      </c>
      <c r="I188" s="42">
        <f>ROUND(F188*Прил.10!$D$12,2)</f>
        <v>7748.39</v>
      </c>
      <c r="J188" s="42">
        <f t="shared" si="10"/>
        <v>1699221.93</v>
      </c>
    </row>
    <row r="189" spans="1:10" ht="47.25" x14ac:dyDescent="0.25">
      <c r="A189" s="39">
        <v>162</v>
      </c>
      <c r="B189" s="44" t="s">
        <v>303</v>
      </c>
      <c r="C189" s="45" t="s">
        <v>304</v>
      </c>
      <c r="D189" s="46" t="s">
        <v>292</v>
      </c>
      <c r="E189" s="47">
        <v>379.21814999999998</v>
      </c>
      <c r="F189" s="48">
        <v>542.4</v>
      </c>
      <c r="G189" s="48">
        <f t="shared" si="9"/>
        <v>205687.92</v>
      </c>
      <c r="H189" s="43">
        <f>G189/G610</f>
        <v>5.3595894883465126E-2</v>
      </c>
      <c r="I189" s="42">
        <f>ROUND(F189*Прил.10!$D$12,2)</f>
        <v>4360.8999999999996</v>
      </c>
      <c r="J189" s="42">
        <f t="shared" si="10"/>
        <v>1653732.43</v>
      </c>
    </row>
    <row r="190" spans="1:10" ht="47.25" x14ac:dyDescent="0.25">
      <c r="A190" s="39">
        <v>163</v>
      </c>
      <c r="B190" s="44" t="s">
        <v>305</v>
      </c>
      <c r="C190" s="45" t="s">
        <v>306</v>
      </c>
      <c r="D190" s="46" t="s">
        <v>300</v>
      </c>
      <c r="E190" s="47">
        <v>19.932148000000002</v>
      </c>
      <c r="F190" s="48">
        <v>7500</v>
      </c>
      <c r="G190" s="48">
        <f t="shared" si="9"/>
        <v>149491.10999999999</v>
      </c>
      <c r="H190" s="43">
        <f>G190/G610</f>
        <v>3.895274850157715E-2</v>
      </c>
      <c r="I190" s="42">
        <f>ROUND(F190*Прил.10!$D$12,2)</f>
        <v>60300</v>
      </c>
      <c r="J190" s="42">
        <f t="shared" si="10"/>
        <v>1201908.52</v>
      </c>
    </row>
    <row r="191" spans="1:10" ht="47.25" x14ac:dyDescent="0.25">
      <c r="A191" s="39">
        <v>164</v>
      </c>
      <c r="B191" s="44" t="s">
        <v>307</v>
      </c>
      <c r="C191" s="45" t="s">
        <v>308</v>
      </c>
      <c r="D191" s="46" t="s">
        <v>309</v>
      </c>
      <c r="E191" s="47">
        <v>2278.8431999999998</v>
      </c>
      <c r="F191" s="48">
        <v>50.19</v>
      </c>
      <c r="G191" s="48">
        <f t="shared" si="9"/>
        <v>114375.14</v>
      </c>
      <c r="H191" s="43">
        <f>G191/G610</f>
        <v>2.9802615441498006E-2</v>
      </c>
      <c r="I191" s="42">
        <f>ROUND(F191*Прил.10!$D$12,2)</f>
        <v>403.53</v>
      </c>
      <c r="J191" s="42">
        <f t="shared" si="10"/>
        <v>919581.6</v>
      </c>
    </row>
    <row r="192" spans="1:10" ht="78.75" x14ac:dyDescent="0.25">
      <c r="A192" s="39">
        <v>165</v>
      </c>
      <c r="B192" s="44" t="s">
        <v>310</v>
      </c>
      <c r="C192" s="45" t="s">
        <v>311</v>
      </c>
      <c r="D192" s="46" t="s">
        <v>309</v>
      </c>
      <c r="E192" s="47">
        <v>1235.7</v>
      </c>
      <c r="F192" s="48">
        <v>91.85</v>
      </c>
      <c r="G192" s="48">
        <f t="shared" si="9"/>
        <v>113499.05</v>
      </c>
      <c r="H192" s="43">
        <f>G192/G610</f>
        <v>2.9574333549452745E-2</v>
      </c>
      <c r="I192" s="42">
        <f>ROUND(F192*Прил.10!$D$12,2)</f>
        <v>738.47</v>
      </c>
      <c r="J192" s="42">
        <f t="shared" si="10"/>
        <v>912527.38</v>
      </c>
    </row>
    <row r="193" spans="1:10" ht="31.5" x14ac:dyDescent="0.25">
      <c r="A193" s="39">
        <v>166</v>
      </c>
      <c r="B193" s="44" t="s">
        <v>312</v>
      </c>
      <c r="C193" s="45" t="s">
        <v>313</v>
      </c>
      <c r="D193" s="46" t="s">
        <v>292</v>
      </c>
      <c r="E193" s="47">
        <v>136.06800000000001</v>
      </c>
      <c r="F193" s="48">
        <v>725.69</v>
      </c>
      <c r="G193" s="48">
        <f t="shared" si="9"/>
        <v>98743.19</v>
      </c>
      <c r="H193" s="43">
        <f>G193/G610</f>
        <v>2.572941391841594E-2</v>
      </c>
      <c r="I193" s="42">
        <f>ROUND(F193*Прил.10!$D$12,2)</f>
        <v>5834.55</v>
      </c>
      <c r="J193" s="42">
        <f t="shared" si="10"/>
        <v>793895.55</v>
      </c>
    </row>
    <row r="194" spans="1:10" ht="47.25" x14ac:dyDescent="0.25">
      <c r="A194" s="39">
        <v>167</v>
      </c>
      <c r="B194" s="44" t="s">
        <v>314</v>
      </c>
      <c r="C194" s="45" t="s">
        <v>315</v>
      </c>
      <c r="D194" s="46" t="s">
        <v>300</v>
      </c>
      <c r="E194" s="47">
        <v>13.41987</v>
      </c>
      <c r="F194" s="48">
        <v>7007</v>
      </c>
      <c r="G194" s="48">
        <f t="shared" si="9"/>
        <v>94033.03</v>
      </c>
      <c r="H194" s="43">
        <f>G194/G610</f>
        <v>2.4502092254390644E-2</v>
      </c>
      <c r="I194" s="42">
        <f>ROUND(F194*Прил.10!$D$12,2)</f>
        <v>56336.28</v>
      </c>
      <c r="J194" s="42">
        <f t="shared" si="10"/>
        <v>756025.55</v>
      </c>
    </row>
    <row r="195" spans="1:10" ht="31.5" x14ac:dyDescent="0.25">
      <c r="A195" s="39">
        <v>168</v>
      </c>
      <c r="B195" s="44" t="s">
        <v>316</v>
      </c>
      <c r="C195" s="45" t="s">
        <v>317</v>
      </c>
      <c r="D195" s="46" t="s">
        <v>318</v>
      </c>
      <c r="E195" s="47">
        <v>8</v>
      </c>
      <c r="F195" s="48">
        <v>11474.56</v>
      </c>
      <c r="G195" s="48">
        <f t="shared" si="9"/>
        <v>91796.479999999996</v>
      </c>
      <c r="H195" s="43">
        <f>G195/G610</f>
        <v>2.3919316665519823E-2</v>
      </c>
      <c r="I195" s="42">
        <f>ROUND(F195*Прил.10!$D$12,2)</f>
        <v>92255.46</v>
      </c>
      <c r="J195" s="42">
        <f t="shared" si="10"/>
        <v>738043.68</v>
      </c>
    </row>
    <row r="196" spans="1:10" ht="31.5" x14ac:dyDescent="0.25">
      <c r="A196" s="39">
        <v>169</v>
      </c>
      <c r="B196" s="44" t="s">
        <v>319</v>
      </c>
      <c r="C196" s="45" t="s">
        <v>320</v>
      </c>
      <c r="D196" s="46" t="s">
        <v>321</v>
      </c>
      <c r="E196" s="47">
        <v>52</v>
      </c>
      <c r="F196" s="48">
        <v>1540</v>
      </c>
      <c r="G196" s="48">
        <f t="shared" si="9"/>
        <v>80080</v>
      </c>
      <c r="H196" s="43">
        <f>G196/G610</f>
        <v>2.0866365230723743E-2</v>
      </c>
      <c r="I196" s="42">
        <f>ROUND(F196*Прил.10!$D$12,2)</f>
        <v>12381.6</v>
      </c>
      <c r="J196" s="42">
        <f t="shared" si="10"/>
        <v>643843.19999999995</v>
      </c>
    </row>
    <row r="197" spans="1:10" ht="31.5" x14ac:dyDescent="0.25">
      <c r="A197" s="39">
        <v>170</v>
      </c>
      <c r="B197" s="44" t="s">
        <v>322</v>
      </c>
      <c r="C197" s="45" t="s">
        <v>323</v>
      </c>
      <c r="D197" s="46" t="s">
        <v>324</v>
      </c>
      <c r="E197" s="47">
        <v>0.26519999999999999</v>
      </c>
      <c r="F197" s="48">
        <v>293435.59000000003</v>
      </c>
      <c r="G197" s="48">
        <f t="shared" si="9"/>
        <v>77819.12</v>
      </c>
      <c r="H197" s="43">
        <f>G197/G610</f>
        <v>2.0277249998170811E-2</v>
      </c>
      <c r="I197" s="42">
        <f>ROUND(F197*Прил.10!$D$12,2)</f>
        <v>2359222.14</v>
      </c>
      <c r="J197" s="42">
        <f t="shared" si="10"/>
        <v>625665.71</v>
      </c>
    </row>
    <row r="198" spans="1:10" ht="78.75" x14ac:dyDescent="0.25">
      <c r="A198" s="39">
        <v>171</v>
      </c>
      <c r="B198" s="44" t="s">
        <v>325</v>
      </c>
      <c r="C198" s="45" t="s">
        <v>326</v>
      </c>
      <c r="D198" s="46" t="s">
        <v>292</v>
      </c>
      <c r="E198" s="47">
        <v>73.486000000000004</v>
      </c>
      <c r="F198" s="48">
        <v>880.54</v>
      </c>
      <c r="G198" s="48">
        <f t="shared" si="9"/>
        <v>64707.360000000001</v>
      </c>
      <c r="H198" s="43">
        <f>G198/G610</f>
        <v>1.6860731854094958E-2</v>
      </c>
      <c r="I198" s="42">
        <f>ROUND(F198*Прил.10!$D$12,2)</f>
        <v>7079.54</v>
      </c>
      <c r="J198" s="42">
        <f t="shared" si="10"/>
        <v>520247.08</v>
      </c>
    </row>
    <row r="199" spans="1:10" ht="47.25" x14ac:dyDescent="0.25">
      <c r="A199" s="39">
        <v>172</v>
      </c>
      <c r="B199" s="44" t="s">
        <v>327</v>
      </c>
      <c r="C199" s="45" t="s">
        <v>328</v>
      </c>
      <c r="D199" s="46" t="s">
        <v>292</v>
      </c>
      <c r="E199" s="47">
        <v>45.72</v>
      </c>
      <c r="F199" s="48">
        <v>1208.43</v>
      </c>
      <c r="G199" s="48">
        <f t="shared" si="9"/>
        <v>55249.42</v>
      </c>
      <c r="H199" s="43">
        <f>G199/G610</f>
        <v>1.4396285920400261E-2</v>
      </c>
      <c r="I199" s="42">
        <f>ROUND(F199*Прил.10!$D$12,2)</f>
        <v>9715.7800000000007</v>
      </c>
      <c r="J199" s="42">
        <f t="shared" si="10"/>
        <v>444205.46</v>
      </c>
    </row>
    <row r="200" spans="1:10" ht="31.5" x14ac:dyDescent="0.25">
      <c r="A200" s="39">
        <v>173</v>
      </c>
      <c r="B200" s="44" t="s">
        <v>329</v>
      </c>
      <c r="C200" s="45" t="s">
        <v>330</v>
      </c>
      <c r="D200" s="46" t="s">
        <v>300</v>
      </c>
      <c r="E200" s="47">
        <v>8.4139459999999993</v>
      </c>
      <c r="F200" s="48">
        <v>6266</v>
      </c>
      <c r="G200" s="48">
        <f t="shared" si="9"/>
        <v>52721.79</v>
      </c>
      <c r="H200" s="43">
        <f>G200/G610</f>
        <v>1.3737663908060924E-2</v>
      </c>
      <c r="I200" s="42">
        <f>ROUND(F200*Прил.10!$D$12,2)</f>
        <v>50378.64</v>
      </c>
      <c r="J200" s="42">
        <f t="shared" si="10"/>
        <v>423883.16</v>
      </c>
    </row>
    <row r="201" spans="1:10" ht="31.5" x14ac:dyDescent="0.25">
      <c r="A201" s="39">
        <v>174</v>
      </c>
      <c r="B201" s="44" t="s">
        <v>331</v>
      </c>
      <c r="C201" s="45" t="s">
        <v>332</v>
      </c>
      <c r="D201" s="46" t="s">
        <v>309</v>
      </c>
      <c r="E201" s="47">
        <v>2668</v>
      </c>
      <c r="F201" s="48">
        <v>18.14</v>
      </c>
      <c r="G201" s="48">
        <f t="shared" si="9"/>
        <v>48397.52</v>
      </c>
      <c r="H201" s="43">
        <f>G201/G610</f>
        <v>1.261089321405166E-2</v>
      </c>
      <c r="I201" s="42">
        <f>ROUND(F201*Прил.10!$D$12,2)</f>
        <v>145.85</v>
      </c>
      <c r="J201" s="42">
        <f t="shared" si="10"/>
        <v>389127.8</v>
      </c>
    </row>
    <row r="202" spans="1:10" ht="63" x14ac:dyDescent="0.25">
      <c r="A202" s="39">
        <v>175</v>
      </c>
      <c r="B202" s="44" t="s">
        <v>333</v>
      </c>
      <c r="C202" s="45" t="s">
        <v>334</v>
      </c>
      <c r="D202" s="46" t="s">
        <v>300</v>
      </c>
      <c r="E202" s="47">
        <v>5.5381410000000004</v>
      </c>
      <c r="F202" s="48">
        <v>8060</v>
      </c>
      <c r="G202" s="48">
        <f t="shared" si="9"/>
        <v>44637.42</v>
      </c>
      <c r="H202" s="43">
        <f>G202/G610</f>
        <v>1.1631127730734422E-2</v>
      </c>
      <c r="I202" s="42">
        <f>ROUND(F202*Прил.10!$D$12,2)</f>
        <v>64802.400000000001</v>
      </c>
      <c r="J202" s="42">
        <f t="shared" si="10"/>
        <v>358884.83</v>
      </c>
    </row>
    <row r="203" spans="1:10" ht="47.25" x14ac:dyDescent="0.25">
      <c r="A203" s="39">
        <v>176</v>
      </c>
      <c r="B203" s="44" t="s">
        <v>335</v>
      </c>
      <c r="C203" s="45" t="s">
        <v>336</v>
      </c>
      <c r="D203" s="46" t="s">
        <v>300</v>
      </c>
      <c r="E203" s="47">
        <v>5.77</v>
      </c>
      <c r="F203" s="48">
        <v>7170.98</v>
      </c>
      <c r="G203" s="48">
        <f t="shared" si="9"/>
        <v>41376.550000000003</v>
      </c>
      <c r="H203" s="43">
        <f>G203/G610</f>
        <v>1.0781446107483798E-2</v>
      </c>
      <c r="I203" s="42">
        <f>ROUND(F203*Прил.10!$D$12,2)</f>
        <v>57654.68</v>
      </c>
      <c r="J203" s="42">
        <f t="shared" si="10"/>
        <v>332667.5</v>
      </c>
    </row>
    <row r="204" spans="1:10" ht="47.25" x14ac:dyDescent="0.25">
      <c r="A204" s="39">
        <v>177</v>
      </c>
      <c r="B204" s="44" t="s">
        <v>337</v>
      </c>
      <c r="C204" s="45" t="s">
        <v>338</v>
      </c>
      <c r="D204" s="46" t="s">
        <v>292</v>
      </c>
      <c r="E204" s="47">
        <v>68.034000000000006</v>
      </c>
      <c r="F204" s="48">
        <v>600</v>
      </c>
      <c r="G204" s="48">
        <f t="shared" si="9"/>
        <v>40820.400000000001</v>
      </c>
      <c r="H204" s="43">
        <f>G204/G610</f>
        <v>1.0636530660142801E-2</v>
      </c>
      <c r="I204" s="42">
        <f>ROUND(F204*Прил.10!$D$12,2)</f>
        <v>4824</v>
      </c>
      <c r="J204" s="42">
        <f t="shared" si="10"/>
        <v>328196.02</v>
      </c>
    </row>
    <row r="205" spans="1:10" ht="31.5" x14ac:dyDescent="0.25">
      <c r="A205" s="39">
        <v>178</v>
      </c>
      <c r="B205" s="44" t="s">
        <v>339</v>
      </c>
      <c r="C205" s="45" t="s">
        <v>340</v>
      </c>
      <c r="D205" s="46" t="s">
        <v>341</v>
      </c>
      <c r="E205" s="47">
        <v>20</v>
      </c>
      <c r="F205" s="48">
        <v>1983</v>
      </c>
      <c r="G205" s="48">
        <f t="shared" si="9"/>
        <v>39660</v>
      </c>
      <c r="H205" s="43">
        <f>G205/G610</f>
        <v>1.0334166396734561E-2</v>
      </c>
      <c r="I205" s="42">
        <f>ROUND(F205*Прил.10!$D$12,2)</f>
        <v>15943.32</v>
      </c>
      <c r="J205" s="42">
        <f t="shared" si="10"/>
        <v>318866.40000000002</v>
      </c>
    </row>
    <row r="206" spans="1:10" ht="94.5" x14ac:dyDescent="0.25">
      <c r="A206" s="39">
        <v>179</v>
      </c>
      <c r="B206" s="44" t="s">
        <v>342</v>
      </c>
      <c r="C206" s="45" t="s">
        <v>343</v>
      </c>
      <c r="D206" s="46" t="s">
        <v>300</v>
      </c>
      <c r="E206" s="47">
        <v>3.915</v>
      </c>
      <c r="F206" s="48">
        <v>10045</v>
      </c>
      <c r="G206" s="48">
        <f t="shared" si="9"/>
        <v>39326.18</v>
      </c>
      <c r="H206" s="43">
        <f>G206/G610</f>
        <v>1.0247183254360432E-2</v>
      </c>
      <c r="I206" s="42">
        <f>ROUND(F206*Прил.10!$D$12,2)</f>
        <v>80761.8</v>
      </c>
      <c r="J206" s="42">
        <f t="shared" si="10"/>
        <v>316182.45</v>
      </c>
    </row>
    <row r="207" spans="1:10" ht="47.25" x14ac:dyDescent="0.25">
      <c r="A207" s="39">
        <v>180</v>
      </c>
      <c r="B207" s="44" t="s">
        <v>344</v>
      </c>
      <c r="C207" s="45" t="s">
        <v>345</v>
      </c>
      <c r="D207" s="46" t="s">
        <v>300</v>
      </c>
      <c r="E207" s="47">
        <v>3.4510000000000001</v>
      </c>
      <c r="F207" s="48">
        <v>10898.65</v>
      </c>
      <c r="G207" s="48">
        <f t="shared" si="9"/>
        <v>37611.24</v>
      </c>
      <c r="H207" s="43">
        <f>G207/G610</f>
        <v>9.8003230596953803E-3</v>
      </c>
      <c r="I207" s="42">
        <f>ROUND(F207*Прил.10!$D$12,2)</f>
        <v>87625.15</v>
      </c>
      <c r="J207" s="42">
        <f t="shared" si="10"/>
        <v>302394.39</v>
      </c>
    </row>
    <row r="208" spans="1:10" ht="31.5" x14ac:dyDescent="0.25">
      <c r="A208" s="39">
        <v>181</v>
      </c>
      <c r="B208" s="44" t="s">
        <v>346</v>
      </c>
      <c r="C208" s="45" t="s">
        <v>347</v>
      </c>
      <c r="D208" s="46" t="s">
        <v>309</v>
      </c>
      <c r="E208" s="47">
        <v>1617.494882</v>
      </c>
      <c r="F208" s="48">
        <v>23.09</v>
      </c>
      <c r="G208" s="48">
        <f t="shared" si="9"/>
        <v>37347.96</v>
      </c>
      <c r="H208" s="43">
        <f>G208/G610</f>
        <v>9.7317204543264368E-3</v>
      </c>
      <c r="I208" s="42">
        <f>ROUND(F208*Прил.10!$D$12,2)</f>
        <v>185.64</v>
      </c>
      <c r="J208" s="42">
        <f t="shared" si="10"/>
        <v>300271.75</v>
      </c>
    </row>
    <row r="209" spans="1:10" ht="47.25" x14ac:dyDescent="0.25">
      <c r="A209" s="39">
        <v>182</v>
      </c>
      <c r="B209" s="44" t="s">
        <v>348</v>
      </c>
      <c r="C209" s="45" t="s">
        <v>349</v>
      </c>
      <c r="D209" s="46" t="s">
        <v>295</v>
      </c>
      <c r="E209" s="47">
        <v>306.88</v>
      </c>
      <c r="F209" s="48">
        <v>104.33</v>
      </c>
      <c r="G209" s="48">
        <f t="shared" si="9"/>
        <v>32016.79</v>
      </c>
      <c r="H209" s="43">
        <f>G209/G610</f>
        <v>8.3425828378544415E-3</v>
      </c>
      <c r="I209" s="42">
        <f>ROUND(F209*Прил.10!$D$12,2)</f>
        <v>838.81</v>
      </c>
      <c r="J209" s="42">
        <f t="shared" si="10"/>
        <v>257414.01</v>
      </c>
    </row>
    <row r="210" spans="1:10" ht="47.25" x14ac:dyDescent="0.25">
      <c r="A210" s="39">
        <v>183</v>
      </c>
      <c r="B210" s="44" t="s">
        <v>350</v>
      </c>
      <c r="C210" s="45" t="s">
        <v>351</v>
      </c>
      <c r="D210" s="46" t="s">
        <v>292</v>
      </c>
      <c r="E210" s="47">
        <v>40.898000000000003</v>
      </c>
      <c r="F210" s="48">
        <v>668.28</v>
      </c>
      <c r="G210" s="48">
        <f t="shared" si="9"/>
        <v>27331.32</v>
      </c>
      <c r="H210" s="43">
        <f>G210/G610</f>
        <v>7.1216946223499559E-3</v>
      </c>
      <c r="I210" s="42">
        <f>ROUND(F210*Прил.10!$D$12,2)</f>
        <v>5372.97</v>
      </c>
      <c r="J210" s="42">
        <f t="shared" si="10"/>
        <v>219743.73</v>
      </c>
    </row>
    <row r="211" spans="1:10" ht="31.5" x14ac:dyDescent="0.25">
      <c r="A211" s="39">
        <v>184</v>
      </c>
      <c r="B211" s="44" t="s">
        <v>352</v>
      </c>
      <c r="C211" s="45" t="s">
        <v>353</v>
      </c>
      <c r="D211" s="46" t="s">
        <v>300</v>
      </c>
      <c r="E211" s="47">
        <v>3.7336</v>
      </c>
      <c r="F211" s="48">
        <v>7200</v>
      </c>
      <c r="G211" s="48">
        <f t="shared" si="9"/>
        <v>26881.919999999998</v>
      </c>
      <c r="H211" s="43">
        <f>G211/G610</f>
        <v>7.0045949153733416E-3</v>
      </c>
      <c r="I211" s="42">
        <f>ROUND(F211*Прил.10!$D$12,2)</f>
        <v>57888</v>
      </c>
      <c r="J211" s="42">
        <f t="shared" si="10"/>
        <v>216130.64</v>
      </c>
    </row>
    <row r="212" spans="1:10" ht="78.75" x14ac:dyDescent="0.25">
      <c r="A212" s="39">
        <v>185</v>
      </c>
      <c r="B212" s="44" t="s">
        <v>354</v>
      </c>
      <c r="C212" s="45" t="s">
        <v>355</v>
      </c>
      <c r="D212" s="46" t="s">
        <v>300</v>
      </c>
      <c r="E212" s="47">
        <v>3.1812369999999999</v>
      </c>
      <c r="F212" s="48">
        <v>6965</v>
      </c>
      <c r="G212" s="48">
        <f t="shared" si="9"/>
        <v>22157.32</v>
      </c>
      <c r="H212" s="43">
        <f>G212/G610</f>
        <v>5.773510635040207E-3</v>
      </c>
      <c r="I212" s="42">
        <f>ROUND(F212*Прил.10!$D$12,2)</f>
        <v>55998.6</v>
      </c>
      <c r="J212" s="42">
        <f t="shared" si="10"/>
        <v>178144.82</v>
      </c>
    </row>
    <row r="213" spans="1:10" ht="31.5" x14ac:dyDescent="0.25">
      <c r="A213" s="39">
        <v>186</v>
      </c>
      <c r="B213" s="44" t="s">
        <v>356</v>
      </c>
      <c r="C213" s="45" t="s">
        <v>357</v>
      </c>
      <c r="D213" s="46" t="s">
        <v>300</v>
      </c>
      <c r="E213" s="47">
        <v>3.5859139999999998</v>
      </c>
      <c r="F213" s="48">
        <v>6102</v>
      </c>
      <c r="G213" s="48">
        <f t="shared" si="9"/>
        <v>21881.25</v>
      </c>
      <c r="H213" s="43">
        <f>G213/G610</f>
        <v>5.7015753522074667E-3</v>
      </c>
      <c r="I213" s="42">
        <f>ROUND(F213*Прил.10!$D$12,2)</f>
        <v>49060.08</v>
      </c>
      <c r="J213" s="42">
        <f t="shared" si="10"/>
        <v>175925.23</v>
      </c>
    </row>
    <row r="214" spans="1:10" ht="63" x14ac:dyDescent="0.25">
      <c r="A214" s="39">
        <v>187</v>
      </c>
      <c r="B214" s="44" t="s">
        <v>325</v>
      </c>
      <c r="C214" s="45" t="s">
        <v>358</v>
      </c>
      <c r="D214" s="46" t="s">
        <v>292</v>
      </c>
      <c r="E214" s="47">
        <v>24.472000000000001</v>
      </c>
      <c r="F214" s="48">
        <v>880.54</v>
      </c>
      <c r="G214" s="48">
        <f t="shared" si="9"/>
        <v>21548.57</v>
      </c>
      <c r="H214" s="43">
        <f>G214/G610</f>
        <v>5.6148892584892201E-3</v>
      </c>
      <c r="I214" s="42">
        <f>ROUND(F214*Прил.10!$D$12,2)</f>
        <v>7079.54</v>
      </c>
      <c r="J214" s="42">
        <f t="shared" si="10"/>
        <v>173250.5</v>
      </c>
    </row>
    <row r="215" spans="1:10" ht="31.5" x14ac:dyDescent="0.25">
      <c r="A215" s="39">
        <v>188</v>
      </c>
      <c r="B215" s="44" t="s">
        <v>359</v>
      </c>
      <c r="C215" s="45" t="s">
        <v>360</v>
      </c>
      <c r="D215" s="46" t="s">
        <v>309</v>
      </c>
      <c r="E215" s="47">
        <v>2290.9761349999999</v>
      </c>
      <c r="F215" s="48">
        <v>9.0399999999999991</v>
      </c>
      <c r="G215" s="48">
        <f t="shared" si="9"/>
        <v>20710.419999999998</v>
      </c>
      <c r="H215" s="43">
        <f>G215/G610</f>
        <v>5.3964933541669029E-3</v>
      </c>
      <c r="I215" s="42">
        <f>ROUND(F215*Прил.10!$D$12,2)</f>
        <v>72.680000000000007</v>
      </c>
      <c r="J215" s="42">
        <f t="shared" si="10"/>
        <v>166508.15</v>
      </c>
    </row>
    <row r="216" spans="1:10" ht="94.5" x14ac:dyDescent="0.25">
      <c r="A216" s="39">
        <v>189</v>
      </c>
      <c r="B216" s="44" t="s">
        <v>361</v>
      </c>
      <c r="C216" s="45" t="s">
        <v>362</v>
      </c>
      <c r="D216" s="46" t="s">
        <v>292</v>
      </c>
      <c r="E216" s="47">
        <v>19.094000000000001</v>
      </c>
      <c r="F216" s="48">
        <v>1074.46</v>
      </c>
      <c r="G216" s="48">
        <f t="shared" si="9"/>
        <v>20515.740000000002</v>
      </c>
      <c r="H216" s="43">
        <f>G216/G610</f>
        <v>5.3457657819501545E-3</v>
      </c>
      <c r="I216" s="42">
        <f>ROUND(F216*Прил.10!$D$12,2)</f>
        <v>8638.66</v>
      </c>
      <c r="J216" s="42">
        <f t="shared" si="10"/>
        <v>164946.57</v>
      </c>
    </row>
    <row r="217" spans="1:10" ht="31.5" x14ac:dyDescent="0.25">
      <c r="A217" s="39">
        <v>190</v>
      </c>
      <c r="B217" s="44" t="s">
        <v>363</v>
      </c>
      <c r="C217" s="45" t="s">
        <v>364</v>
      </c>
      <c r="D217" s="46" t="s">
        <v>365</v>
      </c>
      <c r="E217" s="47">
        <v>744.72</v>
      </c>
      <c r="F217" s="48">
        <v>27.5</v>
      </c>
      <c r="G217" s="48">
        <f t="shared" si="9"/>
        <v>20479.8</v>
      </c>
      <c r="H217" s="43">
        <f>G217/G610</f>
        <v>5.3364009322199816E-3</v>
      </c>
      <c r="I217" s="42">
        <f>ROUND(F217*Прил.10!$D$12,2)</f>
        <v>221.1</v>
      </c>
      <c r="J217" s="42">
        <f t="shared" si="10"/>
        <v>164657.59</v>
      </c>
    </row>
    <row r="218" spans="1:10" ht="47.25" x14ac:dyDescent="0.25">
      <c r="A218" s="39">
        <v>191</v>
      </c>
      <c r="B218" s="44" t="s">
        <v>366</v>
      </c>
      <c r="C218" s="45" t="s">
        <v>367</v>
      </c>
      <c r="D218" s="46" t="s">
        <v>295</v>
      </c>
      <c r="E218" s="47">
        <v>701.52</v>
      </c>
      <c r="F218" s="48">
        <v>27.29</v>
      </c>
      <c r="G218" s="48">
        <f t="shared" si="9"/>
        <v>19144.48</v>
      </c>
      <c r="H218" s="43">
        <f>G218/G610</f>
        <v>4.9884579399636121E-3</v>
      </c>
      <c r="I218" s="42">
        <f>ROUND(F218*Прил.10!$D$12,2)</f>
        <v>219.41</v>
      </c>
      <c r="J218" s="42">
        <f t="shared" si="10"/>
        <v>153920.5</v>
      </c>
    </row>
    <row r="219" spans="1:10" ht="31.5" x14ac:dyDescent="0.25">
      <c r="A219" s="39">
        <v>192</v>
      </c>
      <c r="B219" s="44" t="s">
        <v>368</v>
      </c>
      <c r="C219" s="45" t="s">
        <v>369</v>
      </c>
      <c r="D219" s="46" t="s">
        <v>318</v>
      </c>
      <c r="E219" s="47">
        <v>32</v>
      </c>
      <c r="F219" s="48">
        <v>592.20000000000005</v>
      </c>
      <c r="G219" s="48">
        <f t="shared" si="9"/>
        <v>18950.400000000001</v>
      </c>
      <c r="H219" s="43">
        <f>G219/G610</f>
        <v>4.9378867091446959E-3</v>
      </c>
      <c r="I219" s="42">
        <f>ROUND(F219*Прил.10!$D$12,2)</f>
        <v>4761.29</v>
      </c>
      <c r="J219" s="42">
        <f t="shared" si="10"/>
        <v>152361.28</v>
      </c>
    </row>
    <row r="220" spans="1:10" ht="78.75" x14ac:dyDescent="0.25">
      <c r="A220" s="39">
        <v>193</v>
      </c>
      <c r="B220" s="44" t="s">
        <v>370</v>
      </c>
      <c r="C220" s="45" t="s">
        <v>371</v>
      </c>
      <c r="D220" s="46" t="s">
        <v>300</v>
      </c>
      <c r="E220" s="47">
        <v>2.0449999999999999</v>
      </c>
      <c r="F220" s="48">
        <v>7980</v>
      </c>
      <c r="G220" s="48">
        <f t="shared" si="9"/>
        <v>16319.1</v>
      </c>
      <c r="H220" s="43">
        <f>G220/G610</f>
        <v>4.2522515089498478E-3</v>
      </c>
      <c r="I220" s="42">
        <f>ROUND(F220*Прил.10!$D$12,2)</f>
        <v>64159.199999999997</v>
      </c>
      <c r="J220" s="42">
        <f t="shared" si="10"/>
        <v>131205.56</v>
      </c>
    </row>
    <row r="221" spans="1:10" ht="78.75" x14ac:dyDescent="0.25">
      <c r="A221" s="39">
        <v>194</v>
      </c>
      <c r="B221" s="44" t="s">
        <v>372</v>
      </c>
      <c r="C221" s="45" t="s">
        <v>373</v>
      </c>
      <c r="D221" s="46" t="s">
        <v>300</v>
      </c>
      <c r="E221" s="47">
        <v>1.1921839999999999</v>
      </c>
      <c r="F221" s="48">
        <v>12877.24</v>
      </c>
      <c r="G221" s="48">
        <f t="shared" si="9"/>
        <v>15352.04</v>
      </c>
      <c r="H221" s="43">
        <f>G221/G610</f>
        <v>4.0002656553031991E-3</v>
      </c>
      <c r="I221" s="42">
        <f>ROUND(F221*Прил.10!$D$12,2)</f>
        <v>103533.01</v>
      </c>
      <c r="J221" s="42">
        <f t="shared" si="10"/>
        <v>123430.39999999999</v>
      </c>
    </row>
    <row r="222" spans="1:10" ht="47.25" x14ac:dyDescent="0.25">
      <c r="A222" s="39">
        <v>195</v>
      </c>
      <c r="B222" s="44" t="s">
        <v>374</v>
      </c>
      <c r="C222" s="45" t="s">
        <v>375</v>
      </c>
      <c r="D222" s="46" t="s">
        <v>318</v>
      </c>
      <c r="E222" s="47">
        <v>6</v>
      </c>
      <c r="F222" s="51">
        <v>2522.8814146976001</v>
      </c>
      <c r="G222" s="48">
        <f t="shared" si="9"/>
        <v>15137.29</v>
      </c>
      <c r="H222" s="43">
        <f>G222/G610</f>
        <v>3.9443084633289487E-3</v>
      </c>
      <c r="I222" s="42">
        <f>ROUND(F222*Прил.10!$D$12,2)</f>
        <v>20283.97</v>
      </c>
      <c r="J222" s="42">
        <f t="shared" si="10"/>
        <v>121703.82</v>
      </c>
    </row>
    <row r="223" spans="1:10" ht="78.75" x14ac:dyDescent="0.25">
      <c r="A223" s="39"/>
      <c r="B223" s="194" t="s">
        <v>1299</v>
      </c>
      <c r="C223" s="181"/>
      <c r="D223" s="181"/>
      <c r="E223" s="181"/>
      <c r="F223" s="195"/>
      <c r="G223" s="48">
        <f>SUM(G184:G222)</f>
        <v>3264957.0099999988</v>
      </c>
      <c r="H223" s="43">
        <f>SUM(H184:H222)</f>
        <v>0.85074657134455212</v>
      </c>
      <c r="I223" s="42"/>
      <c r="J223" s="42">
        <f>SUM(J184:J222)</f>
        <v>26250251.899999999</v>
      </c>
    </row>
    <row r="224" spans="1:10" ht="47.25" x14ac:dyDescent="0.25">
      <c r="A224" s="39">
        <v>196</v>
      </c>
      <c r="B224" s="44" t="s">
        <v>376</v>
      </c>
      <c r="C224" s="45" t="s">
        <v>377</v>
      </c>
      <c r="D224" s="46" t="s">
        <v>318</v>
      </c>
      <c r="E224" s="47">
        <v>16</v>
      </c>
      <c r="F224" s="48">
        <v>934.79</v>
      </c>
      <c r="G224" s="48">
        <f t="shared" ref="G224:G287" si="11">ROUND(E224*F224,2)</f>
        <v>14956.64</v>
      </c>
      <c r="H224" s="43">
        <f>G224/G610</f>
        <v>3.8972366741315181E-3</v>
      </c>
      <c r="I224" s="42">
        <f>ROUND(F224*Прил.10!$D$12,2)</f>
        <v>7515.71</v>
      </c>
      <c r="J224" s="42">
        <f t="shared" ref="J224:J287" si="12">ROUND(E224*I224,2)</f>
        <v>120251.36</v>
      </c>
    </row>
    <row r="225" spans="1:10" ht="47.25" x14ac:dyDescent="0.25">
      <c r="A225" s="39">
        <v>197</v>
      </c>
      <c r="B225" s="44" t="s">
        <v>378</v>
      </c>
      <c r="C225" s="45" t="s">
        <v>379</v>
      </c>
      <c r="D225" s="46" t="s">
        <v>300</v>
      </c>
      <c r="E225" s="47">
        <v>1.2430399999999999</v>
      </c>
      <c r="F225" s="48">
        <v>11500</v>
      </c>
      <c r="G225" s="48">
        <f t="shared" si="11"/>
        <v>14294.96</v>
      </c>
      <c r="H225" s="43">
        <f>G225/G610</f>
        <v>3.7248233806017315E-3</v>
      </c>
      <c r="I225" s="42">
        <f>ROUND(F225*Прил.10!$D$12,2)</f>
        <v>92460</v>
      </c>
      <c r="J225" s="42">
        <f t="shared" si="12"/>
        <v>114931.48</v>
      </c>
    </row>
    <row r="226" spans="1:10" ht="31.5" x14ac:dyDescent="0.25">
      <c r="A226" s="39">
        <v>198</v>
      </c>
      <c r="B226" s="44" t="s">
        <v>380</v>
      </c>
      <c r="C226" s="45" t="s">
        <v>381</v>
      </c>
      <c r="D226" s="46" t="s">
        <v>318</v>
      </c>
      <c r="E226" s="47">
        <v>4</v>
      </c>
      <c r="F226" s="48">
        <v>3462.65</v>
      </c>
      <c r="G226" s="48">
        <f t="shared" si="11"/>
        <v>13850.6</v>
      </c>
      <c r="H226" s="43">
        <f>G226/G610</f>
        <v>3.6090369413669119E-3</v>
      </c>
      <c r="I226" s="42">
        <f>ROUND(F226*Прил.10!$D$12,2)</f>
        <v>27839.71</v>
      </c>
      <c r="J226" s="42">
        <f t="shared" si="12"/>
        <v>111358.84</v>
      </c>
    </row>
    <row r="227" spans="1:10" ht="47.25" x14ac:dyDescent="0.25">
      <c r="A227" s="39">
        <v>199</v>
      </c>
      <c r="B227" s="44" t="s">
        <v>382</v>
      </c>
      <c r="C227" s="45" t="s">
        <v>383</v>
      </c>
      <c r="D227" s="46" t="s">
        <v>300</v>
      </c>
      <c r="E227" s="47">
        <v>1.788276</v>
      </c>
      <c r="F227" s="48">
        <v>7571</v>
      </c>
      <c r="G227" s="48">
        <f t="shared" si="11"/>
        <v>13539.04</v>
      </c>
      <c r="H227" s="43">
        <f>G227/G610</f>
        <v>3.5278540648523726E-3</v>
      </c>
      <c r="I227" s="42">
        <f>ROUND(F227*Прил.10!$D$12,2)</f>
        <v>60870.84</v>
      </c>
      <c r="J227" s="42">
        <f t="shared" si="12"/>
        <v>108853.86</v>
      </c>
    </row>
    <row r="228" spans="1:10" ht="31.5" x14ac:dyDescent="0.25">
      <c r="A228" s="39">
        <v>200</v>
      </c>
      <c r="B228" s="44" t="s">
        <v>384</v>
      </c>
      <c r="C228" s="45" t="s">
        <v>385</v>
      </c>
      <c r="D228" s="46" t="s">
        <v>300</v>
      </c>
      <c r="E228" s="47">
        <v>2.1190000000000002</v>
      </c>
      <c r="F228" s="48">
        <v>5650</v>
      </c>
      <c r="G228" s="48">
        <f t="shared" si="11"/>
        <v>11972.35</v>
      </c>
      <c r="H228" s="43">
        <f>G228/G610</f>
        <v>3.119623223901791E-3</v>
      </c>
      <c r="I228" s="42">
        <f>ROUND(F228*Прил.10!$D$12,2)</f>
        <v>45426</v>
      </c>
      <c r="J228" s="42">
        <f t="shared" si="12"/>
        <v>96257.69</v>
      </c>
    </row>
    <row r="229" spans="1:10" ht="47.25" x14ac:dyDescent="0.25">
      <c r="A229" s="39">
        <v>201</v>
      </c>
      <c r="B229" s="44" t="s">
        <v>374</v>
      </c>
      <c r="C229" s="45" t="s">
        <v>386</v>
      </c>
      <c r="D229" s="46" t="s">
        <v>387</v>
      </c>
      <c r="E229" s="47">
        <v>249</v>
      </c>
      <c r="F229" s="51">
        <v>46.099756690997999</v>
      </c>
      <c r="G229" s="48">
        <f t="shared" si="11"/>
        <v>11478.84</v>
      </c>
      <c r="H229" s="43">
        <f>G229/G610</f>
        <v>2.991029818494517E-3</v>
      </c>
      <c r="I229" s="42">
        <f>ROUND(F229*Прил.10!$D$12,2)</f>
        <v>370.64</v>
      </c>
      <c r="J229" s="42">
        <f t="shared" si="12"/>
        <v>92289.36</v>
      </c>
    </row>
    <row r="230" spans="1:10" ht="47.25" x14ac:dyDescent="0.25">
      <c r="A230" s="39">
        <v>202</v>
      </c>
      <c r="B230" s="44" t="s">
        <v>388</v>
      </c>
      <c r="C230" s="45" t="s">
        <v>389</v>
      </c>
      <c r="D230" s="46" t="s">
        <v>295</v>
      </c>
      <c r="E230" s="47">
        <v>102</v>
      </c>
      <c r="F230" s="48">
        <v>109.41</v>
      </c>
      <c r="G230" s="48">
        <f t="shared" si="11"/>
        <v>11159.82</v>
      </c>
      <c r="H230" s="43">
        <f>G230/G610</f>
        <v>2.9079030972669262E-3</v>
      </c>
      <c r="I230" s="42">
        <f>ROUND(F230*Прил.10!$D$12,2)</f>
        <v>879.66</v>
      </c>
      <c r="J230" s="42">
        <f t="shared" si="12"/>
        <v>89725.32</v>
      </c>
    </row>
    <row r="231" spans="1:10" ht="47.25" x14ac:dyDescent="0.25">
      <c r="A231" s="39">
        <v>203</v>
      </c>
      <c r="B231" s="44" t="s">
        <v>390</v>
      </c>
      <c r="C231" s="45" t="s">
        <v>391</v>
      </c>
      <c r="D231" s="46" t="s">
        <v>300</v>
      </c>
      <c r="E231" s="47">
        <v>1.4019999999999999</v>
      </c>
      <c r="F231" s="48">
        <v>7917</v>
      </c>
      <c r="G231" s="48">
        <f t="shared" si="11"/>
        <v>11099.63</v>
      </c>
      <c r="H231" s="43">
        <f>G231/G610</f>
        <v>2.8922194493743525E-3</v>
      </c>
      <c r="I231" s="42">
        <f>ROUND(F231*Прил.10!$D$12,2)</f>
        <v>63652.68</v>
      </c>
      <c r="J231" s="42">
        <f t="shared" si="12"/>
        <v>89241.06</v>
      </c>
    </row>
    <row r="232" spans="1:10" ht="31.5" x14ac:dyDescent="0.25">
      <c r="A232" s="39">
        <v>204</v>
      </c>
      <c r="B232" s="44" t="s">
        <v>392</v>
      </c>
      <c r="C232" s="45" t="s">
        <v>393</v>
      </c>
      <c r="D232" s="46" t="s">
        <v>318</v>
      </c>
      <c r="E232" s="47">
        <v>82</v>
      </c>
      <c r="F232" s="48">
        <v>128.79</v>
      </c>
      <c r="G232" s="48">
        <f t="shared" si="11"/>
        <v>10560.78</v>
      </c>
      <c r="H232" s="43">
        <f>G232/G610</f>
        <v>2.751811845670863E-3</v>
      </c>
      <c r="I232" s="42">
        <f>ROUND(F232*Прил.10!$D$12,2)</f>
        <v>1035.47</v>
      </c>
      <c r="J232" s="42">
        <f t="shared" si="12"/>
        <v>84908.54</v>
      </c>
    </row>
    <row r="233" spans="1:10" ht="47.25" x14ac:dyDescent="0.25">
      <c r="A233" s="39">
        <v>205</v>
      </c>
      <c r="B233" s="44" t="s">
        <v>394</v>
      </c>
      <c r="C233" s="45" t="s">
        <v>395</v>
      </c>
      <c r="D233" s="46" t="s">
        <v>300</v>
      </c>
      <c r="E233" s="47">
        <v>1.564611</v>
      </c>
      <c r="F233" s="48">
        <v>6682.86</v>
      </c>
      <c r="G233" s="48">
        <f t="shared" si="11"/>
        <v>10456.08</v>
      </c>
      <c r="H233" s="43">
        <f>G233/G610</f>
        <v>2.7245302717490748E-3</v>
      </c>
      <c r="I233" s="42">
        <f>ROUND(F233*Прил.10!$D$12,2)</f>
        <v>53730.19</v>
      </c>
      <c r="J233" s="42">
        <f t="shared" si="12"/>
        <v>84066.85</v>
      </c>
    </row>
    <row r="234" spans="1:10" ht="31.5" x14ac:dyDescent="0.25">
      <c r="A234" s="39">
        <v>206</v>
      </c>
      <c r="B234" s="44" t="s">
        <v>396</v>
      </c>
      <c r="C234" s="45" t="s">
        <v>397</v>
      </c>
      <c r="D234" s="46" t="s">
        <v>324</v>
      </c>
      <c r="E234" s="47">
        <v>0.2142</v>
      </c>
      <c r="F234" s="48">
        <v>44568.33</v>
      </c>
      <c r="G234" s="48">
        <f t="shared" si="11"/>
        <v>9546.5400000000009</v>
      </c>
      <c r="H234" s="43">
        <f>G234/G610</f>
        <v>2.4875323467746435E-3</v>
      </c>
      <c r="I234" s="42">
        <f>ROUND(F234*Прил.10!$D$12,2)</f>
        <v>358329.37</v>
      </c>
      <c r="J234" s="42">
        <f t="shared" si="12"/>
        <v>76754.149999999994</v>
      </c>
    </row>
    <row r="235" spans="1:10" ht="31.5" x14ac:dyDescent="0.25">
      <c r="A235" s="39">
        <v>207</v>
      </c>
      <c r="B235" s="44" t="s">
        <v>398</v>
      </c>
      <c r="C235" s="45" t="s">
        <v>399</v>
      </c>
      <c r="D235" s="46" t="s">
        <v>292</v>
      </c>
      <c r="E235" s="47">
        <v>19.285</v>
      </c>
      <c r="F235" s="48">
        <v>490</v>
      </c>
      <c r="G235" s="48">
        <f t="shared" si="11"/>
        <v>9449.65</v>
      </c>
      <c r="H235" s="43">
        <f>G235/G610</f>
        <v>2.4622858167146432E-3</v>
      </c>
      <c r="I235" s="42">
        <f>ROUND(F235*Прил.10!$D$12,2)</f>
        <v>3939.6</v>
      </c>
      <c r="J235" s="42">
        <f t="shared" si="12"/>
        <v>75975.19</v>
      </c>
    </row>
    <row r="236" spans="1:10" ht="47.25" x14ac:dyDescent="0.25">
      <c r="A236" s="39">
        <v>208</v>
      </c>
      <c r="B236" s="44" t="s">
        <v>400</v>
      </c>
      <c r="C236" s="45" t="s">
        <v>401</v>
      </c>
      <c r="D236" s="46" t="s">
        <v>300</v>
      </c>
      <c r="E236" s="47">
        <v>1.1419999999999999</v>
      </c>
      <c r="F236" s="48">
        <v>7997.23</v>
      </c>
      <c r="G236" s="48">
        <f t="shared" si="11"/>
        <v>9132.84</v>
      </c>
      <c r="H236" s="43">
        <f>G236/G610</f>
        <v>2.3797349529690688E-3</v>
      </c>
      <c r="I236" s="42">
        <f>ROUND(F236*Прил.10!$D$12,2)</f>
        <v>64297.73</v>
      </c>
      <c r="J236" s="42">
        <f t="shared" si="12"/>
        <v>73428.009999999995</v>
      </c>
    </row>
    <row r="237" spans="1:10" ht="31.5" x14ac:dyDescent="0.25">
      <c r="A237" s="39">
        <v>209</v>
      </c>
      <c r="B237" s="44" t="s">
        <v>402</v>
      </c>
      <c r="C237" s="45" t="s">
        <v>403</v>
      </c>
      <c r="D237" s="46" t="s">
        <v>324</v>
      </c>
      <c r="E237" s="47">
        <v>2.2440000000000002E-2</v>
      </c>
      <c r="F237" s="48">
        <v>394535.62</v>
      </c>
      <c r="G237" s="48">
        <f t="shared" si="11"/>
        <v>8853.3799999999992</v>
      </c>
      <c r="H237" s="43">
        <f>G237/G610</f>
        <v>2.3069163412385734E-3</v>
      </c>
      <c r="I237" s="42">
        <f>ROUND(F237*Прил.10!$D$12,2)</f>
        <v>3172066.38</v>
      </c>
      <c r="J237" s="42">
        <f t="shared" si="12"/>
        <v>71181.17</v>
      </c>
    </row>
    <row r="238" spans="1:10" ht="31.5" x14ac:dyDescent="0.25">
      <c r="A238" s="39">
        <v>210</v>
      </c>
      <c r="B238" s="44" t="s">
        <v>404</v>
      </c>
      <c r="C238" s="45" t="s">
        <v>405</v>
      </c>
      <c r="D238" s="46" t="s">
        <v>300</v>
      </c>
      <c r="E238" s="47">
        <v>1.0278160000000001</v>
      </c>
      <c r="F238" s="48">
        <v>8535.48</v>
      </c>
      <c r="G238" s="48">
        <f t="shared" si="11"/>
        <v>8772.9</v>
      </c>
      <c r="H238" s="43">
        <f>G238/G610</f>
        <v>2.2859457484092948E-3</v>
      </c>
      <c r="I238" s="42">
        <f>ROUND(F238*Прил.10!$D$12,2)</f>
        <v>68625.259999999995</v>
      </c>
      <c r="J238" s="42">
        <f t="shared" si="12"/>
        <v>70534.14</v>
      </c>
    </row>
    <row r="239" spans="1:10" ht="31.5" x14ac:dyDescent="0.25">
      <c r="A239" s="39">
        <v>211</v>
      </c>
      <c r="B239" s="44" t="s">
        <v>406</v>
      </c>
      <c r="C239" s="45" t="s">
        <v>407</v>
      </c>
      <c r="D239" s="46" t="s">
        <v>408</v>
      </c>
      <c r="E239" s="47">
        <v>45</v>
      </c>
      <c r="F239" s="48">
        <v>190.61</v>
      </c>
      <c r="G239" s="48">
        <f t="shared" si="11"/>
        <v>8577.4500000000007</v>
      </c>
      <c r="H239" s="43">
        <f>G239/G610</f>
        <v>2.2350175380653268E-3</v>
      </c>
      <c r="I239" s="42">
        <f>ROUND(F239*Прил.10!$D$12,2)</f>
        <v>1532.5</v>
      </c>
      <c r="J239" s="42">
        <f t="shared" si="12"/>
        <v>68962.5</v>
      </c>
    </row>
    <row r="240" spans="1:10" ht="47.25" x14ac:dyDescent="0.25">
      <c r="A240" s="39">
        <v>212</v>
      </c>
      <c r="B240" s="44" t="s">
        <v>409</v>
      </c>
      <c r="C240" s="45" t="s">
        <v>410</v>
      </c>
      <c r="D240" s="46" t="s">
        <v>292</v>
      </c>
      <c r="E240" s="47">
        <v>12.1</v>
      </c>
      <c r="F240" s="48">
        <v>700</v>
      </c>
      <c r="G240" s="48">
        <f t="shared" si="11"/>
        <v>8470</v>
      </c>
      <c r="H240" s="43">
        <f>G240/G610</f>
        <v>2.2070193994034727E-3</v>
      </c>
      <c r="I240" s="42">
        <f>ROUND(F240*Прил.10!$D$12,2)</f>
        <v>5628</v>
      </c>
      <c r="J240" s="42">
        <f t="shared" si="12"/>
        <v>68098.8</v>
      </c>
    </row>
    <row r="241" spans="1:10" ht="31.5" x14ac:dyDescent="0.25">
      <c r="A241" s="39">
        <v>213</v>
      </c>
      <c r="B241" s="44" t="s">
        <v>411</v>
      </c>
      <c r="C241" s="45" t="s">
        <v>412</v>
      </c>
      <c r="D241" s="46" t="s">
        <v>324</v>
      </c>
      <c r="E241" s="47">
        <v>2.4479999999999998E-2</v>
      </c>
      <c r="F241" s="48">
        <v>344520.22</v>
      </c>
      <c r="G241" s="48">
        <f t="shared" si="11"/>
        <v>8433.85</v>
      </c>
      <c r="H241" s="43">
        <f>G241/G610</f>
        <v>2.1975998301840593E-3</v>
      </c>
      <c r="I241" s="42">
        <f>ROUND(F241*Прил.10!$D$12,2)</f>
        <v>2769942.57</v>
      </c>
      <c r="J241" s="42">
        <f t="shared" si="12"/>
        <v>67808.19</v>
      </c>
    </row>
    <row r="242" spans="1:10" ht="31.5" x14ac:dyDescent="0.25">
      <c r="A242" s="39">
        <v>214</v>
      </c>
      <c r="B242" s="44" t="s">
        <v>413</v>
      </c>
      <c r="C242" s="45" t="s">
        <v>414</v>
      </c>
      <c r="D242" s="46" t="s">
        <v>324</v>
      </c>
      <c r="E242" s="47">
        <v>6.1199999999999997E-2</v>
      </c>
      <c r="F242" s="48">
        <v>137344.35999999999</v>
      </c>
      <c r="G242" s="48">
        <f t="shared" si="11"/>
        <v>8405.4699999999993</v>
      </c>
      <c r="H242" s="43">
        <f>G242/G610</f>
        <v>2.1902048820665772E-3</v>
      </c>
      <c r="I242" s="42">
        <f>ROUND(F242*Прил.10!$D$12,2)</f>
        <v>1104248.6499999999</v>
      </c>
      <c r="J242" s="42">
        <f t="shared" si="12"/>
        <v>67580.02</v>
      </c>
    </row>
    <row r="243" spans="1:10" ht="31.5" x14ac:dyDescent="0.25">
      <c r="A243" s="39">
        <v>215</v>
      </c>
      <c r="B243" s="44" t="s">
        <v>415</v>
      </c>
      <c r="C243" s="45" t="s">
        <v>416</v>
      </c>
      <c r="D243" s="46" t="s">
        <v>300</v>
      </c>
      <c r="E243" s="47">
        <v>1.442896</v>
      </c>
      <c r="F243" s="48">
        <v>5630.34</v>
      </c>
      <c r="G243" s="48">
        <f t="shared" si="11"/>
        <v>8124</v>
      </c>
      <c r="H243" s="43">
        <f>G243/G610</f>
        <v>2.1168625266533426E-3</v>
      </c>
      <c r="I243" s="42">
        <f>ROUND(F243*Прил.10!$D$12,2)</f>
        <v>45267.93</v>
      </c>
      <c r="J243" s="42">
        <f t="shared" si="12"/>
        <v>65316.92</v>
      </c>
    </row>
    <row r="244" spans="1:10" ht="47.25" x14ac:dyDescent="0.25">
      <c r="A244" s="39">
        <v>216</v>
      </c>
      <c r="B244" s="44" t="s">
        <v>374</v>
      </c>
      <c r="C244" s="45" t="s">
        <v>417</v>
      </c>
      <c r="D244" s="46" t="s">
        <v>318</v>
      </c>
      <c r="E244" s="47">
        <v>1</v>
      </c>
      <c r="F244" s="51">
        <v>8004.4038929440003</v>
      </c>
      <c r="G244" s="48">
        <f t="shared" si="11"/>
        <v>8004.4</v>
      </c>
      <c r="H244" s="43">
        <f>G244/G610</f>
        <v>2.0856984746853787E-3</v>
      </c>
      <c r="I244" s="42">
        <f>ROUND(F244*Прил.10!$D$12,2)</f>
        <v>64355.41</v>
      </c>
      <c r="J244" s="42">
        <f t="shared" si="12"/>
        <v>64355.41</v>
      </c>
    </row>
    <row r="245" spans="1:10" ht="47.25" x14ac:dyDescent="0.25">
      <c r="A245" s="39">
        <v>217</v>
      </c>
      <c r="B245" s="44" t="s">
        <v>418</v>
      </c>
      <c r="C245" s="45" t="s">
        <v>419</v>
      </c>
      <c r="D245" s="46" t="s">
        <v>295</v>
      </c>
      <c r="E245" s="47">
        <v>259.2</v>
      </c>
      <c r="F245" s="48">
        <v>30.78</v>
      </c>
      <c r="G245" s="48">
        <f t="shared" si="11"/>
        <v>7978.18</v>
      </c>
      <c r="H245" s="43">
        <f>G245/G610</f>
        <v>2.0788663556000945E-3</v>
      </c>
      <c r="I245" s="42">
        <f>ROUND(F245*Прил.10!$D$12,2)</f>
        <v>247.47</v>
      </c>
      <c r="J245" s="42">
        <f t="shared" si="12"/>
        <v>64144.22</v>
      </c>
    </row>
    <row r="246" spans="1:10" ht="47.25" x14ac:dyDescent="0.25">
      <c r="A246" s="39">
        <v>218</v>
      </c>
      <c r="B246" s="44" t="s">
        <v>420</v>
      </c>
      <c r="C246" s="45" t="s">
        <v>421</v>
      </c>
      <c r="D246" s="46" t="s">
        <v>300</v>
      </c>
      <c r="E246" s="47">
        <v>1.4709840000000001</v>
      </c>
      <c r="F246" s="48">
        <v>5230.01</v>
      </c>
      <c r="G246" s="48">
        <f t="shared" si="11"/>
        <v>7693.26</v>
      </c>
      <c r="H246" s="43">
        <f>G246/G610</f>
        <v>2.0046250371493226E-3</v>
      </c>
      <c r="I246" s="42">
        <f>ROUND(F246*Прил.10!$D$12,2)</f>
        <v>42049.279999999999</v>
      </c>
      <c r="J246" s="42">
        <f t="shared" si="12"/>
        <v>61853.82</v>
      </c>
    </row>
    <row r="247" spans="1:10" ht="31.5" x14ac:dyDescent="0.25">
      <c r="A247" s="39">
        <v>219</v>
      </c>
      <c r="B247" s="44" t="s">
        <v>422</v>
      </c>
      <c r="C247" s="45" t="s">
        <v>423</v>
      </c>
      <c r="D247" s="46" t="s">
        <v>300</v>
      </c>
      <c r="E247" s="47">
        <v>0.49198999999999998</v>
      </c>
      <c r="F247" s="48">
        <v>15620</v>
      </c>
      <c r="G247" s="48">
        <f t="shared" si="11"/>
        <v>7684.88</v>
      </c>
      <c r="H247" s="43">
        <f>G247/G610</f>
        <v>2.002441468959594E-3</v>
      </c>
      <c r="I247" s="42">
        <f>ROUND(F247*Прил.10!$D$12,2)</f>
        <v>125584.8</v>
      </c>
      <c r="J247" s="42">
        <f t="shared" si="12"/>
        <v>61786.47</v>
      </c>
    </row>
    <row r="248" spans="1:10" ht="78.75" x14ac:dyDescent="0.25">
      <c r="A248" s="39">
        <v>220</v>
      </c>
      <c r="B248" s="44" t="s">
        <v>424</v>
      </c>
      <c r="C248" s="45" t="s">
        <v>425</v>
      </c>
      <c r="D248" s="46" t="s">
        <v>387</v>
      </c>
      <c r="E248" s="47">
        <v>123</v>
      </c>
      <c r="F248" s="48">
        <v>61.76</v>
      </c>
      <c r="G248" s="48">
        <f t="shared" si="11"/>
        <v>7596.48</v>
      </c>
      <c r="H248" s="43">
        <f>G248/G610</f>
        <v>1.9794071696789249E-3</v>
      </c>
      <c r="I248" s="42">
        <f>ROUND(F248*Прил.10!$D$12,2)</f>
        <v>496.55</v>
      </c>
      <c r="J248" s="42">
        <f t="shared" si="12"/>
        <v>61075.65</v>
      </c>
    </row>
    <row r="249" spans="1:10" ht="47.25" x14ac:dyDescent="0.25">
      <c r="A249" s="39">
        <v>221</v>
      </c>
      <c r="B249" s="44" t="s">
        <v>374</v>
      </c>
      <c r="C249" s="45" t="s">
        <v>426</v>
      </c>
      <c r="D249" s="46" t="s">
        <v>318</v>
      </c>
      <c r="E249" s="47">
        <v>1</v>
      </c>
      <c r="F249" s="51">
        <v>7543.3959326083996</v>
      </c>
      <c r="G249" s="48">
        <f t="shared" si="11"/>
        <v>7543.4</v>
      </c>
      <c r="H249" s="43">
        <f>G249/G610</f>
        <v>1.9655761673506677E-3</v>
      </c>
      <c r="I249" s="42">
        <f>ROUND(F249*Прил.10!$D$12,2)</f>
        <v>60648.9</v>
      </c>
      <c r="J249" s="42">
        <f t="shared" si="12"/>
        <v>60648.9</v>
      </c>
    </row>
    <row r="250" spans="1:10" ht="31.5" x14ac:dyDescent="0.25">
      <c r="A250" s="39">
        <v>222</v>
      </c>
      <c r="B250" s="44" t="s">
        <v>427</v>
      </c>
      <c r="C250" s="45" t="s">
        <v>428</v>
      </c>
      <c r="D250" s="46" t="s">
        <v>324</v>
      </c>
      <c r="E250" s="47">
        <v>9.1800000000000007E-3</v>
      </c>
      <c r="F250" s="48">
        <v>795022.18</v>
      </c>
      <c r="G250" s="48">
        <f t="shared" si="11"/>
        <v>7298.3</v>
      </c>
      <c r="H250" s="43">
        <f>G250/G610</f>
        <v>1.9017107063360526E-3</v>
      </c>
      <c r="I250" s="42">
        <f>ROUND(F250*Прил.10!$D$12,2)</f>
        <v>6391978.3300000001</v>
      </c>
      <c r="J250" s="42">
        <f t="shared" si="12"/>
        <v>58678.36</v>
      </c>
    </row>
    <row r="251" spans="1:10" ht="47.25" x14ac:dyDescent="0.25">
      <c r="A251" s="39">
        <v>223</v>
      </c>
      <c r="B251" s="44" t="s">
        <v>429</v>
      </c>
      <c r="C251" s="45" t="s">
        <v>430</v>
      </c>
      <c r="D251" s="46" t="s">
        <v>295</v>
      </c>
      <c r="E251" s="47">
        <v>66.81</v>
      </c>
      <c r="F251" s="48">
        <v>102.06</v>
      </c>
      <c r="G251" s="48">
        <f t="shared" si="11"/>
        <v>6818.63</v>
      </c>
      <c r="H251" s="43">
        <f>G251/G610</f>
        <v>1.7767235758387842E-3</v>
      </c>
      <c r="I251" s="42">
        <f>ROUND(F251*Прил.10!$D$12,2)</f>
        <v>820.56</v>
      </c>
      <c r="J251" s="42">
        <f t="shared" si="12"/>
        <v>54821.61</v>
      </c>
    </row>
    <row r="252" spans="1:10" ht="47.25" x14ac:dyDescent="0.25">
      <c r="A252" s="39">
        <v>224</v>
      </c>
      <c r="B252" s="44" t="s">
        <v>374</v>
      </c>
      <c r="C252" s="45" t="s">
        <v>431</v>
      </c>
      <c r="D252" s="46" t="s">
        <v>318</v>
      </c>
      <c r="E252" s="47">
        <v>2</v>
      </c>
      <c r="F252" s="51">
        <v>3355.8909439063</v>
      </c>
      <c r="G252" s="48">
        <f t="shared" si="11"/>
        <v>6711.78</v>
      </c>
      <c r="H252" s="43">
        <f>G252/G610</f>
        <v>1.7488817785747627E-3</v>
      </c>
      <c r="I252" s="42">
        <f>ROUND(F252*Прил.10!$D$12,2)</f>
        <v>26981.360000000001</v>
      </c>
      <c r="J252" s="42">
        <f t="shared" si="12"/>
        <v>53962.720000000001</v>
      </c>
    </row>
    <row r="253" spans="1:10" ht="31.5" x14ac:dyDescent="0.25">
      <c r="A253" s="39">
        <v>225</v>
      </c>
      <c r="B253" s="44" t="s">
        <v>432</v>
      </c>
      <c r="C253" s="45" t="s">
        <v>433</v>
      </c>
      <c r="D253" s="46" t="s">
        <v>324</v>
      </c>
      <c r="E253" s="47">
        <v>1.0200000000000001E-2</v>
      </c>
      <c r="F253" s="48">
        <v>639121.01</v>
      </c>
      <c r="G253" s="48">
        <f t="shared" si="11"/>
        <v>6519.03</v>
      </c>
      <c r="H253" s="43">
        <f>G253/G610</f>
        <v>1.6986571045210415E-3</v>
      </c>
      <c r="I253" s="42">
        <f>ROUND(F253*Прил.10!$D$12,2)</f>
        <v>5138532.92</v>
      </c>
      <c r="J253" s="42">
        <f t="shared" si="12"/>
        <v>52413.04</v>
      </c>
    </row>
    <row r="254" spans="1:10" ht="31.5" x14ac:dyDescent="0.25">
      <c r="A254" s="39">
        <v>226</v>
      </c>
      <c r="B254" s="44" t="s">
        <v>434</v>
      </c>
      <c r="C254" s="45" t="s">
        <v>435</v>
      </c>
      <c r="D254" s="46" t="s">
        <v>324</v>
      </c>
      <c r="E254" s="47">
        <v>0.24479999999999999</v>
      </c>
      <c r="F254" s="48">
        <v>26627.32</v>
      </c>
      <c r="G254" s="48">
        <f t="shared" si="11"/>
        <v>6518.37</v>
      </c>
      <c r="H254" s="43">
        <f>G254/G610</f>
        <v>1.6984851289834255E-3</v>
      </c>
      <c r="I254" s="42">
        <f>ROUND(F254*Прил.10!$D$12,2)</f>
        <v>214083.65</v>
      </c>
      <c r="J254" s="42">
        <f t="shared" si="12"/>
        <v>52407.68</v>
      </c>
    </row>
    <row r="255" spans="1:10" ht="31.5" x14ac:dyDescent="0.25">
      <c r="A255" s="39">
        <v>227</v>
      </c>
      <c r="B255" s="44" t="s">
        <v>436</v>
      </c>
      <c r="C255" s="45" t="s">
        <v>437</v>
      </c>
      <c r="D255" s="46" t="s">
        <v>309</v>
      </c>
      <c r="E255" s="47">
        <v>55.280565600000003</v>
      </c>
      <c r="F255" s="48">
        <v>112</v>
      </c>
      <c r="G255" s="48">
        <f t="shared" si="11"/>
        <v>6191.42</v>
      </c>
      <c r="H255" s="43">
        <f>G255/G610</f>
        <v>1.6132920956144804E-3</v>
      </c>
      <c r="I255" s="42">
        <f>ROUND(F255*Прил.10!$D$12,2)</f>
        <v>900.48</v>
      </c>
      <c r="J255" s="42">
        <f t="shared" si="12"/>
        <v>49779.040000000001</v>
      </c>
    </row>
    <row r="256" spans="1:10" ht="47.25" x14ac:dyDescent="0.25">
      <c r="A256" s="39">
        <v>228</v>
      </c>
      <c r="B256" s="44" t="s">
        <v>438</v>
      </c>
      <c r="C256" s="45" t="s">
        <v>439</v>
      </c>
      <c r="D256" s="46" t="s">
        <v>300</v>
      </c>
      <c r="E256" s="47">
        <v>0.79895000000000005</v>
      </c>
      <c r="F256" s="48">
        <v>7691</v>
      </c>
      <c r="G256" s="48">
        <f t="shared" si="11"/>
        <v>6144.72</v>
      </c>
      <c r="H256" s="43">
        <f>G256/G610</f>
        <v>1.6011235234831768E-3</v>
      </c>
      <c r="I256" s="42">
        <f>ROUND(F256*Прил.10!$D$12,2)</f>
        <v>61835.64</v>
      </c>
      <c r="J256" s="42">
        <f t="shared" si="12"/>
        <v>49403.58</v>
      </c>
    </row>
    <row r="257" spans="1:10" ht="47.25" x14ac:dyDescent="0.25">
      <c r="A257" s="39">
        <v>229</v>
      </c>
      <c r="B257" s="44" t="s">
        <v>440</v>
      </c>
      <c r="C257" s="45" t="s">
        <v>441</v>
      </c>
      <c r="D257" s="46" t="s">
        <v>295</v>
      </c>
      <c r="E257" s="47">
        <v>53.37</v>
      </c>
      <c r="F257" s="48">
        <v>109.09</v>
      </c>
      <c r="G257" s="48">
        <f t="shared" si="11"/>
        <v>5822.13</v>
      </c>
      <c r="H257" s="43">
        <f>G257/G610</f>
        <v>1.5170665709384819E-3</v>
      </c>
      <c r="I257" s="42">
        <f>ROUND(F257*Прил.10!$D$12,2)</f>
        <v>877.08</v>
      </c>
      <c r="J257" s="42">
        <f t="shared" si="12"/>
        <v>46809.760000000002</v>
      </c>
    </row>
    <row r="258" spans="1:10" ht="47.25" x14ac:dyDescent="0.25">
      <c r="A258" s="39">
        <v>230</v>
      </c>
      <c r="B258" s="44" t="s">
        <v>442</v>
      </c>
      <c r="C258" s="45" t="s">
        <v>443</v>
      </c>
      <c r="D258" s="46" t="s">
        <v>295</v>
      </c>
      <c r="E258" s="47">
        <v>50.5</v>
      </c>
      <c r="F258" s="48">
        <v>111.37</v>
      </c>
      <c r="G258" s="48">
        <f t="shared" si="11"/>
        <v>5624.19</v>
      </c>
      <c r="H258" s="43">
        <f>G258/G610</f>
        <v>1.4654895437935084E-3</v>
      </c>
      <c r="I258" s="42">
        <f>ROUND(F258*Прил.10!$D$12,2)</f>
        <v>895.41</v>
      </c>
      <c r="J258" s="42">
        <f t="shared" si="12"/>
        <v>45218.21</v>
      </c>
    </row>
    <row r="259" spans="1:10" ht="31.5" x14ac:dyDescent="0.25">
      <c r="A259" s="39">
        <v>231</v>
      </c>
      <c r="B259" s="44" t="s">
        <v>444</v>
      </c>
      <c r="C259" s="45" t="s">
        <v>445</v>
      </c>
      <c r="D259" s="46" t="s">
        <v>300</v>
      </c>
      <c r="E259" s="47">
        <v>0.391932</v>
      </c>
      <c r="F259" s="48">
        <v>14312.87</v>
      </c>
      <c r="G259" s="48">
        <f t="shared" si="11"/>
        <v>5609.67</v>
      </c>
      <c r="H259" s="43">
        <f>G259/G610</f>
        <v>1.4617060819659597E-3</v>
      </c>
      <c r="I259" s="42">
        <f>ROUND(F259*Прил.10!$D$12,2)</f>
        <v>115075.47</v>
      </c>
      <c r="J259" s="42">
        <f t="shared" si="12"/>
        <v>45101.760000000002</v>
      </c>
    </row>
    <row r="260" spans="1:10" ht="63" x14ac:dyDescent="0.25">
      <c r="A260" s="39">
        <v>232</v>
      </c>
      <c r="B260" s="44" t="s">
        <v>446</v>
      </c>
      <c r="C260" s="45" t="s">
        <v>447</v>
      </c>
      <c r="D260" s="46" t="s">
        <v>295</v>
      </c>
      <c r="E260" s="47">
        <v>205.7</v>
      </c>
      <c r="F260" s="48">
        <v>26.1</v>
      </c>
      <c r="G260" s="48">
        <f t="shared" si="11"/>
        <v>5368.77</v>
      </c>
      <c r="H260" s="43">
        <f>G260/G610</f>
        <v>1.3989350107361728E-3</v>
      </c>
      <c r="I260" s="42">
        <f>ROUND(F260*Прил.10!$D$12,2)</f>
        <v>209.84</v>
      </c>
      <c r="J260" s="42">
        <f t="shared" si="12"/>
        <v>43164.09</v>
      </c>
    </row>
    <row r="261" spans="1:10" ht="47.25" x14ac:dyDescent="0.25">
      <c r="A261" s="39">
        <v>233</v>
      </c>
      <c r="B261" s="44" t="s">
        <v>448</v>
      </c>
      <c r="C261" s="45" t="s">
        <v>449</v>
      </c>
      <c r="D261" s="46" t="s">
        <v>300</v>
      </c>
      <c r="E261" s="47">
        <v>0.18332390000000001</v>
      </c>
      <c r="F261" s="48">
        <v>26499</v>
      </c>
      <c r="G261" s="48">
        <f t="shared" si="11"/>
        <v>4857.8999999999996</v>
      </c>
      <c r="H261" s="43">
        <f>G261/G610</f>
        <v>1.2658181275516092E-3</v>
      </c>
      <c r="I261" s="42">
        <f>ROUND(F261*Прил.10!$D$12,2)</f>
        <v>213051.96</v>
      </c>
      <c r="J261" s="42">
        <f t="shared" si="12"/>
        <v>39057.519999999997</v>
      </c>
    </row>
    <row r="262" spans="1:10" ht="78.75" x14ac:dyDescent="0.25">
      <c r="A262" s="39">
        <v>234</v>
      </c>
      <c r="B262" s="44" t="s">
        <v>450</v>
      </c>
      <c r="C262" s="45" t="s">
        <v>451</v>
      </c>
      <c r="D262" s="46" t="s">
        <v>300</v>
      </c>
      <c r="E262" s="47">
        <v>0.28171780000000002</v>
      </c>
      <c r="F262" s="48">
        <v>17183</v>
      </c>
      <c r="G262" s="48">
        <f t="shared" si="11"/>
        <v>4840.76</v>
      </c>
      <c r="H262" s="43">
        <f>G262/G610</f>
        <v>1.2613519749535248E-3</v>
      </c>
      <c r="I262" s="42">
        <f>ROUND(F262*Прил.10!$D$12,2)</f>
        <v>138151.32</v>
      </c>
      <c r="J262" s="42">
        <f t="shared" si="12"/>
        <v>38919.69</v>
      </c>
    </row>
    <row r="263" spans="1:10" ht="31.5" x14ac:dyDescent="0.25">
      <c r="A263" s="39">
        <v>235</v>
      </c>
      <c r="B263" s="44" t="s">
        <v>452</v>
      </c>
      <c r="C263" s="45" t="s">
        <v>453</v>
      </c>
      <c r="D263" s="46" t="s">
        <v>300</v>
      </c>
      <c r="E263" s="47">
        <v>0.42719550000000001</v>
      </c>
      <c r="F263" s="48">
        <v>11200</v>
      </c>
      <c r="G263" s="48">
        <f t="shared" si="11"/>
        <v>4784.59</v>
      </c>
      <c r="H263" s="43">
        <f>G263/G610</f>
        <v>1.24671581442643E-3</v>
      </c>
      <c r="I263" s="42">
        <f>ROUND(F263*Прил.10!$D$12,2)</f>
        <v>90048</v>
      </c>
      <c r="J263" s="42">
        <f t="shared" si="12"/>
        <v>38468.1</v>
      </c>
    </row>
    <row r="264" spans="1:10" ht="31.5" x14ac:dyDescent="0.25">
      <c r="A264" s="39">
        <v>236</v>
      </c>
      <c r="B264" s="44" t="s">
        <v>454</v>
      </c>
      <c r="C264" s="45" t="s">
        <v>455</v>
      </c>
      <c r="D264" s="46" t="s">
        <v>300</v>
      </c>
      <c r="E264" s="47">
        <v>0.45877200000000001</v>
      </c>
      <c r="F264" s="48">
        <v>10393.6</v>
      </c>
      <c r="G264" s="48">
        <f t="shared" si="11"/>
        <v>4768.29</v>
      </c>
      <c r="H264" s="43">
        <f>G264/G610</f>
        <v>1.2424685397853111E-3</v>
      </c>
      <c r="I264" s="42">
        <f>ROUND(F264*Прил.10!$D$12,2)</f>
        <v>83564.539999999994</v>
      </c>
      <c r="J264" s="42">
        <f t="shared" si="12"/>
        <v>38337.07</v>
      </c>
    </row>
    <row r="265" spans="1:10" ht="31.5" x14ac:dyDescent="0.25">
      <c r="A265" s="39">
        <v>237</v>
      </c>
      <c r="B265" s="44" t="s">
        <v>456</v>
      </c>
      <c r="C265" s="45" t="s">
        <v>457</v>
      </c>
      <c r="D265" s="46" t="s">
        <v>292</v>
      </c>
      <c r="E265" s="47">
        <v>66.7</v>
      </c>
      <c r="F265" s="48">
        <v>70.900000000000006</v>
      </c>
      <c r="G265" s="48">
        <f t="shared" si="11"/>
        <v>4729.03</v>
      </c>
      <c r="H265" s="43">
        <f>G265/G610</f>
        <v>1.2322386009871317E-3</v>
      </c>
      <c r="I265" s="42">
        <f>ROUND(F265*Прил.10!$D$12,2)</f>
        <v>570.04</v>
      </c>
      <c r="J265" s="42">
        <f t="shared" si="12"/>
        <v>38021.67</v>
      </c>
    </row>
    <row r="266" spans="1:10" ht="126" x14ac:dyDescent="0.25">
      <c r="A266" s="39">
        <v>238</v>
      </c>
      <c r="B266" s="44" t="s">
        <v>458</v>
      </c>
      <c r="C266" s="45" t="s">
        <v>459</v>
      </c>
      <c r="D266" s="46" t="s">
        <v>300</v>
      </c>
      <c r="E266" s="47">
        <v>0.61539999999999995</v>
      </c>
      <c r="F266" s="48">
        <v>6800</v>
      </c>
      <c r="G266" s="48">
        <f t="shared" si="11"/>
        <v>4184.72</v>
      </c>
      <c r="H266" s="43">
        <f>G266/G610</f>
        <v>1.090408290563365E-3</v>
      </c>
      <c r="I266" s="42">
        <f>ROUND(F266*Прил.10!$D$12,2)</f>
        <v>54672</v>
      </c>
      <c r="J266" s="42">
        <f t="shared" si="12"/>
        <v>33645.15</v>
      </c>
    </row>
    <row r="267" spans="1:10" ht="63" x14ac:dyDescent="0.25">
      <c r="A267" s="39">
        <v>239</v>
      </c>
      <c r="B267" s="44" t="s">
        <v>460</v>
      </c>
      <c r="C267" s="45" t="s">
        <v>461</v>
      </c>
      <c r="D267" s="46" t="s">
        <v>318</v>
      </c>
      <c r="E267" s="47">
        <v>84</v>
      </c>
      <c r="F267" s="48">
        <v>48.24</v>
      </c>
      <c r="G267" s="48">
        <f t="shared" si="11"/>
        <v>4052.16</v>
      </c>
      <c r="H267" s="43">
        <f>G267/G610</f>
        <v>1.0558672644022167E-3</v>
      </c>
      <c r="I267" s="42">
        <f>ROUND(F267*Прил.10!$D$12,2)</f>
        <v>387.85</v>
      </c>
      <c r="J267" s="42">
        <f t="shared" si="12"/>
        <v>32579.4</v>
      </c>
    </row>
    <row r="268" spans="1:10" ht="31.5" x14ac:dyDescent="0.25">
      <c r="A268" s="39">
        <v>240</v>
      </c>
      <c r="B268" s="44" t="s">
        <v>462</v>
      </c>
      <c r="C268" s="45" t="s">
        <v>463</v>
      </c>
      <c r="D268" s="46" t="s">
        <v>292</v>
      </c>
      <c r="E268" s="47">
        <v>7.3369999999999997</v>
      </c>
      <c r="F268" s="48">
        <v>518.57000000000005</v>
      </c>
      <c r="G268" s="48">
        <f t="shared" si="11"/>
        <v>3804.75</v>
      </c>
      <c r="H268" s="43">
        <f>G268/G610</f>
        <v>9.9139988900594613E-4</v>
      </c>
      <c r="I268" s="42">
        <f>ROUND(F268*Прил.10!$D$12,2)</f>
        <v>4169.3</v>
      </c>
      <c r="J268" s="42">
        <f t="shared" si="12"/>
        <v>30590.15</v>
      </c>
    </row>
    <row r="269" spans="1:10" ht="94.5" x14ac:dyDescent="0.25">
      <c r="A269" s="39">
        <v>241</v>
      </c>
      <c r="B269" s="44" t="s">
        <v>464</v>
      </c>
      <c r="C269" s="45" t="s">
        <v>465</v>
      </c>
      <c r="D269" s="46" t="s">
        <v>300</v>
      </c>
      <c r="E269" s="47">
        <v>0.57736699999999996</v>
      </c>
      <c r="F269" s="48">
        <v>6550</v>
      </c>
      <c r="G269" s="48">
        <f t="shared" si="11"/>
        <v>3781.75</v>
      </c>
      <c r="H269" s="43">
        <f>G269/G610</f>
        <v>9.8540680208902983E-4</v>
      </c>
      <c r="I269" s="42">
        <f>ROUND(F269*Прил.10!$D$12,2)</f>
        <v>52662</v>
      </c>
      <c r="J269" s="42">
        <f t="shared" si="12"/>
        <v>30405.3</v>
      </c>
    </row>
    <row r="270" spans="1:10" ht="47.25" x14ac:dyDescent="0.25">
      <c r="A270" s="39">
        <v>242</v>
      </c>
      <c r="B270" s="44" t="s">
        <v>466</v>
      </c>
      <c r="C270" s="45" t="s">
        <v>467</v>
      </c>
      <c r="D270" s="46" t="s">
        <v>387</v>
      </c>
      <c r="E270" s="47">
        <v>638.6</v>
      </c>
      <c r="F270" s="48">
        <v>5.86</v>
      </c>
      <c r="G270" s="48">
        <f t="shared" si="11"/>
        <v>3742.2</v>
      </c>
      <c r="H270" s="43">
        <f>G270/G610</f>
        <v>9.7510129828189791E-4</v>
      </c>
      <c r="I270" s="42">
        <f>ROUND(F270*Прил.10!$D$12,2)</f>
        <v>47.11</v>
      </c>
      <c r="J270" s="42">
        <f t="shared" si="12"/>
        <v>30084.45</v>
      </c>
    </row>
    <row r="271" spans="1:10" ht="31.5" x14ac:dyDescent="0.25">
      <c r="A271" s="39">
        <v>243</v>
      </c>
      <c r="B271" s="44" t="s">
        <v>468</v>
      </c>
      <c r="C271" s="45" t="s">
        <v>469</v>
      </c>
      <c r="D271" s="46" t="s">
        <v>324</v>
      </c>
      <c r="E271" s="47">
        <v>0.56100000000000005</v>
      </c>
      <c r="F271" s="48">
        <v>6627.45</v>
      </c>
      <c r="G271" s="48">
        <f t="shared" si="11"/>
        <v>3718</v>
      </c>
      <c r="H271" s="43">
        <f>G271/G610</f>
        <v>9.6879552856931662E-4</v>
      </c>
      <c r="I271" s="42">
        <f>ROUND(F271*Прил.10!$D$12,2)</f>
        <v>53284.7</v>
      </c>
      <c r="J271" s="42">
        <f t="shared" si="12"/>
        <v>29892.720000000001</v>
      </c>
    </row>
    <row r="272" spans="1:10" ht="47.25" x14ac:dyDescent="0.25">
      <c r="A272" s="39">
        <v>244</v>
      </c>
      <c r="B272" s="44" t="s">
        <v>470</v>
      </c>
      <c r="C272" s="45" t="s">
        <v>471</v>
      </c>
      <c r="D272" s="46" t="s">
        <v>387</v>
      </c>
      <c r="E272" s="47">
        <v>100</v>
      </c>
      <c r="F272" s="48">
        <v>36.200000000000003</v>
      </c>
      <c r="G272" s="48">
        <f t="shared" si="11"/>
        <v>3620</v>
      </c>
      <c r="H272" s="43">
        <f>G272/G610</f>
        <v>9.4325976692332606E-4</v>
      </c>
      <c r="I272" s="42">
        <f>ROUND(F272*Прил.10!$D$12,2)</f>
        <v>291.05</v>
      </c>
      <c r="J272" s="42">
        <f t="shared" si="12"/>
        <v>29105</v>
      </c>
    </row>
    <row r="273" spans="1:10" ht="141.75" x14ac:dyDescent="0.25">
      <c r="A273" s="39">
        <v>245</v>
      </c>
      <c r="B273" s="44" t="s">
        <v>1385</v>
      </c>
      <c r="C273" s="45" t="s">
        <v>471</v>
      </c>
      <c r="D273" s="46" t="s">
        <v>387</v>
      </c>
      <c r="E273" s="47">
        <v>100</v>
      </c>
      <c r="F273" s="48">
        <v>36.200000000000003</v>
      </c>
      <c r="G273" s="48">
        <f t="shared" si="11"/>
        <v>3620</v>
      </c>
      <c r="H273" s="43">
        <f>G273/G610</f>
        <v>9.4325976692332606E-4</v>
      </c>
      <c r="I273" s="42">
        <f>ROUND(F273*Прил.10!$D$12,2)</f>
        <v>291.05</v>
      </c>
      <c r="J273" s="42">
        <f t="shared" si="12"/>
        <v>29105</v>
      </c>
    </row>
    <row r="274" spans="1:10" ht="31.5" x14ac:dyDescent="0.25">
      <c r="A274" s="39">
        <v>246</v>
      </c>
      <c r="B274" s="44" t="s">
        <v>472</v>
      </c>
      <c r="C274" s="45" t="s">
        <v>473</v>
      </c>
      <c r="D274" s="46" t="s">
        <v>292</v>
      </c>
      <c r="E274" s="47">
        <v>6.0179999999999998</v>
      </c>
      <c r="F274" s="48">
        <v>592.76</v>
      </c>
      <c r="G274" s="48">
        <f t="shared" si="11"/>
        <v>3567.23</v>
      </c>
      <c r="H274" s="43">
        <f>G274/G610</f>
        <v>9.2950954098394928E-4</v>
      </c>
      <c r="I274" s="42">
        <f>ROUND(F274*Прил.10!$D$12,2)</f>
        <v>4765.79</v>
      </c>
      <c r="J274" s="42">
        <f t="shared" si="12"/>
        <v>28680.52</v>
      </c>
    </row>
    <row r="275" spans="1:10" ht="31.5" x14ac:dyDescent="0.25">
      <c r="A275" s="39">
        <v>247</v>
      </c>
      <c r="B275" s="44" t="s">
        <v>474</v>
      </c>
      <c r="C275" s="45" t="s">
        <v>475</v>
      </c>
      <c r="D275" s="46" t="s">
        <v>300</v>
      </c>
      <c r="E275" s="47">
        <v>0.1069</v>
      </c>
      <c r="F275" s="48">
        <v>33250</v>
      </c>
      <c r="G275" s="48">
        <f t="shared" si="11"/>
        <v>3554.43</v>
      </c>
      <c r="H275" s="43">
        <f>G275/G610</f>
        <v>9.261742578301872E-4</v>
      </c>
      <c r="I275" s="42">
        <f>ROUND(F275*Прил.10!$D$12,2)</f>
        <v>267330</v>
      </c>
      <c r="J275" s="42">
        <f t="shared" si="12"/>
        <v>28577.58</v>
      </c>
    </row>
    <row r="276" spans="1:10" ht="31.5" x14ac:dyDescent="0.25">
      <c r="A276" s="39">
        <v>248</v>
      </c>
      <c r="B276" s="44" t="s">
        <v>476</v>
      </c>
      <c r="C276" s="45" t="s">
        <v>477</v>
      </c>
      <c r="D276" s="46" t="s">
        <v>318</v>
      </c>
      <c r="E276" s="47">
        <v>993.48</v>
      </c>
      <c r="F276" s="48">
        <v>3.5</v>
      </c>
      <c r="G276" s="48">
        <f t="shared" si="11"/>
        <v>3477.18</v>
      </c>
      <c r="H276" s="43">
        <f>G276/G610</f>
        <v>9.0604530285924058E-4</v>
      </c>
      <c r="I276" s="42">
        <f>ROUND(F276*Прил.10!$D$12,2)</f>
        <v>28.14</v>
      </c>
      <c r="J276" s="42">
        <f t="shared" si="12"/>
        <v>27956.53</v>
      </c>
    </row>
    <row r="277" spans="1:10" ht="47.25" x14ac:dyDescent="0.25">
      <c r="A277" s="39">
        <v>249</v>
      </c>
      <c r="B277" s="44" t="s">
        <v>478</v>
      </c>
      <c r="C277" s="45" t="s">
        <v>479</v>
      </c>
      <c r="D277" s="46" t="s">
        <v>318</v>
      </c>
      <c r="E277" s="47">
        <v>15</v>
      </c>
      <c r="F277" s="48">
        <v>211.56</v>
      </c>
      <c r="G277" s="48">
        <f t="shared" si="11"/>
        <v>3173.4</v>
      </c>
      <c r="H277" s="43">
        <f>G277/G610</f>
        <v>8.2688965313659746E-4</v>
      </c>
      <c r="I277" s="42">
        <f>ROUND(F277*Прил.10!$D$12,2)</f>
        <v>1700.94</v>
      </c>
      <c r="J277" s="42">
        <f t="shared" si="12"/>
        <v>25514.1</v>
      </c>
    </row>
    <row r="278" spans="1:10" ht="78.75" x14ac:dyDescent="0.25">
      <c r="A278" s="39">
        <v>250</v>
      </c>
      <c r="B278" s="44" t="s">
        <v>480</v>
      </c>
      <c r="C278" s="45" t="s">
        <v>481</v>
      </c>
      <c r="D278" s="46" t="s">
        <v>300</v>
      </c>
      <c r="E278" s="47">
        <v>0.40001680000000001</v>
      </c>
      <c r="F278" s="48">
        <v>7712</v>
      </c>
      <c r="G278" s="48">
        <f t="shared" si="11"/>
        <v>3084.93</v>
      </c>
      <c r="H278" s="43">
        <f>G278/G610</f>
        <v>8.0383711402618125E-4</v>
      </c>
      <c r="I278" s="42">
        <f>ROUND(F278*Прил.10!$D$12,2)</f>
        <v>62004.480000000003</v>
      </c>
      <c r="J278" s="42">
        <f t="shared" si="12"/>
        <v>24802.83</v>
      </c>
    </row>
    <row r="279" spans="1:10" ht="31.5" x14ac:dyDescent="0.25">
      <c r="A279" s="39">
        <v>251</v>
      </c>
      <c r="B279" s="44" t="s">
        <v>482</v>
      </c>
      <c r="C279" s="45" t="s">
        <v>483</v>
      </c>
      <c r="D279" s="46" t="s">
        <v>318</v>
      </c>
      <c r="E279" s="47">
        <v>143</v>
      </c>
      <c r="F279" s="48">
        <v>21.42</v>
      </c>
      <c r="G279" s="48">
        <f t="shared" si="11"/>
        <v>3063.06</v>
      </c>
      <c r="H279" s="43">
        <f>G279/G610</f>
        <v>7.981384700751832E-4</v>
      </c>
      <c r="I279" s="42">
        <f>ROUND(F279*Прил.10!$D$12,2)</f>
        <v>172.22</v>
      </c>
      <c r="J279" s="42">
        <f t="shared" si="12"/>
        <v>24627.46</v>
      </c>
    </row>
    <row r="280" spans="1:10" ht="78.75" x14ac:dyDescent="0.25">
      <c r="A280" s="39">
        <v>252</v>
      </c>
      <c r="B280" s="44" t="s">
        <v>484</v>
      </c>
      <c r="C280" s="45" t="s">
        <v>485</v>
      </c>
      <c r="D280" s="46" t="s">
        <v>300</v>
      </c>
      <c r="E280" s="47">
        <v>0.29271999999999998</v>
      </c>
      <c r="F280" s="48">
        <v>10100</v>
      </c>
      <c r="G280" s="48">
        <f t="shared" si="11"/>
        <v>2956.47</v>
      </c>
      <c r="H280" s="43">
        <f>G280/G610</f>
        <v>7.7036442075022258E-4</v>
      </c>
      <c r="I280" s="42">
        <f>ROUND(F280*Прил.10!$D$12,2)</f>
        <v>81204</v>
      </c>
      <c r="J280" s="42">
        <f t="shared" si="12"/>
        <v>23770.03</v>
      </c>
    </row>
    <row r="281" spans="1:10" ht="47.25" x14ac:dyDescent="0.25">
      <c r="A281" s="39">
        <v>253</v>
      </c>
      <c r="B281" s="44" t="s">
        <v>486</v>
      </c>
      <c r="C281" s="45" t="s">
        <v>487</v>
      </c>
      <c r="D281" s="46" t="s">
        <v>387</v>
      </c>
      <c r="E281" s="47">
        <v>241.8</v>
      </c>
      <c r="F281" s="48">
        <v>12.03</v>
      </c>
      <c r="G281" s="48">
        <f t="shared" si="11"/>
        <v>2908.85</v>
      </c>
      <c r="H281" s="43">
        <f>G281/G610</f>
        <v>7.5795612514224222E-4</v>
      </c>
      <c r="I281" s="42">
        <f>ROUND(F281*Прил.10!$D$12,2)</f>
        <v>96.72</v>
      </c>
      <c r="J281" s="42">
        <f t="shared" si="12"/>
        <v>23386.9</v>
      </c>
    </row>
    <row r="282" spans="1:10" ht="47.25" x14ac:dyDescent="0.25">
      <c r="A282" s="39">
        <v>254</v>
      </c>
      <c r="B282" s="44" t="s">
        <v>488</v>
      </c>
      <c r="C282" s="45" t="s">
        <v>489</v>
      </c>
      <c r="D282" s="46" t="s">
        <v>318</v>
      </c>
      <c r="E282" s="47">
        <v>23</v>
      </c>
      <c r="F282" s="48">
        <v>126.18</v>
      </c>
      <c r="G282" s="48">
        <f t="shared" si="11"/>
        <v>2902.14</v>
      </c>
      <c r="H282" s="43">
        <f>G282/G610</f>
        <v>7.5620770717648106E-4</v>
      </c>
      <c r="I282" s="42">
        <f>ROUND(F282*Прил.10!$D$12,2)</f>
        <v>1014.49</v>
      </c>
      <c r="J282" s="42">
        <f t="shared" si="12"/>
        <v>23333.27</v>
      </c>
    </row>
    <row r="283" spans="1:10" ht="78.75" x14ac:dyDescent="0.25">
      <c r="A283" s="39">
        <v>255</v>
      </c>
      <c r="B283" s="44" t="s">
        <v>490</v>
      </c>
      <c r="C283" s="45" t="s">
        <v>491</v>
      </c>
      <c r="D283" s="46" t="s">
        <v>387</v>
      </c>
      <c r="E283" s="47">
        <v>70</v>
      </c>
      <c r="F283" s="48">
        <v>41.28</v>
      </c>
      <c r="G283" s="48">
        <f t="shared" si="11"/>
        <v>2889.6</v>
      </c>
      <c r="H283" s="43">
        <f>G283/G610</f>
        <v>7.5294017196177979E-4</v>
      </c>
      <c r="I283" s="42">
        <f>ROUND(F283*Прил.10!$D$12,2)</f>
        <v>331.89</v>
      </c>
      <c r="J283" s="42">
        <f t="shared" si="12"/>
        <v>23232.3</v>
      </c>
    </row>
    <row r="284" spans="1:10" ht="31.5" x14ac:dyDescent="0.25">
      <c r="A284" s="39">
        <v>256</v>
      </c>
      <c r="B284" s="44" t="s">
        <v>492</v>
      </c>
      <c r="C284" s="45" t="s">
        <v>493</v>
      </c>
      <c r="D284" s="46" t="s">
        <v>318</v>
      </c>
      <c r="E284" s="47">
        <v>1</v>
      </c>
      <c r="F284" s="48">
        <v>2850.33</v>
      </c>
      <c r="G284" s="48">
        <f t="shared" si="11"/>
        <v>2850.33</v>
      </c>
      <c r="H284" s="43">
        <f>G284/G610</f>
        <v>7.4270762747363642E-4</v>
      </c>
      <c r="I284" s="42">
        <f>ROUND(F284*Прил.10!$D$12,2)</f>
        <v>22916.65</v>
      </c>
      <c r="J284" s="42">
        <f t="shared" si="12"/>
        <v>22916.65</v>
      </c>
    </row>
    <row r="285" spans="1:10" ht="31.5" x14ac:dyDescent="0.25">
      <c r="A285" s="39">
        <v>257</v>
      </c>
      <c r="B285" s="44" t="s">
        <v>494</v>
      </c>
      <c r="C285" s="45" t="s">
        <v>495</v>
      </c>
      <c r="D285" s="46" t="s">
        <v>387</v>
      </c>
      <c r="E285" s="47">
        <v>80</v>
      </c>
      <c r="F285" s="48">
        <v>34.270000000000003</v>
      </c>
      <c r="G285" s="48">
        <f t="shared" si="11"/>
        <v>2741.6</v>
      </c>
      <c r="H285" s="43">
        <f>G285/G610</f>
        <v>7.1437596049640621E-4</v>
      </c>
      <c r="I285" s="42">
        <f>ROUND(F285*Прил.10!$D$12,2)</f>
        <v>275.52999999999997</v>
      </c>
      <c r="J285" s="42">
        <f t="shared" si="12"/>
        <v>22042.400000000001</v>
      </c>
    </row>
    <row r="286" spans="1:10" ht="31.5" x14ac:dyDescent="0.25">
      <c r="A286" s="39">
        <v>258</v>
      </c>
      <c r="B286" s="44" t="s">
        <v>496</v>
      </c>
      <c r="C286" s="45" t="s">
        <v>497</v>
      </c>
      <c r="D286" s="46" t="s">
        <v>300</v>
      </c>
      <c r="E286" s="47">
        <v>0.10692</v>
      </c>
      <c r="F286" s="48">
        <v>24119</v>
      </c>
      <c r="G286" s="48">
        <f t="shared" si="11"/>
        <v>2578.8000000000002</v>
      </c>
      <c r="H286" s="43">
        <f>G286/G610</f>
        <v>6.7195532788449539E-4</v>
      </c>
      <c r="I286" s="42">
        <f>ROUND(F286*Прил.10!$D$12,2)</f>
        <v>193916.76</v>
      </c>
      <c r="J286" s="42">
        <f t="shared" si="12"/>
        <v>20733.580000000002</v>
      </c>
    </row>
    <row r="287" spans="1:10" ht="31.5" x14ac:dyDescent="0.25">
      <c r="A287" s="39">
        <v>259</v>
      </c>
      <c r="B287" s="44" t="s">
        <v>498</v>
      </c>
      <c r="C287" s="45" t="s">
        <v>499</v>
      </c>
      <c r="D287" s="46" t="s">
        <v>324</v>
      </c>
      <c r="E287" s="47">
        <v>0.49571999999999999</v>
      </c>
      <c r="F287" s="48">
        <v>5166.3599999999997</v>
      </c>
      <c r="G287" s="48">
        <f t="shared" si="11"/>
        <v>2561.0700000000002</v>
      </c>
      <c r="H287" s="43">
        <f>G287/G610</f>
        <v>6.6733543957854221E-4</v>
      </c>
      <c r="I287" s="42">
        <f>ROUND(F287*Прил.10!$D$12,2)</f>
        <v>41537.53</v>
      </c>
      <c r="J287" s="42">
        <f t="shared" si="12"/>
        <v>20590.98</v>
      </c>
    </row>
    <row r="288" spans="1:10" ht="47.25" x14ac:dyDescent="0.25">
      <c r="A288" s="39">
        <v>260</v>
      </c>
      <c r="B288" s="44" t="s">
        <v>374</v>
      </c>
      <c r="C288" s="45" t="s">
        <v>500</v>
      </c>
      <c r="D288" s="46" t="s">
        <v>318</v>
      </c>
      <c r="E288" s="47">
        <v>1</v>
      </c>
      <c r="F288" s="51">
        <v>2522.8814146976001</v>
      </c>
      <c r="G288" s="48">
        <f t="shared" ref="G288:G351" si="13">ROUND(E288*F288,2)</f>
        <v>2522.88</v>
      </c>
      <c r="H288" s="43">
        <f>G288/G610</f>
        <v>6.5738430960649746E-4</v>
      </c>
      <c r="I288" s="42">
        <f>ROUND(F288*Прил.10!$D$12,2)</f>
        <v>20283.97</v>
      </c>
      <c r="J288" s="42">
        <f t="shared" ref="J288:J351" si="14">ROUND(E288*I288,2)</f>
        <v>20283.97</v>
      </c>
    </row>
    <row r="289" spans="1:10" ht="31.5" x14ac:dyDescent="0.25">
      <c r="A289" s="39">
        <v>261</v>
      </c>
      <c r="B289" s="44" t="s">
        <v>501</v>
      </c>
      <c r="C289" s="45" t="s">
        <v>502</v>
      </c>
      <c r="D289" s="46" t="s">
        <v>300</v>
      </c>
      <c r="E289" s="47">
        <v>1.6804479999999999</v>
      </c>
      <c r="F289" s="48">
        <v>1487.6</v>
      </c>
      <c r="G289" s="48">
        <f t="shared" si="13"/>
        <v>2499.83</v>
      </c>
      <c r="H289" s="43">
        <f>G289/G610</f>
        <v>6.5137819423976195E-4</v>
      </c>
      <c r="I289" s="42">
        <f>ROUND(F289*Прил.10!$D$12,2)</f>
        <v>11960.3</v>
      </c>
      <c r="J289" s="42">
        <f t="shared" si="14"/>
        <v>20098.66</v>
      </c>
    </row>
    <row r="290" spans="1:10" ht="47.25" x14ac:dyDescent="0.25">
      <c r="A290" s="39">
        <v>262</v>
      </c>
      <c r="B290" s="44" t="s">
        <v>374</v>
      </c>
      <c r="C290" s="45" t="s">
        <v>503</v>
      </c>
      <c r="D290" s="46" t="s">
        <v>318</v>
      </c>
      <c r="E290" s="47">
        <v>1</v>
      </c>
      <c r="F290" s="51">
        <v>2471.2707162156998</v>
      </c>
      <c r="G290" s="48">
        <f t="shared" si="13"/>
        <v>2471.27</v>
      </c>
      <c r="H290" s="43">
        <f>G290/G610</f>
        <v>6.4393634370293038E-4</v>
      </c>
      <c r="I290" s="42">
        <f>ROUND(F290*Прил.10!$D$12,2)</f>
        <v>19869.02</v>
      </c>
      <c r="J290" s="42">
        <f t="shared" si="14"/>
        <v>19869.02</v>
      </c>
    </row>
    <row r="291" spans="1:10" ht="63" x14ac:dyDescent="0.25">
      <c r="A291" s="39">
        <v>263</v>
      </c>
      <c r="B291" s="44" t="s">
        <v>504</v>
      </c>
      <c r="C291" s="45" t="s">
        <v>505</v>
      </c>
      <c r="D291" s="46" t="s">
        <v>318</v>
      </c>
      <c r="E291" s="47">
        <v>10</v>
      </c>
      <c r="F291" s="48">
        <v>240</v>
      </c>
      <c r="G291" s="48">
        <f t="shared" si="13"/>
        <v>2400</v>
      </c>
      <c r="H291" s="43">
        <f>G291/G610</f>
        <v>6.2536559133038192E-4</v>
      </c>
      <c r="I291" s="42">
        <f>ROUND(F291*Прил.10!$D$12,2)</f>
        <v>1929.6</v>
      </c>
      <c r="J291" s="42">
        <f t="shared" si="14"/>
        <v>19296</v>
      </c>
    </row>
    <row r="292" spans="1:10" ht="47.25" x14ac:dyDescent="0.25">
      <c r="A292" s="39">
        <v>264</v>
      </c>
      <c r="B292" s="44" t="s">
        <v>506</v>
      </c>
      <c r="C292" s="45" t="s">
        <v>507</v>
      </c>
      <c r="D292" s="46" t="s">
        <v>300</v>
      </c>
      <c r="E292" s="47">
        <v>0.38779999999999998</v>
      </c>
      <c r="F292" s="48">
        <v>6102</v>
      </c>
      <c r="G292" s="48">
        <f t="shared" si="13"/>
        <v>2366.36</v>
      </c>
      <c r="H292" s="43">
        <f>G292/G610</f>
        <v>6.1660005029190109E-4</v>
      </c>
      <c r="I292" s="42">
        <f>ROUND(F292*Прил.10!$D$12,2)</f>
        <v>49060.08</v>
      </c>
      <c r="J292" s="42">
        <f t="shared" si="14"/>
        <v>19025.5</v>
      </c>
    </row>
    <row r="293" spans="1:10" ht="31.5" x14ac:dyDescent="0.25">
      <c r="A293" s="39">
        <v>265</v>
      </c>
      <c r="B293" s="44" t="s">
        <v>508</v>
      </c>
      <c r="C293" s="45" t="s">
        <v>509</v>
      </c>
      <c r="D293" s="46" t="s">
        <v>295</v>
      </c>
      <c r="E293" s="47">
        <v>65.926519999999996</v>
      </c>
      <c r="F293" s="48">
        <v>35.53</v>
      </c>
      <c r="G293" s="48">
        <f t="shared" si="13"/>
        <v>2342.37</v>
      </c>
      <c r="H293" s="43">
        <f>G293/G610</f>
        <v>6.1034900006856109E-4</v>
      </c>
      <c r="I293" s="42">
        <f>ROUND(F293*Прил.10!$D$12,2)</f>
        <v>285.66000000000003</v>
      </c>
      <c r="J293" s="42">
        <f t="shared" si="14"/>
        <v>18832.57</v>
      </c>
    </row>
    <row r="294" spans="1:10" ht="31.5" x14ac:dyDescent="0.25">
      <c r="A294" s="39">
        <v>266</v>
      </c>
      <c r="B294" s="44" t="s">
        <v>510</v>
      </c>
      <c r="C294" s="45" t="s">
        <v>511</v>
      </c>
      <c r="D294" s="46" t="s">
        <v>318</v>
      </c>
      <c r="E294" s="47">
        <v>102</v>
      </c>
      <c r="F294" s="48">
        <v>22.36</v>
      </c>
      <c r="G294" s="48">
        <f t="shared" si="13"/>
        <v>2280.7199999999998</v>
      </c>
      <c r="H294" s="43">
        <f>G294/G610</f>
        <v>5.9428492144126188E-4</v>
      </c>
      <c r="I294" s="42">
        <f>ROUND(F294*Прил.10!$D$12,2)</f>
        <v>179.77</v>
      </c>
      <c r="J294" s="42">
        <f t="shared" si="14"/>
        <v>18336.54</v>
      </c>
    </row>
    <row r="295" spans="1:10" ht="110.25" x14ac:dyDescent="0.25">
      <c r="A295" s="39">
        <v>267</v>
      </c>
      <c r="B295" s="44" t="s">
        <v>512</v>
      </c>
      <c r="C295" s="45" t="s">
        <v>513</v>
      </c>
      <c r="D295" s="46" t="s">
        <v>318</v>
      </c>
      <c r="E295" s="47">
        <v>27</v>
      </c>
      <c r="F295" s="48">
        <v>84.14</v>
      </c>
      <c r="G295" s="48">
        <f t="shared" si="13"/>
        <v>2271.7800000000002</v>
      </c>
      <c r="H295" s="43">
        <f>G295/G610</f>
        <v>5.9195543461355632E-4</v>
      </c>
      <c r="I295" s="42">
        <f>ROUND(F295*Прил.10!$D$12,2)</f>
        <v>676.49</v>
      </c>
      <c r="J295" s="42">
        <f t="shared" si="14"/>
        <v>18265.23</v>
      </c>
    </row>
    <row r="296" spans="1:10" ht="31.5" x14ac:dyDescent="0.25">
      <c r="A296" s="39">
        <v>268</v>
      </c>
      <c r="B296" s="44" t="s">
        <v>514</v>
      </c>
      <c r="C296" s="45" t="s">
        <v>515</v>
      </c>
      <c r="D296" s="46" t="s">
        <v>309</v>
      </c>
      <c r="E296" s="47">
        <v>186.58</v>
      </c>
      <c r="F296" s="48">
        <v>11.99</v>
      </c>
      <c r="G296" s="48">
        <f t="shared" si="13"/>
        <v>2237.09</v>
      </c>
      <c r="H296" s="43">
        <f>G296/G610</f>
        <v>5.8291629612886844E-4</v>
      </c>
      <c r="I296" s="42">
        <f>ROUND(F296*Прил.10!$D$12,2)</f>
        <v>96.4</v>
      </c>
      <c r="J296" s="42">
        <f t="shared" si="14"/>
        <v>17986.310000000001</v>
      </c>
    </row>
    <row r="297" spans="1:10" ht="47.25" x14ac:dyDescent="0.25">
      <c r="A297" s="39">
        <v>269</v>
      </c>
      <c r="B297" s="44" t="s">
        <v>516</v>
      </c>
      <c r="C297" s="45" t="s">
        <v>517</v>
      </c>
      <c r="D297" s="46" t="s">
        <v>318</v>
      </c>
      <c r="E297" s="47">
        <v>86</v>
      </c>
      <c r="F297" s="48">
        <v>25.77</v>
      </c>
      <c r="G297" s="48">
        <f t="shared" si="13"/>
        <v>2216.2199999999998</v>
      </c>
      <c r="H297" s="43">
        <f>G297/G610</f>
        <v>5.7747822117425792E-4</v>
      </c>
      <c r="I297" s="42">
        <f>ROUND(F297*Прил.10!$D$12,2)</f>
        <v>207.19</v>
      </c>
      <c r="J297" s="42">
        <f t="shared" si="14"/>
        <v>17818.34</v>
      </c>
    </row>
    <row r="298" spans="1:10" ht="47.25" x14ac:dyDescent="0.25">
      <c r="A298" s="39">
        <v>270</v>
      </c>
      <c r="B298" s="44" t="s">
        <v>518</v>
      </c>
      <c r="C298" s="45" t="s">
        <v>519</v>
      </c>
      <c r="D298" s="46" t="s">
        <v>292</v>
      </c>
      <c r="E298" s="47">
        <v>3.6720000000000002</v>
      </c>
      <c r="F298" s="48">
        <v>600</v>
      </c>
      <c r="G298" s="48">
        <f t="shared" si="13"/>
        <v>2203.1999999999998</v>
      </c>
      <c r="H298" s="43">
        <f>G298/G610</f>
        <v>5.7408561284129052E-4</v>
      </c>
      <c r="I298" s="42">
        <f>ROUND(F298*Прил.10!$D$12,2)</f>
        <v>4824</v>
      </c>
      <c r="J298" s="42">
        <f t="shared" si="14"/>
        <v>17713.73</v>
      </c>
    </row>
    <row r="299" spans="1:10" ht="31.5" x14ac:dyDescent="0.25">
      <c r="A299" s="39">
        <v>271</v>
      </c>
      <c r="B299" s="44" t="s">
        <v>520</v>
      </c>
      <c r="C299" s="45" t="s">
        <v>521</v>
      </c>
      <c r="D299" s="46" t="s">
        <v>309</v>
      </c>
      <c r="E299" s="47">
        <v>174</v>
      </c>
      <c r="F299" s="48">
        <v>12.6</v>
      </c>
      <c r="G299" s="48">
        <f t="shared" si="13"/>
        <v>2192.4</v>
      </c>
      <c r="H299" s="43">
        <f>G299/G610</f>
        <v>5.7127146768030392E-4</v>
      </c>
      <c r="I299" s="42">
        <f>ROUND(F299*Прил.10!$D$12,2)</f>
        <v>101.3</v>
      </c>
      <c r="J299" s="42">
        <f t="shared" si="14"/>
        <v>17626.2</v>
      </c>
    </row>
    <row r="300" spans="1:10" ht="63" x14ac:dyDescent="0.25">
      <c r="A300" s="39">
        <v>272</v>
      </c>
      <c r="B300" s="44" t="s">
        <v>522</v>
      </c>
      <c r="C300" s="45" t="s">
        <v>523</v>
      </c>
      <c r="D300" s="46" t="s">
        <v>318</v>
      </c>
      <c r="E300" s="47">
        <v>12</v>
      </c>
      <c r="F300" s="48">
        <v>181.08</v>
      </c>
      <c r="G300" s="48">
        <f t="shared" si="13"/>
        <v>2172.96</v>
      </c>
      <c r="H300" s="43">
        <f>G300/G610</f>
        <v>5.6620600639052784E-4</v>
      </c>
      <c r="I300" s="42">
        <f>ROUND(F300*Прил.10!$D$12,2)</f>
        <v>1455.88</v>
      </c>
      <c r="J300" s="42">
        <f t="shared" si="14"/>
        <v>17470.560000000001</v>
      </c>
    </row>
    <row r="301" spans="1:10" ht="31.5" x14ac:dyDescent="0.25">
      <c r="A301" s="39">
        <v>273</v>
      </c>
      <c r="B301" s="44" t="s">
        <v>524</v>
      </c>
      <c r="C301" s="45" t="s">
        <v>525</v>
      </c>
      <c r="D301" s="46" t="s">
        <v>300</v>
      </c>
      <c r="E301" s="47">
        <v>0.19808799999999999</v>
      </c>
      <c r="F301" s="48">
        <v>10315.01</v>
      </c>
      <c r="G301" s="48">
        <f t="shared" si="13"/>
        <v>2043.28</v>
      </c>
      <c r="H301" s="43">
        <f>G301/G610</f>
        <v>5.3241541893897612E-4</v>
      </c>
      <c r="I301" s="42">
        <f>ROUND(F301*Прил.10!$D$12,2)</f>
        <v>82932.679999999993</v>
      </c>
      <c r="J301" s="42">
        <f t="shared" si="14"/>
        <v>16427.97</v>
      </c>
    </row>
    <row r="302" spans="1:10" ht="31.5" x14ac:dyDescent="0.25">
      <c r="A302" s="39">
        <v>274</v>
      </c>
      <c r="B302" s="44" t="s">
        <v>526</v>
      </c>
      <c r="C302" s="45" t="s">
        <v>527</v>
      </c>
      <c r="D302" s="46" t="s">
        <v>300</v>
      </c>
      <c r="E302" s="47">
        <v>0.19734599999999999</v>
      </c>
      <c r="F302" s="48">
        <v>10200</v>
      </c>
      <c r="G302" s="48">
        <f t="shared" si="13"/>
        <v>2012.93</v>
      </c>
      <c r="H302" s="43">
        <f>G302/G610</f>
        <v>5.2450714989861068E-4</v>
      </c>
      <c r="I302" s="42">
        <f>ROUND(F302*Прил.10!$D$12,2)</f>
        <v>82008</v>
      </c>
      <c r="J302" s="42">
        <f t="shared" si="14"/>
        <v>16183.95</v>
      </c>
    </row>
    <row r="303" spans="1:10" ht="47.25" x14ac:dyDescent="0.25">
      <c r="A303" s="39">
        <v>275</v>
      </c>
      <c r="B303" s="44" t="s">
        <v>374</v>
      </c>
      <c r="C303" s="45" t="s">
        <v>528</v>
      </c>
      <c r="D303" s="46" t="s">
        <v>387</v>
      </c>
      <c r="E303" s="47">
        <v>74.459999999999994</v>
      </c>
      <c r="F303" s="51">
        <v>26.79</v>
      </c>
      <c r="G303" s="48">
        <f t="shared" si="13"/>
        <v>1994.78</v>
      </c>
      <c r="H303" s="43">
        <f>G303/G610</f>
        <v>5.1977782261417472E-4</v>
      </c>
      <c r="I303" s="42">
        <f>ROUND(F303*Прил.10!$D$12,2)</f>
        <v>215.39</v>
      </c>
      <c r="J303" s="42">
        <f t="shared" si="14"/>
        <v>16037.94</v>
      </c>
    </row>
    <row r="304" spans="1:10" ht="31.5" x14ac:dyDescent="0.25">
      <c r="A304" s="39">
        <v>276</v>
      </c>
      <c r="B304" s="44" t="s">
        <v>529</v>
      </c>
      <c r="C304" s="45" t="s">
        <v>530</v>
      </c>
      <c r="D304" s="46" t="s">
        <v>300</v>
      </c>
      <c r="E304" s="47">
        <v>0.40374520000000003</v>
      </c>
      <c r="F304" s="48">
        <v>4920</v>
      </c>
      <c r="G304" s="48">
        <f t="shared" si="13"/>
        <v>1986.43</v>
      </c>
      <c r="H304" s="43">
        <f>G304/G610</f>
        <v>5.1760207149433772E-4</v>
      </c>
      <c r="I304" s="42">
        <f>ROUND(F304*Прил.10!$D$12,2)</f>
        <v>39556.800000000003</v>
      </c>
      <c r="J304" s="42">
        <f t="shared" si="14"/>
        <v>15970.87</v>
      </c>
    </row>
    <row r="305" spans="1:10" ht="31.5" x14ac:dyDescent="0.25">
      <c r="A305" s="39">
        <v>277</v>
      </c>
      <c r="B305" s="44" t="s">
        <v>531</v>
      </c>
      <c r="C305" s="45" t="s">
        <v>532</v>
      </c>
      <c r="D305" s="46" t="s">
        <v>292</v>
      </c>
      <c r="E305" s="47">
        <v>2.9954399999999999</v>
      </c>
      <c r="F305" s="48">
        <v>649.1</v>
      </c>
      <c r="G305" s="48">
        <f t="shared" si="13"/>
        <v>1944.34</v>
      </c>
      <c r="H305" s="43">
        <f>G305/G610</f>
        <v>5.0663472243638117E-4</v>
      </c>
      <c r="I305" s="42">
        <f>ROUND(F305*Прил.10!$D$12,2)</f>
        <v>5218.76</v>
      </c>
      <c r="J305" s="42">
        <f t="shared" si="14"/>
        <v>15632.48</v>
      </c>
    </row>
    <row r="306" spans="1:10" ht="31.5" x14ac:dyDescent="0.25">
      <c r="A306" s="39">
        <v>278</v>
      </c>
      <c r="B306" s="44" t="s">
        <v>533</v>
      </c>
      <c r="C306" s="45" t="s">
        <v>534</v>
      </c>
      <c r="D306" s="46" t="s">
        <v>309</v>
      </c>
      <c r="E306" s="47">
        <v>301.93453199999999</v>
      </c>
      <c r="F306" s="48">
        <v>6.09</v>
      </c>
      <c r="G306" s="48">
        <f t="shared" si="13"/>
        <v>1838.78</v>
      </c>
      <c r="H306" s="43">
        <f>G306/G610</f>
        <v>4.7912905917769986E-4</v>
      </c>
      <c r="I306" s="42">
        <f>ROUND(F306*Прил.10!$D$12,2)</f>
        <v>48.96</v>
      </c>
      <c r="J306" s="42">
        <f t="shared" si="14"/>
        <v>14782.71</v>
      </c>
    </row>
    <row r="307" spans="1:10" ht="63" x14ac:dyDescent="0.25">
      <c r="A307" s="39">
        <v>279</v>
      </c>
      <c r="B307" s="44" t="s">
        <v>535</v>
      </c>
      <c r="C307" s="45" t="s">
        <v>536</v>
      </c>
      <c r="D307" s="46" t="s">
        <v>318</v>
      </c>
      <c r="E307" s="47">
        <v>10</v>
      </c>
      <c r="F307" s="48">
        <v>181.06</v>
      </c>
      <c r="G307" s="48">
        <f t="shared" si="13"/>
        <v>1810.6</v>
      </c>
      <c r="H307" s="43">
        <f>G307/G610</f>
        <v>4.7178622485949558E-4</v>
      </c>
      <c r="I307" s="42">
        <f>ROUND(F307*Прил.10!$D$12,2)</f>
        <v>1455.72</v>
      </c>
      <c r="J307" s="42">
        <f t="shared" si="14"/>
        <v>14557.2</v>
      </c>
    </row>
    <row r="308" spans="1:10" ht="63" x14ac:dyDescent="0.25">
      <c r="A308" s="39">
        <v>280</v>
      </c>
      <c r="B308" s="44" t="s">
        <v>537</v>
      </c>
      <c r="C308" s="45" t="s">
        <v>538</v>
      </c>
      <c r="D308" s="46" t="s">
        <v>295</v>
      </c>
      <c r="E308" s="47">
        <v>26.52</v>
      </c>
      <c r="F308" s="48">
        <v>67.8</v>
      </c>
      <c r="G308" s="48">
        <f t="shared" si="13"/>
        <v>1798.06</v>
      </c>
      <c r="H308" s="43">
        <f>G308/G610</f>
        <v>4.6851868964479436E-4</v>
      </c>
      <c r="I308" s="42">
        <f>ROUND(F308*Прил.10!$D$12,2)</f>
        <v>545.11</v>
      </c>
      <c r="J308" s="42">
        <f t="shared" si="14"/>
        <v>14456.32</v>
      </c>
    </row>
    <row r="309" spans="1:10" ht="31.5" x14ac:dyDescent="0.25">
      <c r="A309" s="39">
        <v>281</v>
      </c>
      <c r="B309" s="44" t="s">
        <v>539</v>
      </c>
      <c r="C309" s="45" t="s">
        <v>540</v>
      </c>
      <c r="D309" s="46" t="s">
        <v>300</v>
      </c>
      <c r="E309" s="47">
        <v>0.26190000000000002</v>
      </c>
      <c r="F309" s="48">
        <v>6780</v>
      </c>
      <c r="G309" s="48">
        <f t="shared" si="13"/>
        <v>1775.68</v>
      </c>
      <c r="H309" s="43">
        <f>G309/G610</f>
        <v>4.6268715550563857E-4</v>
      </c>
      <c r="I309" s="42">
        <f>ROUND(F309*Прил.10!$D$12,2)</f>
        <v>54511.199999999997</v>
      </c>
      <c r="J309" s="42">
        <f t="shared" si="14"/>
        <v>14276.48</v>
      </c>
    </row>
    <row r="310" spans="1:10" ht="47.25" x14ac:dyDescent="0.25">
      <c r="A310" s="39">
        <v>282</v>
      </c>
      <c r="B310" s="44" t="s">
        <v>374</v>
      </c>
      <c r="C310" s="45" t="s">
        <v>541</v>
      </c>
      <c r="D310" s="46" t="s">
        <v>387</v>
      </c>
      <c r="E310" s="47">
        <v>57.12</v>
      </c>
      <c r="F310" s="51">
        <v>30.58</v>
      </c>
      <c r="G310" s="48">
        <f t="shared" si="13"/>
        <v>1746.73</v>
      </c>
      <c r="H310" s="43">
        <f>G310/G610</f>
        <v>4.5514368306021584E-4</v>
      </c>
      <c r="I310" s="42">
        <f>ROUND(F310*Прил.10!$D$12,2)</f>
        <v>245.86</v>
      </c>
      <c r="J310" s="42">
        <f t="shared" si="14"/>
        <v>14043.52</v>
      </c>
    </row>
    <row r="311" spans="1:10" ht="47.25" x14ac:dyDescent="0.25">
      <c r="A311" s="39">
        <v>283</v>
      </c>
      <c r="B311" s="44" t="s">
        <v>542</v>
      </c>
      <c r="C311" s="45" t="s">
        <v>543</v>
      </c>
      <c r="D311" s="46" t="s">
        <v>387</v>
      </c>
      <c r="E311" s="47">
        <v>113.3</v>
      </c>
      <c r="F311" s="48">
        <v>14.74</v>
      </c>
      <c r="G311" s="48">
        <f t="shared" si="13"/>
        <v>1670.04</v>
      </c>
      <c r="H311" s="43">
        <f>G311/G610</f>
        <v>4.3516064672724622E-4</v>
      </c>
      <c r="I311" s="42">
        <f>ROUND(F311*Прил.10!$D$12,2)</f>
        <v>118.51</v>
      </c>
      <c r="J311" s="42">
        <f t="shared" si="14"/>
        <v>13427.18</v>
      </c>
    </row>
    <row r="312" spans="1:10" ht="47.25" x14ac:dyDescent="0.25">
      <c r="A312" s="39">
        <v>284</v>
      </c>
      <c r="B312" s="44" t="s">
        <v>544</v>
      </c>
      <c r="C312" s="45" t="s">
        <v>545</v>
      </c>
      <c r="D312" s="46" t="s">
        <v>408</v>
      </c>
      <c r="E312" s="47">
        <v>18</v>
      </c>
      <c r="F312" s="48">
        <v>92.52</v>
      </c>
      <c r="G312" s="48">
        <f t="shared" si="13"/>
        <v>1665.36</v>
      </c>
      <c r="H312" s="43">
        <f>G312/G610</f>
        <v>4.33941183824152E-4</v>
      </c>
      <c r="I312" s="42">
        <f>ROUND(F312*Прил.10!$D$12,2)</f>
        <v>743.86</v>
      </c>
      <c r="J312" s="42">
        <f t="shared" si="14"/>
        <v>13389.48</v>
      </c>
    </row>
    <row r="313" spans="1:10" ht="47.25" x14ac:dyDescent="0.25">
      <c r="A313" s="39">
        <v>285</v>
      </c>
      <c r="B313" s="44" t="s">
        <v>374</v>
      </c>
      <c r="C313" s="45" t="s">
        <v>546</v>
      </c>
      <c r="D313" s="46" t="s">
        <v>547</v>
      </c>
      <c r="E313" s="47">
        <v>6</v>
      </c>
      <c r="F313" s="51">
        <v>273.53992776129002</v>
      </c>
      <c r="G313" s="48">
        <f t="shared" si="13"/>
        <v>1641.24</v>
      </c>
      <c r="H313" s="43">
        <f>G313/G610</f>
        <v>4.276562596312817E-4</v>
      </c>
      <c r="I313" s="42">
        <f>ROUND(F313*Прил.10!$D$12,2)</f>
        <v>2199.2600000000002</v>
      </c>
      <c r="J313" s="42">
        <f t="shared" si="14"/>
        <v>13195.56</v>
      </c>
    </row>
    <row r="314" spans="1:10" ht="47.25" x14ac:dyDescent="0.25">
      <c r="A314" s="39">
        <v>286</v>
      </c>
      <c r="B314" s="44" t="s">
        <v>548</v>
      </c>
      <c r="C314" s="45" t="s">
        <v>549</v>
      </c>
      <c r="D314" s="46" t="s">
        <v>341</v>
      </c>
      <c r="E314" s="47">
        <v>4</v>
      </c>
      <c r="F314" s="48">
        <v>409</v>
      </c>
      <c r="G314" s="48">
        <f t="shared" si="13"/>
        <v>1636</v>
      </c>
      <c r="H314" s="43">
        <f>G314/G610</f>
        <v>4.2629087809021031E-4</v>
      </c>
      <c r="I314" s="42">
        <f>ROUND(F314*Прил.10!$D$12,2)</f>
        <v>3288.36</v>
      </c>
      <c r="J314" s="42">
        <f t="shared" si="14"/>
        <v>13153.44</v>
      </c>
    </row>
    <row r="315" spans="1:10" ht="31.5" x14ac:dyDescent="0.25">
      <c r="A315" s="39">
        <v>287</v>
      </c>
      <c r="B315" s="44" t="s">
        <v>550</v>
      </c>
      <c r="C315" s="45" t="s">
        <v>551</v>
      </c>
      <c r="D315" s="46" t="s">
        <v>300</v>
      </c>
      <c r="E315" s="47">
        <v>0.14258989999999999</v>
      </c>
      <c r="F315" s="48">
        <v>11000</v>
      </c>
      <c r="G315" s="48">
        <f t="shared" si="13"/>
        <v>1568.49</v>
      </c>
      <c r="H315" s="43">
        <f>G315/G610</f>
        <v>4.0869986514407948E-4</v>
      </c>
      <c r="I315" s="42">
        <f>ROUND(F315*Прил.10!$D$12,2)</f>
        <v>88440</v>
      </c>
      <c r="J315" s="42">
        <f t="shared" si="14"/>
        <v>12610.65</v>
      </c>
    </row>
    <row r="316" spans="1:10" ht="31.5" x14ac:dyDescent="0.25">
      <c r="A316" s="39">
        <v>288</v>
      </c>
      <c r="B316" s="44" t="s">
        <v>552</v>
      </c>
      <c r="C316" s="45" t="s">
        <v>553</v>
      </c>
      <c r="D316" s="46" t="s">
        <v>300</v>
      </c>
      <c r="E316" s="47">
        <v>0.1661755</v>
      </c>
      <c r="F316" s="48">
        <v>9424</v>
      </c>
      <c r="G316" s="48">
        <f t="shared" si="13"/>
        <v>1566.04</v>
      </c>
      <c r="H316" s="43">
        <f>G316/G610</f>
        <v>4.0806147110292971E-4</v>
      </c>
      <c r="I316" s="42">
        <f>ROUND(F316*Прил.10!$D$12,2)</f>
        <v>75768.960000000006</v>
      </c>
      <c r="J316" s="42">
        <f t="shared" si="14"/>
        <v>12590.94</v>
      </c>
    </row>
    <row r="317" spans="1:10" ht="63" x14ac:dyDescent="0.25">
      <c r="A317" s="39">
        <v>289</v>
      </c>
      <c r="B317" s="44" t="s">
        <v>554</v>
      </c>
      <c r="C317" s="45" t="s">
        <v>555</v>
      </c>
      <c r="D317" s="46" t="s">
        <v>387</v>
      </c>
      <c r="E317" s="47">
        <v>226.44</v>
      </c>
      <c r="F317" s="48">
        <v>6.86</v>
      </c>
      <c r="G317" s="48">
        <f t="shared" si="13"/>
        <v>1553.38</v>
      </c>
      <c r="H317" s="43">
        <f>G317/G610</f>
        <v>4.0476266760866195E-4</v>
      </c>
      <c r="I317" s="42">
        <f>ROUND(F317*Прил.10!$D$12,2)</f>
        <v>55.15</v>
      </c>
      <c r="J317" s="42">
        <f t="shared" si="14"/>
        <v>12488.17</v>
      </c>
    </row>
    <row r="318" spans="1:10" ht="31.5" x14ac:dyDescent="0.25">
      <c r="A318" s="39">
        <v>290</v>
      </c>
      <c r="B318" s="44" t="s">
        <v>556</v>
      </c>
      <c r="C318" s="45" t="s">
        <v>557</v>
      </c>
      <c r="D318" s="46" t="s">
        <v>309</v>
      </c>
      <c r="E318" s="47">
        <v>143.49494999999999</v>
      </c>
      <c r="F318" s="48">
        <v>10.75</v>
      </c>
      <c r="G318" s="48">
        <f t="shared" si="13"/>
        <v>1542.57</v>
      </c>
      <c r="H318" s="43">
        <f>G318/G610</f>
        <v>4.0194591675771132E-4</v>
      </c>
      <c r="I318" s="42">
        <f>ROUND(F318*Прил.10!$D$12,2)</f>
        <v>86.43</v>
      </c>
      <c r="J318" s="42">
        <f t="shared" si="14"/>
        <v>12402.27</v>
      </c>
    </row>
    <row r="319" spans="1:10" ht="31.5" x14ac:dyDescent="0.25">
      <c r="A319" s="39">
        <v>291</v>
      </c>
      <c r="B319" s="44" t="s">
        <v>359</v>
      </c>
      <c r="C319" s="45" t="s">
        <v>360</v>
      </c>
      <c r="D319" s="46" t="s">
        <v>309</v>
      </c>
      <c r="E319" s="47">
        <v>170.5</v>
      </c>
      <c r="F319" s="48">
        <v>9.0399999999999991</v>
      </c>
      <c r="G319" s="48">
        <f t="shared" si="13"/>
        <v>1541.32</v>
      </c>
      <c r="H319" s="43">
        <f>G319/G610</f>
        <v>4.0162020551222675E-4</v>
      </c>
      <c r="I319" s="42">
        <f>ROUND(F319*Прил.10!$D$12,2)</f>
        <v>72.680000000000007</v>
      </c>
      <c r="J319" s="42">
        <f t="shared" si="14"/>
        <v>12391.94</v>
      </c>
    </row>
    <row r="320" spans="1:10" ht="47.25" x14ac:dyDescent="0.25">
      <c r="A320" s="39">
        <v>292</v>
      </c>
      <c r="B320" s="44" t="s">
        <v>558</v>
      </c>
      <c r="C320" s="45" t="s">
        <v>559</v>
      </c>
      <c r="D320" s="46" t="s">
        <v>292</v>
      </c>
      <c r="E320" s="47">
        <v>1.1928498000000001</v>
      </c>
      <c r="F320" s="48">
        <v>1287</v>
      </c>
      <c r="G320" s="48">
        <f t="shared" si="13"/>
        <v>1535.2</v>
      </c>
      <c r="H320" s="43">
        <f>G320/G610</f>
        <v>4.0002552325433432E-4</v>
      </c>
      <c r="I320" s="42">
        <f>ROUND(F320*Прил.10!$D$12,2)</f>
        <v>10347.48</v>
      </c>
      <c r="J320" s="42">
        <f t="shared" si="14"/>
        <v>12342.99</v>
      </c>
    </row>
    <row r="321" spans="1:10" ht="47.25" x14ac:dyDescent="0.25">
      <c r="A321" s="39">
        <v>293</v>
      </c>
      <c r="B321" s="44" t="s">
        <v>560</v>
      </c>
      <c r="C321" s="45" t="s">
        <v>561</v>
      </c>
      <c r="D321" s="46" t="s">
        <v>387</v>
      </c>
      <c r="E321" s="47">
        <v>135.96</v>
      </c>
      <c r="F321" s="48">
        <v>10.65</v>
      </c>
      <c r="G321" s="48">
        <f t="shared" si="13"/>
        <v>1447.97</v>
      </c>
      <c r="H321" s="43">
        <f>G321/G610</f>
        <v>3.772960896994388E-4</v>
      </c>
      <c r="I321" s="42">
        <f>ROUND(F321*Прил.10!$D$12,2)</f>
        <v>85.63</v>
      </c>
      <c r="J321" s="42">
        <f t="shared" si="14"/>
        <v>11642.25</v>
      </c>
    </row>
    <row r="322" spans="1:10" ht="31.5" x14ac:dyDescent="0.25">
      <c r="A322" s="39">
        <v>294</v>
      </c>
      <c r="B322" s="44" t="s">
        <v>562</v>
      </c>
      <c r="C322" s="45" t="s">
        <v>563</v>
      </c>
      <c r="D322" s="46" t="s">
        <v>324</v>
      </c>
      <c r="E322" s="47">
        <v>7.3440000000000005E-2</v>
      </c>
      <c r="F322" s="48">
        <v>19170.45</v>
      </c>
      <c r="G322" s="48">
        <f t="shared" si="13"/>
        <v>1407.88</v>
      </c>
      <c r="H322" s="43">
        <f>G322/G610</f>
        <v>3.6684987863425757E-4</v>
      </c>
      <c r="I322" s="42">
        <f>ROUND(F322*Прил.10!$D$12,2)</f>
        <v>154130.42000000001</v>
      </c>
      <c r="J322" s="42">
        <f t="shared" si="14"/>
        <v>11319.34</v>
      </c>
    </row>
    <row r="323" spans="1:10" ht="47.25" x14ac:dyDescent="0.25">
      <c r="A323" s="39">
        <v>295</v>
      </c>
      <c r="B323" s="44" t="s">
        <v>325</v>
      </c>
      <c r="C323" s="45" t="s">
        <v>564</v>
      </c>
      <c r="D323" s="46" t="s">
        <v>292</v>
      </c>
      <c r="E323" s="47">
        <v>1.5225</v>
      </c>
      <c r="F323" s="48">
        <v>880.54</v>
      </c>
      <c r="G323" s="48">
        <f t="shared" si="13"/>
        <v>1340.62</v>
      </c>
      <c r="H323" s="43">
        <f>G323/G610</f>
        <v>3.4932400793722356E-4</v>
      </c>
      <c r="I323" s="42">
        <f>ROUND(F323*Прил.10!$D$12,2)</f>
        <v>7079.54</v>
      </c>
      <c r="J323" s="42">
        <f t="shared" si="14"/>
        <v>10778.6</v>
      </c>
    </row>
    <row r="324" spans="1:10" ht="47.25" x14ac:dyDescent="0.25">
      <c r="A324" s="39">
        <v>296</v>
      </c>
      <c r="B324" s="44" t="s">
        <v>565</v>
      </c>
      <c r="C324" s="45" t="s">
        <v>566</v>
      </c>
      <c r="D324" s="46" t="s">
        <v>292</v>
      </c>
      <c r="E324" s="47">
        <v>2.448</v>
      </c>
      <c r="F324" s="48">
        <v>542.24</v>
      </c>
      <c r="G324" s="48">
        <f t="shared" si="13"/>
        <v>1327.4</v>
      </c>
      <c r="H324" s="43">
        <f>G324/G610</f>
        <v>3.4587928580497875E-4</v>
      </c>
      <c r="I324" s="42">
        <f>ROUND(F324*Прил.10!$D$12,2)</f>
        <v>4359.6099999999997</v>
      </c>
      <c r="J324" s="42">
        <f t="shared" si="14"/>
        <v>10672.33</v>
      </c>
    </row>
    <row r="325" spans="1:10" ht="31.5" x14ac:dyDescent="0.25">
      <c r="A325" s="39">
        <v>297</v>
      </c>
      <c r="B325" s="44" t="s">
        <v>567</v>
      </c>
      <c r="C325" s="45" t="s">
        <v>568</v>
      </c>
      <c r="D325" s="46" t="s">
        <v>295</v>
      </c>
      <c r="E325" s="47">
        <v>37.671999999999997</v>
      </c>
      <c r="F325" s="48">
        <v>35.22</v>
      </c>
      <c r="G325" s="48">
        <f t="shared" si="13"/>
        <v>1326.81</v>
      </c>
      <c r="H325" s="43">
        <f>G325/G610</f>
        <v>3.4572555009711002E-4</v>
      </c>
      <c r="I325" s="42">
        <f>ROUND(F325*Прил.10!$D$12,2)</f>
        <v>283.17</v>
      </c>
      <c r="J325" s="42">
        <f t="shared" si="14"/>
        <v>10667.58</v>
      </c>
    </row>
    <row r="326" spans="1:10" ht="78.75" x14ac:dyDescent="0.25">
      <c r="A326" s="39">
        <v>298</v>
      </c>
      <c r="B326" s="44" t="s">
        <v>569</v>
      </c>
      <c r="C326" s="45" t="s">
        <v>570</v>
      </c>
      <c r="D326" s="46" t="s">
        <v>324</v>
      </c>
      <c r="E326" s="47">
        <v>0.10199999999999999</v>
      </c>
      <c r="F326" s="48">
        <v>12686.92</v>
      </c>
      <c r="G326" s="48">
        <f t="shared" si="13"/>
        <v>1294.07</v>
      </c>
      <c r="H326" s="43">
        <f>G326/G610</f>
        <v>3.3719452115537805E-4</v>
      </c>
      <c r="I326" s="42">
        <f>ROUND(F326*Прил.10!$D$12,2)</f>
        <v>102002.84</v>
      </c>
      <c r="J326" s="42">
        <f t="shared" si="14"/>
        <v>10404.290000000001</v>
      </c>
    </row>
    <row r="327" spans="1:10" ht="47.25" x14ac:dyDescent="0.25">
      <c r="A327" s="39">
        <v>299</v>
      </c>
      <c r="B327" s="44" t="s">
        <v>571</v>
      </c>
      <c r="C327" s="45" t="s">
        <v>572</v>
      </c>
      <c r="D327" s="46" t="s">
        <v>300</v>
      </c>
      <c r="E327" s="47">
        <v>0.1593</v>
      </c>
      <c r="F327" s="48">
        <v>7956.21</v>
      </c>
      <c r="G327" s="48">
        <f t="shared" si="13"/>
        <v>1267.42</v>
      </c>
      <c r="H327" s="43">
        <f>G327/G610</f>
        <v>3.3025035740164694E-4</v>
      </c>
      <c r="I327" s="42">
        <f>ROUND(F327*Прил.10!$D$12,2)</f>
        <v>63967.93</v>
      </c>
      <c r="J327" s="42">
        <f t="shared" si="14"/>
        <v>10190.09</v>
      </c>
    </row>
    <row r="328" spans="1:10" ht="31.5" x14ac:dyDescent="0.25">
      <c r="A328" s="39">
        <v>300</v>
      </c>
      <c r="B328" s="44" t="s">
        <v>573</v>
      </c>
      <c r="C328" s="45" t="s">
        <v>574</v>
      </c>
      <c r="D328" s="46" t="s">
        <v>309</v>
      </c>
      <c r="E328" s="47">
        <v>112.16</v>
      </c>
      <c r="F328" s="48">
        <v>11.22</v>
      </c>
      <c r="G328" s="48">
        <f t="shared" si="13"/>
        <v>1258.44</v>
      </c>
      <c r="H328" s="43">
        <f>G328/G610</f>
        <v>3.2791044781408578E-4</v>
      </c>
      <c r="I328" s="42">
        <f>ROUND(F328*Прил.10!$D$12,2)</f>
        <v>90.21</v>
      </c>
      <c r="J328" s="42">
        <f t="shared" si="14"/>
        <v>10117.950000000001</v>
      </c>
    </row>
    <row r="329" spans="1:10" ht="47.25" x14ac:dyDescent="0.25">
      <c r="A329" s="39">
        <v>301</v>
      </c>
      <c r="B329" s="44" t="s">
        <v>374</v>
      </c>
      <c r="C329" s="45" t="s">
        <v>575</v>
      </c>
      <c r="D329" s="46" t="s">
        <v>387</v>
      </c>
      <c r="E329" s="47">
        <v>41.82</v>
      </c>
      <c r="F329" s="51">
        <v>29.09</v>
      </c>
      <c r="G329" s="48">
        <f t="shared" si="13"/>
        <v>1216.54</v>
      </c>
      <c r="H329" s="43">
        <f>G329/G610</f>
        <v>3.1699260686544282E-4</v>
      </c>
      <c r="I329" s="42">
        <f>ROUND(F329*Прил.10!$D$12,2)</f>
        <v>233.88</v>
      </c>
      <c r="J329" s="42">
        <f t="shared" si="14"/>
        <v>9780.86</v>
      </c>
    </row>
    <row r="330" spans="1:10" ht="31.5" x14ac:dyDescent="0.25">
      <c r="A330" s="39">
        <v>302</v>
      </c>
      <c r="B330" s="44" t="s">
        <v>576</v>
      </c>
      <c r="C330" s="45" t="s">
        <v>577</v>
      </c>
      <c r="D330" s="46" t="s">
        <v>300</v>
      </c>
      <c r="E330" s="47">
        <v>0.4002</v>
      </c>
      <c r="F330" s="48">
        <v>3039.7</v>
      </c>
      <c r="G330" s="48">
        <f t="shared" si="13"/>
        <v>1216.49</v>
      </c>
      <c r="H330" s="43">
        <f>G330/G610</f>
        <v>3.1697957841562345E-4</v>
      </c>
      <c r="I330" s="42">
        <f>ROUND(F330*Прил.10!$D$12,2)</f>
        <v>24439.19</v>
      </c>
      <c r="J330" s="42">
        <f t="shared" si="14"/>
        <v>9780.56</v>
      </c>
    </row>
    <row r="331" spans="1:10" ht="31.5" x14ac:dyDescent="0.25">
      <c r="A331" s="39">
        <v>303</v>
      </c>
      <c r="B331" s="44" t="s">
        <v>578</v>
      </c>
      <c r="C331" s="45" t="s">
        <v>579</v>
      </c>
      <c r="D331" s="46" t="s">
        <v>321</v>
      </c>
      <c r="E331" s="47">
        <v>5.2</v>
      </c>
      <c r="F331" s="48">
        <v>228</v>
      </c>
      <c r="G331" s="48">
        <f t="shared" si="13"/>
        <v>1185.5999999999999</v>
      </c>
      <c r="H331" s="43">
        <f>G331/G610</f>
        <v>3.0893060211720864E-4</v>
      </c>
      <c r="I331" s="42">
        <f>ROUND(F331*Прил.10!$D$12,2)</f>
        <v>1833.12</v>
      </c>
      <c r="J331" s="42">
        <f t="shared" si="14"/>
        <v>9532.2199999999993</v>
      </c>
    </row>
    <row r="332" spans="1:10" ht="47.25" x14ac:dyDescent="0.25">
      <c r="A332" s="39">
        <v>304</v>
      </c>
      <c r="B332" s="44" t="s">
        <v>580</v>
      </c>
      <c r="C332" s="45" t="s">
        <v>581</v>
      </c>
      <c r="D332" s="46" t="s">
        <v>292</v>
      </c>
      <c r="E332" s="47">
        <v>1.734</v>
      </c>
      <c r="F332" s="48">
        <v>651.91999999999996</v>
      </c>
      <c r="G332" s="48">
        <f t="shared" si="13"/>
        <v>1130.43</v>
      </c>
      <c r="H332" s="43">
        <f>G332/G610</f>
        <v>2.9455501058650151E-4</v>
      </c>
      <c r="I332" s="42">
        <f>ROUND(F332*Прил.10!$D$12,2)</f>
        <v>5241.4399999999996</v>
      </c>
      <c r="J332" s="42">
        <f t="shared" si="14"/>
        <v>9088.66</v>
      </c>
    </row>
    <row r="333" spans="1:10" ht="31.5" x14ac:dyDescent="0.25">
      <c r="A333" s="39">
        <v>305</v>
      </c>
      <c r="B333" s="44" t="s">
        <v>582</v>
      </c>
      <c r="C333" s="45" t="s">
        <v>583</v>
      </c>
      <c r="D333" s="46" t="s">
        <v>318</v>
      </c>
      <c r="E333" s="47">
        <v>3</v>
      </c>
      <c r="F333" s="48">
        <v>376.67</v>
      </c>
      <c r="G333" s="48">
        <f t="shared" si="13"/>
        <v>1130.01</v>
      </c>
      <c r="H333" s="43">
        <f>G333/G610</f>
        <v>2.9444557160801868E-4</v>
      </c>
      <c r="I333" s="42">
        <f>ROUND(F333*Прил.10!$D$12,2)</f>
        <v>3028.43</v>
      </c>
      <c r="J333" s="42">
        <f t="shared" si="14"/>
        <v>9085.2900000000009</v>
      </c>
    </row>
    <row r="334" spans="1:10" ht="31.5" x14ac:dyDescent="0.25">
      <c r="A334" s="39">
        <v>306</v>
      </c>
      <c r="B334" s="44" t="s">
        <v>584</v>
      </c>
      <c r="C334" s="45" t="s">
        <v>585</v>
      </c>
      <c r="D334" s="46" t="s">
        <v>295</v>
      </c>
      <c r="E334" s="47">
        <v>31.619544999999999</v>
      </c>
      <c r="F334" s="48">
        <v>35.53</v>
      </c>
      <c r="G334" s="48">
        <f t="shared" si="13"/>
        <v>1123.44</v>
      </c>
      <c r="H334" s="43">
        <f>G334/G610</f>
        <v>2.927336333017518E-4</v>
      </c>
      <c r="I334" s="42">
        <f>ROUND(F334*Прил.10!$D$12,2)</f>
        <v>285.66000000000003</v>
      </c>
      <c r="J334" s="42">
        <f t="shared" si="14"/>
        <v>9032.44</v>
      </c>
    </row>
    <row r="335" spans="1:10" ht="31.5" x14ac:dyDescent="0.25">
      <c r="A335" s="39">
        <v>307</v>
      </c>
      <c r="B335" s="44" t="s">
        <v>586</v>
      </c>
      <c r="C335" s="45" t="s">
        <v>587</v>
      </c>
      <c r="D335" s="46" t="s">
        <v>309</v>
      </c>
      <c r="E335" s="47">
        <v>126.72</v>
      </c>
      <c r="F335" s="48">
        <v>8.68</v>
      </c>
      <c r="G335" s="48">
        <f t="shared" si="13"/>
        <v>1099.93</v>
      </c>
      <c r="H335" s="43">
        <f>G335/G610</f>
        <v>2.8660765619667792E-4</v>
      </c>
      <c r="I335" s="42">
        <f>ROUND(F335*Прил.10!$D$12,2)</f>
        <v>69.790000000000006</v>
      </c>
      <c r="J335" s="42">
        <f t="shared" si="14"/>
        <v>8843.7900000000009</v>
      </c>
    </row>
    <row r="336" spans="1:10" ht="47.25" x14ac:dyDescent="0.25">
      <c r="A336" s="39">
        <v>308</v>
      </c>
      <c r="B336" s="44" t="s">
        <v>588</v>
      </c>
      <c r="C336" s="45" t="s">
        <v>589</v>
      </c>
      <c r="D336" s="46" t="s">
        <v>318</v>
      </c>
      <c r="E336" s="47">
        <v>2</v>
      </c>
      <c r="F336" s="48">
        <v>534.15</v>
      </c>
      <c r="G336" s="48">
        <f t="shared" si="13"/>
        <v>1068.3</v>
      </c>
      <c r="H336" s="43">
        <f>G336/G610</f>
        <v>2.7836585884093623E-4</v>
      </c>
      <c r="I336" s="42">
        <f>ROUND(F336*Прил.10!$D$12,2)</f>
        <v>4294.57</v>
      </c>
      <c r="J336" s="42">
        <f t="shared" si="14"/>
        <v>8589.14</v>
      </c>
    </row>
    <row r="337" spans="1:10" ht="47.25" x14ac:dyDescent="0.25">
      <c r="A337" s="39">
        <v>309</v>
      </c>
      <c r="B337" s="44" t="s">
        <v>590</v>
      </c>
      <c r="C337" s="45" t="s">
        <v>591</v>
      </c>
      <c r="D337" s="46" t="s">
        <v>300</v>
      </c>
      <c r="E337" s="47">
        <v>0.2</v>
      </c>
      <c r="F337" s="48">
        <v>5301.3</v>
      </c>
      <c r="G337" s="48">
        <f t="shared" si="13"/>
        <v>1060.26</v>
      </c>
      <c r="H337" s="43">
        <f>G337/G610</f>
        <v>2.7627088410997946E-4</v>
      </c>
      <c r="I337" s="42">
        <f>ROUND(F337*Прил.10!$D$12,2)</f>
        <v>42622.45</v>
      </c>
      <c r="J337" s="42">
        <f t="shared" si="14"/>
        <v>8524.49</v>
      </c>
    </row>
    <row r="338" spans="1:10" ht="31.5" x14ac:dyDescent="0.25">
      <c r="A338" s="39">
        <v>310</v>
      </c>
      <c r="B338" s="44" t="s">
        <v>592</v>
      </c>
      <c r="C338" s="45" t="s">
        <v>593</v>
      </c>
      <c r="D338" s="46" t="s">
        <v>309</v>
      </c>
      <c r="E338" s="47">
        <v>109.24602</v>
      </c>
      <c r="F338" s="48">
        <v>9.42</v>
      </c>
      <c r="G338" s="48">
        <f t="shared" si="13"/>
        <v>1029.0999999999999</v>
      </c>
      <c r="H338" s="43">
        <f>G338/G610</f>
        <v>2.6815155418253997E-4</v>
      </c>
      <c r="I338" s="42">
        <f>ROUND(F338*Прил.10!$D$12,2)</f>
        <v>75.739999999999995</v>
      </c>
      <c r="J338" s="42">
        <f t="shared" si="14"/>
        <v>8274.2900000000009</v>
      </c>
    </row>
    <row r="339" spans="1:10" ht="78.75" x14ac:dyDescent="0.25">
      <c r="A339" s="39">
        <v>311</v>
      </c>
      <c r="B339" s="44" t="s">
        <v>594</v>
      </c>
      <c r="C339" s="45" t="s">
        <v>595</v>
      </c>
      <c r="D339" s="46" t="s">
        <v>318</v>
      </c>
      <c r="E339" s="47">
        <v>44</v>
      </c>
      <c r="F339" s="48">
        <v>23</v>
      </c>
      <c r="G339" s="48">
        <f t="shared" si="13"/>
        <v>1012</v>
      </c>
      <c r="H339" s="43">
        <f>G339/G610</f>
        <v>2.6369582434431106E-4</v>
      </c>
      <c r="I339" s="42">
        <f>ROUND(F339*Прил.10!$D$12,2)</f>
        <v>184.92</v>
      </c>
      <c r="J339" s="42">
        <f t="shared" si="14"/>
        <v>8136.48</v>
      </c>
    </row>
    <row r="340" spans="1:10" ht="31.5" x14ac:dyDescent="0.25">
      <c r="A340" s="39">
        <v>312</v>
      </c>
      <c r="B340" s="44" t="s">
        <v>596</v>
      </c>
      <c r="C340" s="45" t="s">
        <v>597</v>
      </c>
      <c r="D340" s="46" t="s">
        <v>295</v>
      </c>
      <c r="E340" s="47">
        <v>35.64</v>
      </c>
      <c r="F340" s="48">
        <v>28.25</v>
      </c>
      <c r="G340" s="48">
        <f t="shared" si="13"/>
        <v>1006.83</v>
      </c>
      <c r="H340" s="43">
        <f>G340/G610</f>
        <v>2.6234868263298684E-4</v>
      </c>
      <c r="I340" s="42">
        <f>ROUND(F340*Прил.10!$D$12,2)</f>
        <v>227.13</v>
      </c>
      <c r="J340" s="42">
        <f t="shared" si="14"/>
        <v>8094.91</v>
      </c>
    </row>
    <row r="341" spans="1:10" ht="47.25" x14ac:dyDescent="0.25">
      <c r="A341" s="39">
        <v>313</v>
      </c>
      <c r="B341" s="44" t="s">
        <v>598</v>
      </c>
      <c r="C341" s="45" t="s">
        <v>599</v>
      </c>
      <c r="D341" s="46" t="s">
        <v>318</v>
      </c>
      <c r="E341" s="47">
        <v>42</v>
      </c>
      <c r="F341" s="48">
        <v>23.92</v>
      </c>
      <c r="G341" s="48">
        <f t="shared" si="13"/>
        <v>1004.64</v>
      </c>
      <c r="H341" s="43">
        <f>G341/G610</f>
        <v>2.6177803653089788E-4</v>
      </c>
      <c r="I341" s="42">
        <f>ROUND(F341*Прил.10!$D$12,2)</f>
        <v>192.32</v>
      </c>
      <c r="J341" s="42">
        <f t="shared" si="14"/>
        <v>8077.44</v>
      </c>
    </row>
    <row r="342" spans="1:10" ht="47.25" x14ac:dyDescent="0.25">
      <c r="A342" s="39">
        <v>314</v>
      </c>
      <c r="B342" s="44" t="s">
        <v>600</v>
      </c>
      <c r="C342" s="45" t="s">
        <v>601</v>
      </c>
      <c r="D342" s="46" t="s">
        <v>292</v>
      </c>
      <c r="E342" s="47">
        <v>0.75600000000000001</v>
      </c>
      <c r="F342" s="48">
        <v>1320</v>
      </c>
      <c r="G342" s="48">
        <f t="shared" si="13"/>
        <v>997.92</v>
      </c>
      <c r="H342" s="43">
        <f>G342/G610</f>
        <v>2.6002701287517279E-4</v>
      </c>
      <c r="I342" s="42">
        <f>ROUND(F342*Прил.10!$D$12,2)</f>
        <v>10612.8</v>
      </c>
      <c r="J342" s="42">
        <f t="shared" si="14"/>
        <v>8023.28</v>
      </c>
    </row>
    <row r="343" spans="1:10" ht="31.5" x14ac:dyDescent="0.25">
      <c r="A343" s="39">
        <v>315</v>
      </c>
      <c r="B343" s="44" t="s">
        <v>602</v>
      </c>
      <c r="C343" s="45" t="s">
        <v>603</v>
      </c>
      <c r="D343" s="46" t="s">
        <v>292</v>
      </c>
      <c r="E343" s="47">
        <v>155.63817</v>
      </c>
      <c r="F343" s="48">
        <v>6.22</v>
      </c>
      <c r="G343" s="48">
        <f t="shared" si="13"/>
        <v>968.07</v>
      </c>
      <c r="H343" s="43">
        <f>G343/G610</f>
        <v>2.5224902833300116E-4</v>
      </c>
      <c r="I343" s="42">
        <f>ROUND(F343*Прил.10!$D$12,2)</f>
        <v>50.01</v>
      </c>
      <c r="J343" s="42">
        <f t="shared" si="14"/>
        <v>7783.46</v>
      </c>
    </row>
    <row r="344" spans="1:10" ht="31.5" x14ac:dyDescent="0.25">
      <c r="A344" s="39">
        <v>316</v>
      </c>
      <c r="B344" s="44" t="s">
        <v>604</v>
      </c>
      <c r="C344" s="45" t="s">
        <v>605</v>
      </c>
      <c r="D344" s="46" t="s">
        <v>309</v>
      </c>
      <c r="E344" s="47">
        <v>54</v>
      </c>
      <c r="F344" s="48">
        <v>17.809999999999999</v>
      </c>
      <c r="G344" s="48">
        <f t="shared" si="13"/>
        <v>961.74</v>
      </c>
      <c r="H344" s="43">
        <f>G344/G610</f>
        <v>2.5059962658586729E-4</v>
      </c>
      <c r="I344" s="42">
        <f>ROUND(F344*Прил.10!$D$12,2)</f>
        <v>143.19</v>
      </c>
      <c r="J344" s="42">
        <f t="shared" si="14"/>
        <v>7732.26</v>
      </c>
    </row>
    <row r="345" spans="1:10" ht="31.5" x14ac:dyDescent="0.25">
      <c r="A345" s="39">
        <v>317</v>
      </c>
      <c r="B345" s="44" t="s">
        <v>606</v>
      </c>
      <c r="C345" s="45" t="s">
        <v>607</v>
      </c>
      <c r="D345" s="46" t="s">
        <v>608</v>
      </c>
      <c r="E345" s="47">
        <v>20.340450000000001</v>
      </c>
      <c r="F345" s="48">
        <v>46.86</v>
      </c>
      <c r="G345" s="48">
        <f t="shared" si="13"/>
        <v>953.15</v>
      </c>
      <c r="H345" s="43">
        <f>G345/G610</f>
        <v>2.4836133890689729E-4</v>
      </c>
      <c r="I345" s="42">
        <f>ROUND(F345*Прил.10!$D$12,2)</f>
        <v>376.75</v>
      </c>
      <c r="J345" s="42">
        <f t="shared" si="14"/>
        <v>7663.26</v>
      </c>
    </row>
    <row r="346" spans="1:10" ht="31.5" x14ac:dyDescent="0.25">
      <c r="A346" s="39">
        <v>318</v>
      </c>
      <c r="B346" s="44" t="s">
        <v>609</v>
      </c>
      <c r="C346" s="45" t="s">
        <v>610</v>
      </c>
      <c r="D346" s="46" t="s">
        <v>292</v>
      </c>
      <c r="E346" s="47">
        <v>6.67</v>
      </c>
      <c r="F346" s="48">
        <v>142.72</v>
      </c>
      <c r="G346" s="48">
        <f t="shared" si="13"/>
        <v>951.94</v>
      </c>
      <c r="H346" s="43">
        <f>G346/G610</f>
        <v>2.4804605042126827E-4</v>
      </c>
      <c r="I346" s="42">
        <f>ROUND(F346*Прил.10!$D$12,2)</f>
        <v>1147.47</v>
      </c>
      <c r="J346" s="42">
        <f t="shared" si="14"/>
        <v>7653.62</v>
      </c>
    </row>
    <row r="347" spans="1:10" ht="63" x14ac:dyDescent="0.25">
      <c r="A347" s="39">
        <v>319</v>
      </c>
      <c r="B347" s="44" t="s">
        <v>611</v>
      </c>
      <c r="C347" s="45" t="s">
        <v>612</v>
      </c>
      <c r="D347" s="46" t="s">
        <v>300</v>
      </c>
      <c r="E347" s="47">
        <v>0.1043</v>
      </c>
      <c r="F347" s="48">
        <v>8817.17</v>
      </c>
      <c r="G347" s="48">
        <f t="shared" si="13"/>
        <v>919.63</v>
      </c>
      <c r="H347" s="43">
        <f>G347/G610</f>
        <v>2.3962706614798297E-4</v>
      </c>
      <c r="I347" s="42">
        <f>ROUND(F347*Прил.10!$D$12,2)</f>
        <v>70890.05</v>
      </c>
      <c r="J347" s="42">
        <f t="shared" si="14"/>
        <v>7393.83</v>
      </c>
    </row>
    <row r="348" spans="1:10" ht="31.5" x14ac:dyDescent="0.25">
      <c r="A348" s="39">
        <v>320</v>
      </c>
      <c r="B348" s="44" t="s">
        <v>613</v>
      </c>
      <c r="C348" s="45" t="s">
        <v>614</v>
      </c>
      <c r="D348" s="46" t="s">
        <v>292</v>
      </c>
      <c r="E348" s="47">
        <v>0.65124000000000004</v>
      </c>
      <c r="F348" s="48">
        <v>1410</v>
      </c>
      <c r="G348" s="48">
        <f t="shared" si="13"/>
        <v>918.25</v>
      </c>
      <c r="H348" s="43">
        <f>G348/G610</f>
        <v>2.39267480932968E-4</v>
      </c>
      <c r="I348" s="42">
        <f>ROUND(F348*Прил.10!$D$12,2)</f>
        <v>11336.4</v>
      </c>
      <c r="J348" s="42">
        <f t="shared" si="14"/>
        <v>7382.72</v>
      </c>
    </row>
    <row r="349" spans="1:10" ht="78.75" x14ac:dyDescent="0.25">
      <c r="A349" s="39">
        <v>321</v>
      </c>
      <c r="B349" s="44" t="s">
        <v>615</v>
      </c>
      <c r="C349" s="45" t="s">
        <v>616</v>
      </c>
      <c r="D349" s="46" t="s">
        <v>309</v>
      </c>
      <c r="E349" s="47">
        <v>303.12</v>
      </c>
      <c r="F349" s="48">
        <v>2.94</v>
      </c>
      <c r="G349" s="48">
        <f t="shared" si="13"/>
        <v>891.17</v>
      </c>
      <c r="H349" s="43">
        <f>G349/G610</f>
        <v>2.3221127251079018E-4</v>
      </c>
      <c r="I349" s="42">
        <f>ROUND(F349*Прил.10!$D$12,2)</f>
        <v>23.64</v>
      </c>
      <c r="J349" s="42">
        <f t="shared" si="14"/>
        <v>7165.76</v>
      </c>
    </row>
    <row r="350" spans="1:10" ht="31.5" x14ac:dyDescent="0.25">
      <c r="A350" s="39">
        <v>322</v>
      </c>
      <c r="B350" s="44" t="s">
        <v>617</v>
      </c>
      <c r="C350" s="45" t="s">
        <v>618</v>
      </c>
      <c r="D350" s="46" t="s">
        <v>292</v>
      </c>
      <c r="E350" s="47">
        <v>1.7589999999999999</v>
      </c>
      <c r="F350" s="48">
        <v>497</v>
      </c>
      <c r="G350" s="48">
        <f t="shared" si="13"/>
        <v>874.22</v>
      </c>
      <c r="H350" s="43">
        <f>G350/G610</f>
        <v>2.2779462802201937E-4</v>
      </c>
      <c r="I350" s="42">
        <f>ROUND(F350*Прил.10!$D$12,2)</f>
        <v>3995.88</v>
      </c>
      <c r="J350" s="42">
        <f t="shared" si="14"/>
        <v>7028.75</v>
      </c>
    </row>
    <row r="351" spans="1:10" ht="78.75" x14ac:dyDescent="0.25">
      <c r="A351" s="39">
        <v>323</v>
      </c>
      <c r="B351" s="44" t="s">
        <v>619</v>
      </c>
      <c r="C351" s="45" t="s">
        <v>620</v>
      </c>
      <c r="D351" s="46" t="s">
        <v>324</v>
      </c>
      <c r="E351" s="47">
        <v>0.10199999999999999</v>
      </c>
      <c r="F351" s="48">
        <v>8454.8700000000008</v>
      </c>
      <c r="G351" s="48">
        <f t="shared" si="13"/>
        <v>862.4</v>
      </c>
      <c r="H351" s="43">
        <f>G351/G610</f>
        <v>2.2471470248471722E-4</v>
      </c>
      <c r="I351" s="42">
        <f>ROUND(F351*Прил.10!$D$12,2)</f>
        <v>67977.149999999994</v>
      </c>
      <c r="J351" s="42">
        <f t="shared" si="14"/>
        <v>6933.67</v>
      </c>
    </row>
    <row r="352" spans="1:10" ht="47.25" x14ac:dyDescent="0.25">
      <c r="A352" s="39">
        <v>324</v>
      </c>
      <c r="B352" s="44" t="s">
        <v>621</v>
      </c>
      <c r="C352" s="45" t="s">
        <v>622</v>
      </c>
      <c r="D352" s="46" t="s">
        <v>292</v>
      </c>
      <c r="E352" s="47">
        <v>1.032</v>
      </c>
      <c r="F352" s="48">
        <v>832.7</v>
      </c>
      <c r="G352" s="48">
        <f t="shared" ref="G352:G415" si="15">ROUND(E352*F352,2)</f>
        <v>859.35</v>
      </c>
      <c r="H352" s="43">
        <f>G352/G610</f>
        <v>2.2391996704573488E-4</v>
      </c>
      <c r="I352" s="42">
        <f>ROUND(F352*Прил.10!$D$12,2)</f>
        <v>6694.91</v>
      </c>
      <c r="J352" s="42">
        <f t="shared" ref="J352:J415" si="16">ROUND(E352*I352,2)</f>
        <v>6909.15</v>
      </c>
    </row>
    <row r="353" spans="1:10" ht="31.5" x14ac:dyDescent="0.25">
      <c r="A353" s="39">
        <v>325</v>
      </c>
      <c r="B353" s="44" t="s">
        <v>623</v>
      </c>
      <c r="C353" s="45" t="s">
        <v>624</v>
      </c>
      <c r="D353" s="46" t="s">
        <v>300</v>
      </c>
      <c r="E353" s="47">
        <v>0.1134</v>
      </c>
      <c r="F353" s="48">
        <v>7396.23</v>
      </c>
      <c r="G353" s="48">
        <f t="shared" si="15"/>
        <v>838.73</v>
      </c>
      <c r="H353" s="43">
        <f>G353/G610</f>
        <v>2.1854703434022135E-4</v>
      </c>
      <c r="I353" s="42">
        <f>ROUND(F353*Прил.10!$D$12,2)</f>
        <v>59465.69</v>
      </c>
      <c r="J353" s="42">
        <f t="shared" si="16"/>
        <v>6743.41</v>
      </c>
    </row>
    <row r="354" spans="1:10" ht="47.25" x14ac:dyDescent="0.25">
      <c r="A354" s="39">
        <v>326</v>
      </c>
      <c r="B354" s="44" t="s">
        <v>625</v>
      </c>
      <c r="C354" s="45" t="s">
        <v>626</v>
      </c>
      <c r="D354" s="46" t="s">
        <v>300</v>
      </c>
      <c r="E354" s="47">
        <v>0.15095</v>
      </c>
      <c r="F354" s="48">
        <v>5500</v>
      </c>
      <c r="G354" s="48">
        <f t="shared" si="15"/>
        <v>830.23</v>
      </c>
      <c r="H354" s="43">
        <f>G354/G610</f>
        <v>2.1633219787092626E-4</v>
      </c>
      <c r="I354" s="42">
        <f>ROUND(F354*Прил.10!$D$12,2)</f>
        <v>44220</v>
      </c>
      <c r="J354" s="42">
        <f t="shared" si="16"/>
        <v>6675.01</v>
      </c>
    </row>
    <row r="355" spans="1:10" ht="78.75" x14ac:dyDescent="0.25">
      <c r="A355" s="39">
        <v>327</v>
      </c>
      <c r="B355" s="44" t="s">
        <v>627</v>
      </c>
      <c r="C355" s="45" t="s">
        <v>628</v>
      </c>
      <c r="D355" s="46" t="s">
        <v>318</v>
      </c>
      <c r="E355" s="47">
        <v>10</v>
      </c>
      <c r="F355" s="48">
        <v>82.57</v>
      </c>
      <c r="G355" s="48">
        <f t="shared" si="15"/>
        <v>825.7</v>
      </c>
      <c r="H355" s="43">
        <f>G355/G610</f>
        <v>2.1515182031729016E-4</v>
      </c>
      <c r="I355" s="42">
        <f>ROUND(F355*Прил.10!$D$12,2)</f>
        <v>663.86</v>
      </c>
      <c r="J355" s="42">
        <f t="shared" si="16"/>
        <v>6638.6</v>
      </c>
    </row>
    <row r="356" spans="1:10" ht="31.5" x14ac:dyDescent="0.25">
      <c r="A356" s="39">
        <v>328</v>
      </c>
      <c r="B356" s="44" t="s">
        <v>629</v>
      </c>
      <c r="C356" s="45" t="s">
        <v>630</v>
      </c>
      <c r="D356" s="46" t="s">
        <v>318</v>
      </c>
      <c r="E356" s="47">
        <v>13</v>
      </c>
      <c r="F356" s="48">
        <v>63.32</v>
      </c>
      <c r="G356" s="48">
        <f t="shared" si="15"/>
        <v>823.16</v>
      </c>
      <c r="H356" s="43">
        <f>G356/G610</f>
        <v>2.1448997506646548E-4</v>
      </c>
      <c r="I356" s="42">
        <f>ROUND(F356*Прил.10!$D$12,2)</f>
        <v>509.09</v>
      </c>
      <c r="J356" s="42">
        <f t="shared" si="16"/>
        <v>6618.17</v>
      </c>
    </row>
    <row r="357" spans="1:10" ht="63" x14ac:dyDescent="0.25">
      <c r="A357" s="39">
        <v>329</v>
      </c>
      <c r="B357" s="44" t="s">
        <v>631</v>
      </c>
      <c r="C357" s="45" t="s">
        <v>632</v>
      </c>
      <c r="D357" s="46" t="s">
        <v>408</v>
      </c>
      <c r="E357" s="47">
        <v>1</v>
      </c>
      <c r="F357" s="48">
        <v>821.32</v>
      </c>
      <c r="G357" s="48">
        <f t="shared" si="15"/>
        <v>821.32</v>
      </c>
      <c r="H357" s="43">
        <f>G357/G610</f>
        <v>2.1401052811311221E-4</v>
      </c>
      <c r="I357" s="42">
        <f>ROUND(F357*Прил.10!$D$12,2)</f>
        <v>6603.41</v>
      </c>
      <c r="J357" s="42">
        <f t="shared" si="16"/>
        <v>6603.41</v>
      </c>
    </row>
    <row r="358" spans="1:10" ht="31.5" x14ac:dyDescent="0.25">
      <c r="A358" s="39">
        <v>330</v>
      </c>
      <c r="B358" s="44" t="s">
        <v>633</v>
      </c>
      <c r="C358" s="45" t="s">
        <v>634</v>
      </c>
      <c r="D358" s="46" t="s">
        <v>295</v>
      </c>
      <c r="E358" s="47">
        <v>226.88</v>
      </c>
      <c r="F358" s="48">
        <v>3.62</v>
      </c>
      <c r="G358" s="48">
        <f t="shared" si="15"/>
        <v>821.31</v>
      </c>
      <c r="H358" s="43">
        <f>G358/G610</f>
        <v>2.1400792242314831E-4</v>
      </c>
      <c r="I358" s="42">
        <f>ROUND(F358*Прил.10!$D$12,2)</f>
        <v>29.1</v>
      </c>
      <c r="J358" s="42">
        <f t="shared" si="16"/>
        <v>6602.21</v>
      </c>
    </row>
    <row r="359" spans="1:10" ht="78.75" x14ac:dyDescent="0.25">
      <c r="A359" s="39">
        <v>331</v>
      </c>
      <c r="B359" s="44" t="s">
        <v>635</v>
      </c>
      <c r="C359" s="45" t="s">
        <v>636</v>
      </c>
      <c r="D359" s="46" t="s">
        <v>318</v>
      </c>
      <c r="E359" s="47">
        <v>12</v>
      </c>
      <c r="F359" s="48">
        <v>67.819999999999993</v>
      </c>
      <c r="G359" s="48">
        <f t="shared" si="15"/>
        <v>813.84</v>
      </c>
      <c r="H359" s="43">
        <f>G359/G610</f>
        <v>2.1206147202013252E-4</v>
      </c>
      <c r="I359" s="42">
        <f>ROUND(F359*Прил.10!$D$12,2)</f>
        <v>545.27</v>
      </c>
      <c r="J359" s="42">
        <f t="shared" si="16"/>
        <v>6543.24</v>
      </c>
    </row>
    <row r="360" spans="1:10" ht="31.5" x14ac:dyDescent="0.25">
      <c r="A360" s="39">
        <v>332</v>
      </c>
      <c r="B360" s="44" t="s">
        <v>637</v>
      </c>
      <c r="C360" s="45" t="s">
        <v>638</v>
      </c>
      <c r="D360" s="46" t="s">
        <v>300</v>
      </c>
      <c r="E360" s="47">
        <v>0.310888</v>
      </c>
      <c r="F360" s="48">
        <v>2606.9</v>
      </c>
      <c r="G360" s="48">
        <f t="shared" si="15"/>
        <v>810.45</v>
      </c>
      <c r="H360" s="43">
        <f>G360/G610</f>
        <v>2.1117814312237836E-4</v>
      </c>
      <c r="I360" s="42">
        <f>ROUND(F360*Прил.10!$D$12,2)</f>
        <v>20959.48</v>
      </c>
      <c r="J360" s="42">
        <f t="shared" si="16"/>
        <v>6516.05</v>
      </c>
    </row>
    <row r="361" spans="1:10" ht="31.5" x14ac:dyDescent="0.25">
      <c r="A361" s="39">
        <v>333</v>
      </c>
      <c r="B361" s="44" t="s">
        <v>639</v>
      </c>
      <c r="C361" s="45" t="s">
        <v>640</v>
      </c>
      <c r="D361" s="46" t="s">
        <v>324</v>
      </c>
      <c r="E361" s="47">
        <v>5.0999999999999997E-2</v>
      </c>
      <c r="F361" s="48">
        <v>15737.51</v>
      </c>
      <c r="G361" s="48">
        <f t="shared" si="15"/>
        <v>802.61</v>
      </c>
      <c r="H361" s="43">
        <f>G361/G610</f>
        <v>2.0913528219069911E-4</v>
      </c>
      <c r="I361" s="42">
        <f>ROUND(F361*Прил.10!$D$12,2)</f>
        <v>126529.58</v>
      </c>
      <c r="J361" s="42">
        <f t="shared" si="16"/>
        <v>6453.01</v>
      </c>
    </row>
    <row r="362" spans="1:10" ht="31.5" x14ac:dyDescent="0.25">
      <c r="A362" s="39">
        <v>334</v>
      </c>
      <c r="B362" s="44" t="s">
        <v>641</v>
      </c>
      <c r="C362" s="45" t="s">
        <v>642</v>
      </c>
      <c r="D362" s="46" t="s">
        <v>300</v>
      </c>
      <c r="E362" s="47">
        <v>2.0888E-2</v>
      </c>
      <c r="F362" s="48">
        <v>37900</v>
      </c>
      <c r="G362" s="48">
        <f t="shared" si="15"/>
        <v>791.66</v>
      </c>
      <c r="H362" s="43">
        <f>G362/G610</f>
        <v>2.0628205168025422E-4</v>
      </c>
      <c r="I362" s="42">
        <f>ROUND(F362*Прил.10!$D$12,2)</f>
        <v>304716</v>
      </c>
      <c r="J362" s="42">
        <f t="shared" si="16"/>
        <v>6364.91</v>
      </c>
    </row>
    <row r="363" spans="1:10" ht="47.25" x14ac:dyDescent="0.25">
      <c r="A363" s="39">
        <v>335</v>
      </c>
      <c r="B363" s="44" t="s">
        <v>643</v>
      </c>
      <c r="C363" s="45" t="s">
        <v>644</v>
      </c>
      <c r="D363" s="46" t="s">
        <v>318</v>
      </c>
      <c r="E363" s="47">
        <v>2</v>
      </c>
      <c r="F363" s="48">
        <v>391.55</v>
      </c>
      <c r="G363" s="48">
        <f t="shared" si="15"/>
        <v>783.1</v>
      </c>
      <c r="H363" s="43">
        <f>G363/G610</f>
        <v>2.0405158107117586E-4</v>
      </c>
      <c r="I363" s="42">
        <f>ROUND(F363*Прил.10!$D$12,2)</f>
        <v>3148.06</v>
      </c>
      <c r="J363" s="42">
        <f t="shared" si="16"/>
        <v>6296.12</v>
      </c>
    </row>
    <row r="364" spans="1:10" ht="31.5" x14ac:dyDescent="0.25">
      <c r="A364" s="39">
        <v>336</v>
      </c>
      <c r="B364" s="44" t="s">
        <v>645</v>
      </c>
      <c r="C364" s="45" t="s">
        <v>646</v>
      </c>
      <c r="D364" s="46" t="s">
        <v>292</v>
      </c>
      <c r="E364" s="47">
        <v>6.0030000000000001</v>
      </c>
      <c r="F364" s="48">
        <v>130</v>
      </c>
      <c r="G364" s="48">
        <f t="shared" si="15"/>
        <v>780.39</v>
      </c>
      <c r="H364" s="43">
        <f>G364/G610</f>
        <v>2.0334543909096531E-4</v>
      </c>
      <c r="I364" s="42">
        <f>ROUND(F364*Прил.10!$D$12,2)</f>
        <v>1045.2</v>
      </c>
      <c r="J364" s="42">
        <f t="shared" si="16"/>
        <v>6274.34</v>
      </c>
    </row>
    <row r="365" spans="1:10" ht="78.75" x14ac:dyDescent="0.25">
      <c r="A365" s="39">
        <v>337</v>
      </c>
      <c r="B365" s="44" t="s">
        <v>647</v>
      </c>
      <c r="C365" s="45" t="s">
        <v>648</v>
      </c>
      <c r="D365" s="46" t="s">
        <v>318</v>
      </c>
      <c r="E365" s="47">
        <v>13</v>
      </c>
      <c r="F365" s="48">
        <v>58.31</v>
      </c>
      <c r="G365" s="48">
        <f t="shared" si="15"/>
        <v>758.03</v>
      </c>
      <c r="H365" s="43">
        <f>G365/G610</f>
        <v>1.9751911633173724E-4</v>
      </c>
      <c r="I365" s="42">
        <f>ROUND(F365*Прил.10!$D$12,2)</f>
        <v>468.81</v>
      </c>
      <c r="J365" s="42">
        <f t="shared" si="16"/>
        <v>6094.53</v>
      </c>
    </row>
    <row r="366" spans="1:10" ht="31.5" x14ac:dyDescent="0.25">
      <c r="A366" s="39">
        <v>338</v>
      </c>
      <c r="B366" s="44" t="s">
        <v>649</v>
      </c>
      <c r="C366" s="45" t="s">
        <v>650</v>
      </c>
      <c r="D366" s="46" t="s">
        <v>292</v>
      </c>
      <c r="E366" s="47">
        <v>1.377</v>
      </c>
      <c r="F366" s="48">
        <v>548.29999999999995</v>
      </c>
      <c r="G366" s="48">
        <f t="shared" si="15"/>
        <v>755.01</v>
      </c>
      <c r="H366" s="43">
        <f>G366/G610</f>
        <v>1.9673219796264652E-4</v>
      </c>
      <c r="I366" s="42">
        <f>ROUND(F366*Прил.10!$D$12,2)</f>
        <v>4408.33</v>
      </c>
      <c r="J366" s="42">
        <f t="shared" si="16"/>
        <v>6070.27</v>
      </c>
    </row>
    <row r="367" spans="1:10" ht="31.5" x14ac:dyDescent="0.25">
      <c r="A367" s="39">
        <v>339</v>
      </c>
      <c r="B367" s="44" t="s">
        <v>651</v>
      </c>
      <c r="C367" s="45" t="s">
        <v>652</v>
      </c>
      <c r="D367" s="46" t="s">
        <v>300</v>
      </c>
      <c r="E367" s="47">
        <v>9.9344000000000002E-2</v>
      </c>
      <c r="F367" s="48">
        <v>7590</v>
      </c>
      <c r="G367" s="48">
        <f t="shared" si="15"/>
        <v>754.02</v>
      </c>
      <c r="H367" s="43">
        <f>G367/G610</f>
        <v>1.9647423465622273E-4</v>
      </c>
      <c r="I367" s="42">
        <f>ROUND(F367*Прил.10!$D$12,2)</f>
        <v>61023.6</v>
      </c>
      <c r="J367" s="42">
        <f t="shared" si="16"/>
        <v>6062.33</v>
      </c>
    </row>
    <row r="368" spans="1:10" ht="63" x14ac:dyDescent="0.25">
      <c r="A368" s="39">
        <v>340</v>
      </c>
      <c r="B368" s="44" t="s">
        <v>653</v>
      </c>
      <c r="C368" s="45" t="s">
        <v>654</v>
      </c>
      <c r="D368" s="46" t="s">
        <v>318</v>
      </c>
      <c r="E368" s="47">
        <v>1</v>
      </c>
      <c r="F368" s="48">
        <v>753.46</v>
      </c>
      <c r="G368" s="48">
        <f t="shared" si="15"/>
        <v>753.46</v>
      </c>
      <c r="H368" s="43">
        <f>G368/G610</f>
        <v>1.9632831601824565E-4</v>
      </c>
      <c r="I368" s="42">
        <f>ROUND(F368*Прил.10!$D$12,2)</f>
        <v>6057.82</v>
      </c>
      <c r="J368" s="42">
        <f t="shared" si="16"/>
        <v>6057.82</v>
      </c>
    </row>
    <row r="369" spans="1:10" ht="31.5" x14ac:dyDescent="0.25">
      <c r="A369" s="39">
        <v>341</v>
      </c>
      <c r="B369" s="44" t="s">
        <v>655</v>
      </c>
      <c r="C369" s="45" t="s">
        <v>656</v>
      </c>
      <c r="D369" s="46" t="s">
        <v>300</v>
      </c>
      <c r="E369" s="47">
        <v>9.3511999999999998E-2</v>
      </c>
      <c r="F369" s="48">
        <v>7977</v>
      </c>
      <c r="G369" s="48">
        <f t="shared" si="15"/>
        <v>745.95</v>
      </c>
      <c r="H369" s="43">
        <f>G369/G610</f>
        <v>1.9437144285537435E-4</v>
      </c>
      <c r="I369" s="42">
        <f>ROUND(F369*Прил.10!$D$12,2)</f>
        <v>64135.08</v>
      </c>
      <c r="J369" s="42">
        <f t="shared" si="16"/>
        <v>5997.4</v>
      </c>
    </row>
    <row r="370" spans="1:10" ht="31.5" x14ac:dyDescent="0.25">
      <c r="A370" s="39">
        <v>342</v>
      </c>
      <c r="B370" s="44" t="s">
        <v>657</v>
      </c>
      <c r="C370" s="45" t="s">
        <v>658</v>
      </c>
      <c r="D370" s="46" t="s">
        <v>387</v>
      </c>
      <c r="E370" s="47">
        <v>114.44670000000001</v>
      </c>
      <c r="F370" s="48">
        <v>6.38</v>
      </c>
      <c r="G370" s="48">
        <f t="shared" si="15"/>
        <v>730.17</v>
      </c>
      <c r="H370" s="43">
        <f>G370/G610</f>
        <v>1.9025966409237706E-4</v>
      </c>
      <c r="I370" s="42">
        <f>ROUND(F370*Прил.10!$D$12,2)</f>
        <v>51.3</v>
      </c>
      <c r="J370" s="42">
        <f t="shared" si="16"/>
        <v>5871.12</v>
      </c>
    </row>
    <row r="371" spans="1:10" ht="63" x14ac:dyDescent="0.25">
      <c r="A371" s="39">
        <v>343</v>
      </c>
      <c r="B371" s="44" t="s">
        <v>659</v>
      </c>
      <c r="C371" s="45" t="s">
        <v>660</v>
      </c>
      <c r="D371" s="46" t="s">
        <v>295</v>
      </c>
      <c r="E371" s="47">
        <v>0.4</v>
      </c>
      <c r="F371" s="48">
        <v>1824</v>
      </c>
      <c r="G371" s="48">
        <f t="shared" si="15"/>
        <v>729.6</v>
      </c>
      <c r="H371" s="43">
        <f>G371/G610</f>
        <v>1.901111397644361E-4</v>
      </c>
      <c r="I371" s="42">
        <f>ROUND(F371*Прил.10!$D$12,2)</f>
        <v>14664.96</v>
      </c>
      <c r="J371" s="42">
        <f t="shared" si="16"/>
        <v>5865.98</v>
      </c>
    </row>
    <row r="372" spans="1:10" ht="31.5" x14ac:dyDescent="0.25">
      <c r="A372" s="39">
        <v>344</v>
      </c>
      <c r="B372" s="44" t="s">
        <v>661</v>
      </c>
      <c r="C372" s="45" t="s">
        <v>662</v>
      </c>
      <c r="D372" s="46" t="s">
        <v>300</v>
      </c>
      <c r="E372" s="47">
        <v>6.9702399999999998E-2</v>
      </c>
      <c r="F372" s="48">
        <v>10362</v>
      </c>
      <c r="G372" s="48">
        <f t="shared" si="15"/>
        <v>722.26</v>
      </c>
      <c r="H372" s="43">
        <f>G372/G610</f>
        <v>1.8819856333095067E-4</v>
      </c>
      <c r="I372" s="42">
        <f>ROUND(F372*Прил.10!$D$12,2)</f>
        <v>83310.48</v>
      </c>
      <c r="J372" s="42">
        <f t="shared" si="16"/>
        <v>5806.94</v>
      </c>
    </row>
    <row r="373" spans="1:10" ht="31.5" x14ac:dyDescent="0.25">
      <c r="A373" s="39">
        <v>345</v>
      </c>
      <c r="B373" s="44" t="s">
        <v>663</v>
      </c>
      <c r="C373" s="45" t="s">
        <v>664</v>
      </c>
      <c r="D373" s="46" t="s">
        <v>324</v>
      </c>
      <c r="E373" s="47">
        <v>6.1199999999999997E-2</v>
      </c>
      <c r="F373" s="48">
        <v>11531.72</v>
      </c>
      <c r="G373" s="48">
        <f t="shared" si="15"/>
        <v>705.74</v>
      </c>
      <c r="H373" s="43">
        <f>G373/G610</f>
        <v>1.8389396351062656E-4</v>
      </c>
      <c r="I373" s="42">
        <f>ROUND(F373*Прил.10!$D$12,2)</f>
        <v>92715.03</v>
      </c>
      <c r="J373" s="42">
        <f t="shared" si="16"/>
        <v>5674.16</v>
      </c>
    </row>
    <row r="374" spans="1:10" ht="31.5" x14ac:dyDescent="0.25">
      <c r="A374" s="39">
        <v>346</v>
      </c>
      <c r="B374" s="44" t="s">
        <v>665</v>
      </c>
      <c r="C374" s="45" t="s">
        <v>666</v>
      </c>
      <c r="D374" s="46" t="s">
        <v>324</v>
      </c>
      <c r="E374" s="47">
        <v>2.0400000000000001E-2</v>
      </c>
      <c r="F374" s="48">
        <v>34546.36</v>
      </c>
      <c r="G374" s="48">
        <f t="shared" si="15"/>
        <v>704.75</v>
      </c>
      <c r="H374" s="43">
        <f>G374/G610</f>
        <v>1.8363600020420277E-4</v>
      </c>
      <c r="I374" s="42">
        <f>ROUND(F374*Прил.10!$D$12,2)</f>
        <v>277752.73</v>
      </c>
      <c r="J374" s="42">
        <f t="shared" si="16"/>
        <v>5666.16</v>
      </c>
    </row>
    <row r="375" spans="1:10" ht="47.25" x14ac:dyDescent="0.25">
      <c r="A375" s="39">
        <v>347</v>
      </c>
      <c r="B375" s="44" t="s">
        <v>667</v>
      </c>
      <c r="C375" s="45" t="s">
        <v>668</v>
      </c>
      <c r="D375" s="46" t="s">
        <v>318</v>
      </c>
      <c r="E375" s="47">
        <v>1</v>
      </c>
      <c r="F375" s="48">
        <v>697.65</v>
      </c>
      <c r="G375" s="48">
        <f t="shared" si="15"/>
        <v>697.65</v>
      </c>
      <c r="H375" s="43">
        <f>G375/G610</f>
        <v>1.817859603298504E-4</v>
      </c>
      <c r="I375" s="42">
        <f>ROUND(F375*Прил.10!$D$12,2)</f>
        <v>5609.11</v>
      </c>
      <c r="J375" s="42">
        <f t="shared" si="16"/>
        <v>5609.11</v>
      </c>
    </row>
    <row r="376" spans="1:10" ht="94.5" x14ac:dyDescent="0.25">
      <c r="A376" s="39">
        <v>348</v>
      </c>
      <c r="B376" s="44" t="s">
        <v>669</v>
      </c>
      <c r="C376" s="45" t="s">
        <v>670</v>
      </c>
      <c r="D376" s="46" t="s">
        <v>387</v>
      </c>
      <c r="E376" s="47">
        <v>46.8</v>
      </c>
      <c r="F376" s="48">
        <v>13.71</v>
      </c>
      <c r="G376" s="48">
        <f t="shared" si="15"/>
        <v>641.63</v>
      </c>
      <c r="H376" s="43">
        <f>G376/G610</f>
        <v>1.6718888515221373E-4</v>
      </c>
      <c r="I376" s="42">
        <f>ROUND(F376*Прил.10!$D$12,2)</f>
        <v>110.23</v>
      </c>
      <c r="J376" s="42">
        <f t="shared" si="16"/>
        <v>5158.76</v>
      </c>
    </row>
    <row r="377" spans="1:10" ht="47.25" x14ac:dyDescent="0.25">
      <c r="A377" s="39">
        <v>349</v>
      </c>
      <c r="B377" s="44" t="s">
        <v>671</v>
      </c>
      <c r="C377" s="45" t="s">
        <v>672</v>
      </c>
      <c r="D377" s="46" t="s">
        <v>318</v>
      </c>
      <c r="E377" s="47">
        <v>3</v>
      </c>
      <c r="F377" s="48">
        <v>212.46</v>
      </c>
      <c r="G377" s="48">
        <f t="shared" si="15"/>
        <v>637.38</v>
      </c>
      <c r="H377" s="43">
        <f>G377/G610</f>
        <v>1.6608146691756619E-4</v>
      </c>
      <c r="I377" s="42">
        <f>ROUND(F377*Прил.10!$D$12,2)</f>
        <v>1708.18</v>
      </c>
      <c r="J377" s="42">
        <f t="shared" si="16"/>
        <v>5124.54</v>
      </c>
    </row>
    <row r="378" spans="1:10" ht="31.5" x14ac:dyDescent="0.25">
      <c r="A378" s="39">
        <v>350</v>
      </c>
      <c r="B378" s="44" t="s">
        <v>673</v>
      </c>
      <c r="C378" s="45" t="s">
        <v>674</v>
      </c>
      <c r="D378" s="46" t="s">
        <v>295</v>
      </c>
      <c r="E378" s="47">
        <v>12</v>
      </c>
      <c r="F378" s="48">
        <v>52.9</v>
      </c>
      <c r="G378" s="48">
        <f t="shared" si="15"/>
        <v>634.79999999999995</v>
      </c>
      <c r="H378" s="43">
        <f>G378/G610</f>
        <v>1.6540919890688601E-4</v>
      </c>
      <c r="I378" s="42">
        <f>ROUND(F378*Прил.10!$D$12,2)</f>
        <v>425.32</v>
      </c>
      <c r="J378" s="42">
        <f t="shared" si="16"/>
        <v>5103.84</v>
      </c>
    </row>
    <row r="379" spans="1:10" ht="63" x14ac:dyDescent="0.25">
      <c r="A379" s="39">
        <v>351</v>
      </c>
      <c r="B379" s="44" t="s">
        <v>675</v>
      </c>
      <c r="C379" s="45" t="s">
        <v>676</v>
      </c>
      <c r="D379" s="46" t="s">
        <v>292</v>
      </c>
      <c r="E379" s="47">
        <v>0.59631290000000003</v>
      </c>
      <c r="F379" s="48">
        <v>1056</v>
      </c>
      <c r="G379" s="48">
        <f t="shared" si="15"/>
        <v>629.71</v>
      </c>
      <c r="H379" s="43">
        <f>G379/G610</f>
        <v>1.6408290271527283E-4</v>
      </c>
      <c r="I379" s="42">
        <f>ROUND(F379*Прил.10!$D$12,2)</f>
        <v>8490.24</v>
      </c>
      <c r="J379" s="42">
        <f t="shared" si="16"/>
        <v>5062.84</v>
      </c>
    </row>
    <row r="380" spans="1:10" ht="47.25" x14ac:dyDescent="0.25">
      <c r="A380" s="39">
        <v>352</v>
      </c>
      <c r="B380" s="44" t="s">
        <v>677</v>
      </c>
      <c r="C380" s="45" t="s">
        <v>678</v>
      </c>
      <c r="D380" s="46" t="s">
        <v>292</v>
      </c>
      <c r="E380" s="47">
        <v>0.53962399999999999</v>
      </c>
      <c r="F380" s="48">
        <v>1056</v>
      </c>
      <c r="G380" s="48">
        <f t="shared" si="15"/>
        <v>569.84</v>
      </c>
      <c r="H380" s="43">
        <f>G380/G610</f>
        <v>1.4848263690154368E-4</v>
      </c>
      <c r="I380" s="42">
        <f>ROUND(F380*Прил.10!$D$12,2)</f>
        <v>8490.24</v>
      </c>
      <c r="J380" s="42">
        <f t="shared" si="16"/>
        <v>4581.54</v>
      </c>
    </row>
    <row r="381" spans="1:10" ht="31.5" x14ac:dyDescent="0.25">
      <c r="A381" s="39">
        <v>353</v>
      </c>
      <c r="B381" s="44" t="s">
        <v>679</v>
      </c>
      <c r="C381" s="45" t="s">
        <v>680</v>
      </c>
      <c r="D381" s="46" t="s">
        <v>324</v>
      </c>
      <c r="E381" s="47">
        <v>5.4059999999999997E-2</v>
      </c>
      <c r="F381" s="48">
        <v>10260.4</v>
      </c>
      <c r="G381" s="48">
        <f t="shared" si="15"/>
        <v>554.67999999999995</v>
      </c>
      <c r="H381" s="43">
        <f>G381/G610</f>
        <v>1.4453241091630676E-4</v>
      </c>
      <c r="I381" s="42">
        <f>ROUND(F381*Прил.10!$D$12,2)</f>
        <v>82493.62</v>
      </c>
      <c r="J381" s="42">
        <f t="shared" si="16"/>
        <v>4459.6099999999997</v>
      </c>
    </row>
    <row r="382" spans="1:10" ht="31.5" x14ac:dyDescent="0.25">
      <c r="A382" s="39">
        <v>354</v>
      </c>
      <c r="B382" s="44" t="s">
        <v>681</v>
      </c>
      <c r="C382" s="45" t="s">
        <v>682</v>
      </c>
      <c r="D382" s="46" t="s">
        <v>300</v>
      </c>
      <c r="E382" s="47">
        <v>7.1286000000000002E-2</v>
      </c>
      <c r="F382" s="48">
        <v>7640</v>
      </c>
      <c r="G382" s="48">
        <f t="shared" si="15"/>
        <v>544.63</v>
      </c>
      <c r="H382" s="43">
        <f>G382/G610</f>
        <v>1.4191369250261078E-4</v>
      </c>
      <c r="I382" s="42">
        <f>ROUND(F382*Прил.10!$D$12,2)</f>
        <v>61425.599999999999</v>
      </c>
      <c r="J382" s="42">
        <f t="shared" si="16"/>
        <v>4378.79</v>
      </c>
    </row>
    <row r="383" spans="1:10" ht="31.5" x14ac:dyDescent="0.25">
      <c r="A383" s="39">
        <v>355</v>
      </c>
      <c r="B383" s="44" t="s">
        <v>683</v>
      </c>
      <c r="C383" s="45" t="s">
        <v>684</v>
      </c>
      <c r="D383" s="46" t="s">
        <v>300</v>
      </c>
      <c r="E383" s="47">
        <v>4.5092199999999999E-2</v>
      </c>
      <c r="F383" s="48">
        <v>11978</v>
      </c>
      <c r="G383" s="48">
        <f t="shared" si="15"/>
        <v>540.11</v>
      </c>
      <c r="H383" s="43">
        <f>G383/G610</f>
        <v>1.4073592063893858E-4</v>
      </c>
      <c r="I383" s="42">
        <f>ROUND(F383*Прил.10!$D$12,2)</f>
        <v>96303.12</v>
      </c>
      <c r="J383" s="42">
        <f t="shared" si="16"/>
        <v>4342.5200000000004</v>
      </c>
    </row>
    <row r="384" spans="1:10" ht="31.5" x14ac:dyDescent="0.25">
      <c r="A384" s="39">
        <v>356</v>
      </c>
      <c r="B384" s="44" t="s">
        <v>685</v>
      </c>
      <c r="C384" s="45" t="s">
        <v>686</v>
      </c>
      <c r="D384" s="46" t="s">
        <v>300</v>
      </c>
      <c r="E384" s="47">
        <v>5.1502399999999997E-2</v>
      </c>
      <c r="F384" s="48">
        <v>10315</v>
      </c>
      <c r="G384" s="48">
        <f t="shared" si="15"/>
        <v>531.25</v>
      </c>
      <c r="H384" s="43">
        <f>G384/G610</f>
        <v>1.3842727933094392E-4</v>
      </c>
      <c r="I384" s="42">
        <f>ROUND(F384*Прил.10!$D$12,2)</f>
        <v>82932.600000000006</v>
      </c>
      <c r="J384" s="42">
        <f t="shared" si="16"/>
        <v>4271.2299999999996</v>
      </c>
    </row>
    <row r="385" spans="1:10" ht="31.5" x14ac:dyDescent="0.25">
      <c r="A385" s="39">
        <v>357</v>
      </c>
      <c r="B385" s="44" t="s">
        <v>687</v>
      </c>
      <c r="C385" s="45" t="s">
        <v>688</v>
      </c>
      <c r="D385" s="46" t="s">
        <v>292</v>
      </c>
      <c r="E385" s="47">
        <v>1.0229999999999999</v>
      </c>
      <c r="F385" s="48">
        <v>510.4</v>
      </c>
      <c r="G385" s="48">
        <f t="shared" si="15"/>
        <v>522.14</v>
      </c>
      <c r="H385" s="43">
        <f>G385/G610</f>
        <v>1.3605349577385233E-4</v>
      </c>
      <c r="I385" s="42">
        <f>ROUND(F385*Прил.10!$D$12,2)</f>
        <v>4103.62</v>
      </c>
      <c r="J385" s="42">
        <f t="shared" si="16"/>
        <v>4198</v>
      </c>
    </row>
    <row r="386" spans="1:10" ht="78.75" x14ac:dyDescent="0.25">
      <c r="A386" s="39">
        <v>358</v>
      </c>
      <c r="B386" s="44" t="s">
        <v>689</v>
      </c>
      <c r="C386" s="45" t="s">
        <v>690</v>
      </c>
      <c r="D386" s="46" t="s">
        <v>387</v>
      </c>
      <c r="E386" s="47">
        <v>84.36</v>
      </c>
      <c r="F386" s="48">
        <v>6.16</v>
      </c>
      <c r="G386" s="48">
        <f t="shared" si="15"/>
        <v>519.66</v>
      </c>
      <c r="H386" s="43">
        <f>G386/G610</f>
        <v>1.3540728466281094E-4</v>
      </c>
      <c r="I386" s="42">
        <f>ROUND(F386*Прил.10!$D$12,2)</f>
        <v>49.53</v>
      </c>
      <c r="J386" s="42">
        <f t="shared" si="16"/>
        <v>4178.3500000000004</v>
      </c>
    </row>
    <row r="387" spans="1:10" ht="47.25" x14ac:dyDescent="0.25">
      <c r="A387" s="39">
        <v>359</v>
      </c>
      <c r="B387" s="44" t="s">
        <v>691</v>
      </c>
      <c r="C387" s="45" t="s">
        <v>692</v>
      </c>
      <c r="D387" s="46" t="s">
        <v>292</v>
      </c>
      <c r="E387" s="47">
        <v>0.7752</v>
      </c>
      <c r="F387" s="48">
        <v>665</v>
      </c>
      <c r="G387" s="48">
        <f t="shared" si="15"/>
        <v>515.51</v>
      </c>
      <c r="H387" s="43">
        <f>G387/G610</f>
        <v>1.3432592332780215E-4</v>
      </c>
      <c r="I387" s="42">
        <f>ROUND(F387*Прил.10!$D$12,2)</f>
        <v>5346.6</v>
      </c>
      <c r="J387" s="42">
        <f t="shared" si="16"/>
        <v>4144.68</v>
      </c>
    </row>
    <row r="388" spans="1:10" ht="47.25" x14ac:dyDescent="0.25">
      <c r="A388" s="39">
        <v>360</v>
      </c>
      <c r="B388" s="44" t="s">
        <v>693</v>
      </c>
      <c r="C388" s="45" t="s">
        <v>694</v>
      </c>
      <c r="D388" s="46" t="s">
        <v>292</v>
      </c>
      <c r="E388" s="47">
        <v>0.38500000000000001</v>
      </c>
      <c r="F388" s="48">
        <v>1287</v>
      </c>
      <c r="G388" s="48">
        <f t="shared" si="15"/>
        <v>495.5</v>
      </c>
      <c r="H388" s="43">
        <f>G388/G610</f>
        <v>1.2911193771008509E-4</v>
      </c>
      <c r="I388" s="42">
        <f>ROUND(F388*Прил.10!$D$12,2)</f>
        <v>10347.48</v>
      </c>
      <c r="J388" s="42">
        <f t="shared" si="16"/>
        <v>3983.78</v>
      </c>
    </row>
    <row r="389" spans="1:10" ht="31.5" x14ac:dyDescent="0.25">
      <c r="A389" s="39">
        <v>361</v>
      </c>
      <c r="B389" s="44" t="s">
        <v>695</v>
      </c>
      <c r="C389" s="45" t="s">
        <v>696</v>
      </c>
      <c r="D389" s="46" t="s">
        <v>309</v>
      </c>
      <c r="E389" s="47">
        <v>2.0699999999999998</v>
      </c>
      <c r="F389" s="48">
        <v>238.48</v>
      </c>
      <c r="G389" s="48">
        <f t="shared" si="15"/>
        <v>493.65</v>
      </c>
      <c r="H389" s="43">
        <f>G389/G610</f>
        <v>1.2862988506676793E-4</v>
      </c>
      <c r="I389" s="42">
        <f>ROUND(F389*Прил.10!$D$12,2)</f>
        <v>1917.38</v>
      </c>
      <c r="J389" s="42">
        <f t="shared" si="16"/>
        <v>3968.98</v>
      </c>
    </row>
    <row r="390" spans="1:10" ht="31.5" x14ac:dyDescent="0.25">
      <c r="A390" s="39">
        <v>362</v>
      </c>
      <c r="B390" s="44" t="s">
        <v>697</v>
      </c>
      <c r="C390" s="45" t="s">
        <v>698</v>
      </c>
      <c r="D390" s="46" t="s">
        <v>699</v>
      </c>
      <c r="E390" s="47">
        <v>7.0943699999999996</v>
      </c>
      <c r="F390" s="48">
        <v>64.099999999999994</v>
      </c>
      <c r="G390" s="48">
        <f t="shared" si="15"/>
        <v>454.75</v>
      </c>
      <c r="H390" s="43">
        <f>G390/G610</f>
        <v>1.1849375110728798E-4</v>
      </c>
      <c r="I390" s="42">
        <f>ROUND(F390*Прил.10!$D$12,2)</f>
        <v>515.36</v>
      </c>
      <c r="J390" s="42">
        <f t="shared" si="16"/>
        <v>3656.15</v>
      </c>
    </row>
    <row r="391" spans="1:10" ht="31.5" x14ac:dyDescent="0.25">
      <c r="A391" s="39">
        <v>363</v>
      </c>
      <c r="B391" s="44" t="s">
        <v>700</v>
      </c>
      <c r="C391" s="45" t="s">
        <v>684</v>
      </c>
      <c r="D391" s="46" t="s">
        <v>300</v>
      </c>
      <c r="E391" s="47">
        <v>3.7330700000000001E-2</v>
      </c>
      <c r="F391" s="48">
        <v>11978</v>
      </c>
      <c r="G391" s="48">
        <f t="shared" si="15"/>
        <v>447.15</v>
      </c>
      <c r="H391" s="43">
        <f>G391/G610</f>
        <v>1.1651342673474177E-4</v>
      </c>
      <c r="I391" s="42">
        <f>ROUND(F391*Прил.10!$D$12,2)</f>
        <v>96303.12</v>
      </c>
      <c r="J391" s="42">
        <f t="shared" si="16"/>
        <v>3595.06</v>
      </c>
    </row>
    <row r="392" spans="1:10" ht="31.5" x14ac:dyDescent="0.25">
      <c r="A392" s="39">
        <v>364</v>
      </c>
      <c r="B392" s="44" t="s">
        <v>701</v>
      </c>
      <c r="C392" s="45" t="s">
        <v>702</v>
      </c>
      <c r="D392" s="46" t="s">
        <v>300</v>
      </c>
      <c r="E392" s="47">
        <v>6.5164999999999997E-3</v>
      </c>
      <c r="F392" s="48">
        <v>68050</v>
      </c>
      <c r="G392" s="48">
        <f t="shared" si="15"/>
        <v>443.45</v>
      </c>
      <c r="H392" s="43">
        <f>G392/G610</f>
        <v>1.1554932144810745E-4</v>
      </c>
      <c r="I392" s="42">
        <f>ROUND(F392*Прил.10!$D$12,2)</f>
        <v>547122</v>
      </c>
      <c r="J392" s="42">
        <f t="shared" si="16"/>
        <v>3565.32</v>
      </c>
    </row>
    <row r="393" spans="1:10" ht="47.25" x14ac:dyDescent="0.25">
      <c r="A393" s="39">
        <v>365</v>
      </c>
      <c r="B393" s="44" t="s">
        <v>703</v>
      </c>
      <c r="C393" s="45" t="s">
        <v>704</v>
      </c>
      <c r="D393" s="46" t="s">
        <v>292</v>
      </c>
      <c r="E393" s="47">
        <v>0.3</v>
      </c>
      <c r="F393" s="48">
        <v>1434.99</v>
      </c>
      <c r="G393" s="48">
        <f t="shared" si="15"/>
        <v>430.5</v>
      </c>
      <c r="H393" s="43">
        <f>G393/G610</f>
        <v>1.1217495294488725E-4</v>
      </c>
      <c r="I393" s="42">
        <f>ROUND(F393*Прил.10!$D$12,2)</f>
        <v>11537.32</v>
      </c>
      <c r="J393" s="42">
        <f t="shared" si="16"/>
        <v>3461.2</v>
      </c>
    </row>
    <row r="394" spans="1:10" ht="63" x14ac:dyDescent="0.25">
      <c r="A394" s="39">
        <v>366</v>
      </c>
      <c r="B394" s="44" t="s">
        <v>705</v>
      </c>
      <c r="C394" s="45" t="s">
        <v>706</v>
      </c>
      <c r="D394" s="46" t="s">
        <v>318</v>
      </c>
      <c r="E394" s="47">
        <v>30</v>
      </c>
      <c r="F394" s="48">
        <v>14.2</v>
      </c>
      <c r="G394" s="48">
        <f t="shared" si="15"/>
        <v>426</v>
      </c>
      <c r="H394" s="43">
        <f>G394/G610</f>
        <v>1.1100239246114279E-4</v>
      </c>
      <c r="I394" s="42">
        <f>ROUND(F394*Прил.10!$D$12,2)</f>
        <v>114.17</v>
      </c>
      <c r="J394" s="42">
        <f t="shared" si="16"/>
        <v>3425.1</v>
      </c>
    </row>
    <row r="395" spans="1:10" ht="47.25" x14ac:dyDescent="0.25">
      <c r="A395" s="39">
        <v>367</v>
      </c>
      <c r="B395" s="44" t="s">
        <v>707</v>
      </c>
      <c r="C395" s="45" t="s">
        <v>708</v>
      </c>
      <c r="D395" s="46" t="s">
        <v>309</v>
      </c>
      <c r="E395" s="47">
        <v>31.62</v>
      </c>
      <c r="F395" s="48">
        <v>13.08</v>
      </c>
      <c r="G395" s="48">
        <f t="shared" si="15"/>
        <v>413.59</v>
      </c>
      <c r="H395" s="43">
        <f>G395/G610</f>
        <v>1.0776873121597193E-4</v>
      </c>
      <c r="I395" s="42">
        <f>ROUND(F395*Прил.10!$D$12,2)</f>
        <v>105.16</v>
      </c>
      <c r="J395" s="42">
        <f t="shared" si="16"/>
        <v>3325.16</v>
      </c>
    </row>
    <row r="396" spans="1:10" ht="63" x14ac:dyDescent="0.25">
      <c r="A396" s="39">
        <v>368</v>
      </c>
      <c r="B396" s="44" t="s">
        <v>709</v>
      </c>
      <c r="C396" s="45" t="s">
        <v>710</v>
      </c>
      <c r="D396" s="46" t="s">
        <v>292</v>
      </c>
      <c r="E396" s="47">
        <v>0.18920000000000001</v>
      </c>
      <c r="F396" s="48">
        <v>2156</v>
      </c>
      <c r="G396" s="48">
        <f t="shared" si="15"/>
        <v>407.92</v>
      </c>
      <c r="H396" s="43">
        <f>G396/G610</f>
        <v>1.0629130500645392E-4</v>
      </c>
      <c r="I396" s="42">
        <f>ROUND(F396*Прил.10!$D$12,2)</f>
        <v>17334.240000000002</v>
      </c>
      <c r="J396" s="42">
        <f t="shared" si="16"/>
        <v>3279.64</v>
      </c>
    </row>
    <row r="397" spans="1:10" ht="31.5" x14ac:dyDescent="0.25">
      <c r="A397" s="39">
        <v>369</v>
      </c>
      <c r="B397" s="44" t="s">
        <v>711</v>
      </c>
      <c r="C397" s="45" t="s">
        <v>712</v>
      </c>
      <c r="D397" s="46" t="s">
        <v>309</v>
      </c>
      <c r="E397" s="47">
        <v>60.967199999999998</v>
      </c>
      <c r="F397" s="48">
        <v>6.67</v>
      </c>
      <c r="G397" s="48">
        <f t="shared" si="15"/>
        <v>406.65</v>
      </c>
      <c r="H397" s="43">
        <f>G397/G610</f>
        <v>1.0596038238104158E-4</v>
      </c>
      <c r="I397" s="42">
        <f>ROUND(F397*Прил.10!$D$12,2)</f>
        <v>53.63</v>
      </c>
      <c r="J397" s="42">
        <f t="shared" si="16"/>
        <v>3269.67</v>
      </c>
    </row>
    <row r="398" spans="1:10" ht="47.25" x14ac:dyDescent="0.25">
      <c r="A398" s="39">
        <v>370</v>
      </c>
      <c r="B398" s="44" t="s">
        <v>374</v>
      </c>
      <c r="C398" s="45" t="s">
        <v>713</v>
      </c>
      <c r="D398" s="46" t="s">
        <v>318</v>
      </c>
      <c r="E398" s="47">
        <v>1</v>
      </c>
      <c r="F398" s="51">
        <v>401.36983801604998</v>
      </c>
      <c r="G398" s="48">
        <f t="shared" si="15"/>
        <v>401.37</v>
      </c>
      <c r="H398" s="43">
        <f>G398/G610</f>
        <v>1.0458457808011474E-4</v>
      </c>
      <c r="I398" s="42">
        <f>ROUND(F398*Прил.10!$D$12,2)</f>
        <v>3227.01</v>
      </c>
      <c r="J398" s="42">
        <f t="shared" si="16"/>
        <v>3227.01</v>
      </c>
    </row>
    <row r="399" spans="1:10" ht="78.75" x14ac:dyDescent="0.25">
      <c r="A399" s="39">
        <v>371</v>
      </c>
      <c r="B399" s="44" t="s">
        <v>714</v>
      </c>
      <c r="C399" s="45" t="s">
        <v>715</v>
      </c>
      <c r="D399" s="46" t="s">
        <v>295</v>
      </c>
      <c r="E399" s="47">
        <v>4.0259999999999998</v>
      </c>
      <c r="F399" s="48">
        <v>99.2</v>
      </c>
      <c r="G399" s="48">
        <f t="shared" si="15"/>
        <v>399.38</v>
      </c>
      <c r="H399" s="43">
        <f>G399/G610</f>
        <v>1.040660457773033E-4</v>
      </c>
      <c r="I399" s="42">
        <f>ROUND(F399*Прил.10!$D$12,2)</f>
        <v>797.57</v>
      </c>
      <c r="J399" s="42">
        <f t="shared" si="16"/>
        <v>3211.02</v>
      </c>
    </row>
    <row r="400" spans="1:10" ht="47.25" x14ac:dyDescent="0.25">
      <c r="A400" s="39">
        <v>372</v>
      </c>
      <c r="B400" s="44" t="s">
        <v>716</v>
      </c>
      <c r="C400" s="45" t="s">
        <v>717</v>
      </c>
      <c r="D400" s="46" t="s">
        <v>300</v>
      </c>
      <c r="E400" s="47">
        <v>7.2800000000000004E-2</v>
      </c>
      <c r="F400" s="48">
        <v>5230.01</v>
      </c>
      <c r="G400" s="48">
        <f t="shared" si="15"/>
        <v>380.74</v>
      </c>
      <c r="H400" s="43">
        <f>G400/G610</f>
        <v>9.9209039684637336E-5</v>
      </c>
      <c r="I400" s="42">
        <f>ROUND(F400*Прил.10!$D$12,2)</f>
        <v>42049.279999999999</v>
      </c>
      <c r="J400" s="42">
        <f t="shared" si="16"/>
        <v>3061.19</v>
      </c>
    </row>
    <row r="401" spans="1:10" ht="47.25" x14ac:dyDescent="0.25">
      <c r="A401" s="39">
        <v>373</v>
      </c>
      <c r="B401" s="44" t="s">
        <v>718</v>
      </c>
      <c r="C401" s="45" t="s">
        <v>719</v>
      </c>
      <c r="D401" s="46" t="s">
        <v>295</v>
      </c>
      <c r="E401" s="47">
        <v>16.05</v>
      </c>
      <c r="F401" s="48">
        <v>23.52</v>
      </c>
      <c r="G401" s="48">
        <f t="shared" si="15"/>
        <v>377.5</v>
      </c>
      <c r="H401" s="43">
        <f>G401/G610</f>
        <v>9.8364796136341323E-5</v>
      </c>
      <c r="I401" s="42">
        <f>ROUND(F401*Прил.10!$D$12,2)</f>
        <v>189.1</v>
      </c>
      <c r="J401" s="42">
        <f t="shared" si="16"/>
        <v>3035.06</v>
      </c>
    </row>
    <row r="402" spans="1:10" ht="94.5" x14ac:dyDescent="0.25">
      <c r="A402" s="39">
        <v>374</v>
      </c>
      <c r="B402" s="44" t="s">
        <v>720</v>
      </c>
      <c r="C402" s="45" t="s">
        <v>721</v>
      </c>
      <c r="D402" s="46" t="s">
        <v>387</v>
      </c>
      <c r="E402" s="47">
        <v>3</v>
      </c>
      <c r="F402" s="48">
        <v>118.86</v>
      </c>
      <c r="G402" s="48">
        <f t="shared" si="15"/>
        <v>356.58</v>
      </c>
      <c r="H402" s="43">
        <f>G402/G610</f>
        <v>9.2913692731911489E-5</v>
      </c>
      <c r="I402" s="42">
        <f>ROUND(F402*Прил.10!$D$12,2)</f>
        <v>955.63</v>
      </c>
      <c r="J402" s="42">
        <f t="shared" si="16"/>
        <v>2866.89</v>
      </c>
    </row>
    <row r="403" spans="1:10" ht="47.25" x14ac:dyDescent="0.25">
      <c r="A403" s="39">
        <v>375</v>
      </c>
      <c r="B403" s="44" t="s">
        <v>722</v>
      </c>
      <c r="C403" s="45" t="s">
        <v>723</v>
      </c>
      <c r="D403" s="46" t="s">
        <v>724</v>
      </c>
      <c r="E403" s="47">
        <v>2.0306999999999999</v>
      </c>
      <c r="F403" s="48">
        <v>173</v>
      </c>
      <c r="G403" s="48">
        <f t="shared" si="15"/>
        <v>351.31</v>
      </c>
      <c r="H403" s="43">
        <f>G403/G610</f>
        <v>9.1540494120948525E-5</v>
      </c>
      <c r="I403" s="42">
        <f>ROUND(F403*Прил.10!$D$12,2)</f>
        <v>1390.92</v>
      </c>
      <c r="J403" s="42">
        <f t="shared" si="16"/>
        <v>2824.54</v>
      </c>
    </row>
    <row r="404" spans="1:10" ht="47.25" x14ac:dyDescent="0.25">
      <c r="A404" s="39">
        <v>376</v>
      </c>
      <c r="B404" s="44" t="s">
        <v>374</v>
      </c>
      <c r="C404" s="45" t="s">
        <v>725</v>
      </c>
      <c r="D404" s="46" t="s">
        <v>387</v>
      </c>
      <c r="E404" s="47">
        <v>11.22</v>
      </c>
      <c r="F404" s="51">
        <v>30.579981405331001</v>
      </c>
      <c r="G404" s="48">
        <f t="shared" si="15"/>
        <v>343.11</v>
      </c>
      <c r="H404" s="43">
        <f>G404/G610</f>
        <v>8.9403828350569735E-5</v>
      </c>
      <c r="I404" s="42">
        <f>ROUND(F404*Прил.10!$D$12,2)</f>
        <v>245.86</v>
      </c>
      <c r="J404" s="42">
        <f t="shared" si="16"/>
        <v>2758.55</v>
      </c>
    </row>
    <row r="405" spans="1:10" ht="47.25" x14ac:dyDescent="0.25">
      <c r="A405" s="39">
        <v>377</v>
      </c>
      <c r="B405" s="44" t="s">
        <v>726</v>
      </c>
      <c r="C405" s="45" t="s">
        <v>727</v>
      </c>
      <c r="D405" s="46" t="s">
        <v>728</v>
      </c>
      <c r="E405" s="47">
        <v>341.32517239999999</v>
      </c>
      <c r="F405" s="48">
        <v>1</v>
      </c>
      <c r="G405" s="48">
        <f t="shared" si="15"/>
        <v>341.33</v>
      </c>
      <c r="H405" s="43">
        <f>G405/G610</f>
        <v>8.8940015536999691E-5</v>
      </c>
      <c r="I405" s="42">
        <f>ROUND(F405*Прил.10!$D$12,2)</f>
        <v>8.0399999999999991</v>
      </c>
      <c r="J405" s="42">
        <f t="shared" si="16"/>
        <v>2744.25</v>
      </c>
    </row>
    <row r="406" spans="1:10" ht="31.5" x14ac:dyDescent="0.25">
      <c r="A406" s="39">
        <v>378</v>
      </c>
      <c r="B406" s="44" t="s">
        <v>729</v>
      </c>
      <c r="C406" s="45" t="s">
        <v>730</v>
      </c>
      <c r="D406" s="46" t="s">
        <v>324</v>
      </c>
      <c r="E406" s="47">
        <v>2.4479999999999998E-2</v>
      </c>
      <c r="F406" s="48">
        <v>13626.67</v>
      </c>
      <c r="G406" s="48">
        <f t="shared" si="15"/>
        <v>333.58</v>
      </c>
      <c r="H406" s="43">
        <f>G406/G610</f>
        <v>8.6920605814995325E-5</v>
      </c>
      <c r="I406" s="42">
        <f>ROUND(F406*Прил.10!$D$12,2)</f>
        <v>109558.43</v>
      </c>
      <c r="J406" s="42">
        <f t="shared" si="16"/>
        <v>2681.99</v>
      </c>
    </row>
    <row r="407" spans="1:10" ht="47.25" x14ac:dyDescent="0.25">
      <c r="A407" s="39">
        <v>379</v>
      </c>
      <c r="B407" s="44" t="s">
        <v>731</v>
      </c>
      <c r="C407" s="45" t="s">
        <v>732</v>
      </c>
      <c r="D407" s="46" t="s">
        <v>292</v>
      </c>
      <c r="E407" s="47">
        <v>0.1960875</v>
      </c>
      <c r="F407" s="48">
        <v>1700</v>
      </c>
      <c r="G407" s="48">
        <f t="shared" si="15"/>
        <v>333.35</v>
      </c>
      <c r="H407" s="43">
        <f>G407/G610</f>
        <v>8.6860674945826177E-5</v>
      </c>
      <c r="I407" s="42">
        <f>ROUND(F407*Прил.10!$D$12,2)</f>
        <v>13668</v>
      </c>
      <c r="J407" s="42">
        <f t="shared" si="16"/>
        <v>2680.12</v>
      </c>
    </row>
    <row r="408" spans="1:10" ht="31.5" x14ac:dyDescent="0.25">
      <c r="A408" s="39">
        <v>380</v>
      </c>
      <c r="B408" s="44" t="s">
        <v>733</v>
      </c>
      <c r="C408" s="45" t="s">
        <v>734</v>
      </c>
      <c r="D408" s="46" t="s">
        <v>309</v>
      </c>
      <c r="E408" s="47">
        <v>11.621</v>
      </c>
      <c r="F408" s="48">
        <v>28.6</v>
      </c>
      <c r="G408" s="48">
        <f t="shared" si="15"/>
        <v>332.36</v>
      </c>
      <c r="H408" s="43">
        <f>G408/G610</f>
        <v>8.660271163940239E-5</v>
      </c>
      <c r="I408" s="42">
        <f>ROUND(F408*Прил.10!$D$12,2)</f>
        <v>229.94</v>
      </c>
      <c r="J408" s="42">
        <f t="shared" si="16"/>
        <v>2672.13</v>
      </c>
    </row>
    <row r="409" spans="1:10" ht="47.25" x14ac:dyDescent="0.25">
      <c r="A409" s="39">
        <v>381</v>
      </c>
      <c r="B409" s="44" t="s">
        <v>735</v>
      </c>
      <c r="C409" s="45" t="s">
        <v>736</v>
      </c>
      <c r="D409" s="46" t="s">
        <v>300</v>
      </c>
      <c r="E409" s="47">
        <v>0.20399999999999999</v>
      </c>
      <c r="F409" s="48">
        <v>1596</v>
      </c>
      <c r="G409" s="48">
        <f t="shared" si="15"/>
        <v>325.58</v>
      </c>
      <c r="H409" s="43">
        <f>G409/G610</f>
        <v>8.483605384389405E-5</v>
      </c>
      <c r="I409" s="42">
        <f>ROUND(F409*Прил.10!$D$12,2)</f>
        <v>12831.84</v>
      </c>
      <c r="J409" s="42">
        <f t="shared" si="16"/>
        <v>2617.6999999999998</v>
      </c>
    </row>
    <row r="410" spans="1:10" ht="47.25" x14ac:dyDescent="0.25">
      <c r="A410" s="39">
        <v>382</v>
      </c>
      <c r="B410" s="44" t="s">
        <v>737</v>
      </c>
      <c r="C410" s="45" t="s">
        <v>738</v>
      </c>
      <c r="D410" s="46" t="s">
        <v>318</v>
      </c>
      <c r="E410" s="47">
        <v>1</v>
      </c>
      <c r="F410" s="48">
        <v>321.36</v>
      </c>
      <c r="G410" s="48">
        <f t="shared" si="15"/>
        <v>321.36</v>
      </c>
      <c r="H410" s="43">
        <f>G410/G610</f>
        <v>8.3736452679138138E-5</v>
      </c>
      <c r="I410" s="42">
        <f>ROUND(F410*Прил.10!$D$12,2)</f>
        <v>2583.73</v>
      </c>
      <c r="J410" s="42">
        <f t="shared" si="16"/>
        <v>2583.73</v>
      </c>
    </row>
    <row r="411" spans="1:10" ht="31.5" x14ac:dyDescent="0.25">
      <c r="A411" s="39">
        <v>383</v>
      </c>
      <c r="B411" s="44" t="s">
        <v>739</v>
      </c>
      <c r="C411" s="45" t="s">
        <v>740</v>
      </c>
      <c r="D411" s="46" t="s">
        <v>292</v>
      </c>
      <c r="E411" s="47">
        <v>116.18441079999999</v>
      </c>
      <c r="F411" s="48">
        <v>2.44</v>
      </c>
      <c r="G411" s="48">
        <f t="shared" si="15"/>
        <v>283.49</v>
      </c>
      <c r="H411" s="43">
        <f>G411/G610</f>
        <v>7.3868704785937488E-5</v>
      </c>
      <c r="I411" s="42">
        <f>ROUND(F411*Прил.10!$D$12,2)</f>
        <v>19.62</v>
      </c>
      <c r="J411" s="42">
        <f t="shared" si="16"/>
        <v>2279.54</v>
      </c>
    </row>
    <row r="412" spans="1:10" ht="47.25" x14ac:dyDescent="0.25">
      <c r="A412" s="39">
        <v>384</v>
      </c>
      <c r="B412" s="44" t="s">
        <v>741</v>
      </c>
      <c r="C412" s="45" t="s">
        <v>742</v>
      </c>
      <c r="D412" s="46" t="s">
        <v>387</v>
      </c>
      <c r="E412" s="47">
        <v>4.99</v>
      </c>
      <c r="F412" s="48">
        <v>55.99</v>
      </c>
      <c r="G412" s="48">
        <f t="shared" si="15"/>
        <v>279.39</v>
      </c>
      <c r="H412" s="43">
        <f>G412/G610</f>
        <v>7.2800371900748079E-5</v>
      </c>
      <c r="I412" s="42">
        <f>ROUND(F412*Прил.10!$D$12,2)</f>
        <v>450.16</v>
      </c>
      <c r="J412" s="42">
        <f t="shared" si="16"/>
        <v>2246.3000000000002</v>
      </c>
    </row>
    <row r="413" spans="1:10" ht="31.5" x14ac:dyDescent="0.25">
      <c r="A413" s="39">
        <v>385</v>
      </c>
      <c r="B413" s="44" t="s">
        <v>743</v>
      </c>
      <c r="C413" s="45" t="s">
        <v>744</v>
      </c>
      <c r="D413" s="46" t="s">
        <v>324</v>
      </c>
      <c r="E413" s="47">
        <v>1.5299999999999999E-2</v>
      </c>
      <c r="F413" s="48">
        <v>18184.759999999998</v>
      </c>
      <c r="G413" s="48">
        <f t="shared" si="15"/>
        <v>278.23</v>
      </c>
      <c r="H413" s="43">
        <f>G413/G610</f>
        <v>7.249811186493841E-5</v>
      </c>
      <c r="I413" s="42">
        <f>ROUND(F413*Прил.10!$D$12,2)</f>
        <v>146205.47</v>
      </c>
      <c r="J413" s="42">
        <f t="shared" si="16"/>
        <v>2236.94</v>
      </c>
    </row>
    <row r="414" spans="1:10" ht="47.25" x14ac:dyDescent="0.25">
      <c r="A414" s="39">
        <v>386</v>
      </c>
      <c r="B414" s="44" t="s">
        <v>745</v>
      </c>
      <c r="C414" s="45" t="s">
        <v>746</v>
      </c>
      <c r="D414" s="46" t="s">
        <v>292</v>
      </c>
      <c r="E414" s="47">
        <v>0.40600000000000003</v>
      </c>
      <c r="F414" s="48">
        <v>665</v>
      </c>
      <c r="G414" s="48">
        <f t="shared" si="15"/>
        <v>269.99</v>
      </c>
      <c r="H414" s="43">
        <f>G414/G610</f>
        <v>7.0351023334704087E-5</v>
      </c>
      <c r="I414" s="42">
        <f>ROUND(F414*Прил.10!$D$12,2)</f>
        <v>5346.6</v>
      </c>
      <c r="J414" s="42">
        <f t="shared" si="16"/>
        <v>2170.7199999999998</v>
      </c>
    </row>
    <row r="415" spans="1:10" ht="31.5" x14ac:dyDescent="0.25">
      <c r="A415" s="39">
        <v>387</v>
      </c>
      <c r="B415" s="44" t="s">
        <v>747</v>
      </c>
      <c r="C415" s="45" t="s">
        <v>748</v>
      </c>
      <c r="D415" s="46" t="s">
        <v>608</v>
      </c>
      <c r="E415" s="47">
        <v>3</v>
      </c>
      <c r="F415" s="48">
        <v>89.33</v>
      </c>
      <c r="G415" s="48">
        <f t="shared" si="15"/>
        <v>267.99</v>
      </c>
      <c r="H415" s="43">
        <f>G415/G610</f>
        <v>6.9829885341928769E-5</v>
      </c>
      <c r="I415" s="42">
        <f>ROUND(F415*Прил.10!$D$12,2)</f>
        <v>718.21</v>
      </c>
      <c r="J415" s="42">
        <f t="shared" si="16"/>
        <v>2154.63</v>
      </c>
    </row>
    <row r="416" spans="1:10" ht="47.25" x14ac:dyDescent="0.25">
      <c r="A416" s="39">
        <v>388</v>
      </c>
      <c r="B416" s="44" t="s">
        <v>749</v>
      </c>
      <c r="C416" s="45" t="s">
        <v>750</v>
      </c>
      <c r="D416" s="46" t="s">
        <v>318</v>
      </c>
      <c r="E416" s="47">
        <v>1</v>
      </c>
      <c r="F416" s="48">
        <v>260.06</v>
      </c>
      <c r="G416" s="48">
        <f t="shared" ref="G416:G479" si="17">ROUND(E416*F416,2)</f>
        <v>260.06</v>
      </c>
      <c r="H416" s="43">
        <f>G416/G610</f>
        <v>6.7763573200574633E-5</v>
      </c>
      <c r="I416" s="42">
        <f>ROUND(F416*Прил.10!$D$12,2)</f>
        <v>2090.88</v>
      </c>
      <c r="J416" s="42">
        <f t="shared" ref="J416:J479" si="18">ROUND(E416*I416,2)</f>
        <v>2090.88</v>
      </c>
    </row>
    <row r="417" spans="1:10" ht="31.5" x14ac:dyDescent="0.25">
      <c r="A417" s="39">
        <v>389</v>
      </c>
      <c r="B417" s="44" t="s">
        <v>751</v>
      </c>
      <c r="C417" s="45" t="s">
        <v>752</v>
      </c>
      <c r="D417" s="46" t="s">
        <v>300</v>
      </c>
      <c r="E417" s="47">
        <v>3.5999999999999997E-2</v>
      </c>
      <c r="F417" s="48">
        <v>7200</v>
      </c>
      <c r="G417" s="48">
        <f t="shared" si="17"/>
        <v>259.2</v>
      </c>
      <c r="H417" s="43">
        <f>G417/G610</f>
        <v>6.7539483863681237E-5</v>
      </c>
      <c r="I417" s="42">
        <f>ROUND(F417*Прил.10!$D$12,2)</f>
        <v>57888</v>
      </c>
      <c r="J417" s="42">
        <f t="shared" si="18"/>
        <v>2083.9699999999998</v>
      </c>
    </row>
    <row r="418" spans="1:10" ht="31.5" x14ac:dyDescent="0.25">
      <c r="A418" s="39">
        <v>390</v>
      </c>
      <c r="B418" s="44" t="s">
        <v>753</v>
      </c>
      <c r="C418" s="45" t="s">
        <v>754</v>
      </c>
      <c r="D418" s="46" t="s">
        <v>324</v>
      </c>
      <c r="E418" s="47">
        <v>2.8559999999999999E-2</v>
      </c>
      <c r="F418" s="48">
        <v>9038.8700000000008</v>
      </c>
      <c r="G418" s="48">
        <f t="shared" si="17"/>
        <v>258.14999999999998</v>
      </c>
      <c r="H418" s="43">
        <f>G418/G610</f>
        <v>6.7265886417474199E-5</v>
      </c>
      <c r="I418" s="42">
        <f>ROUND(F418*Прил.10!$D$12,2)</f>
        <v>72672.509999999995</v>
      </c>
      <c r="J418" s="42">
        <f t="shared" si="18"/>
        <v>2075.5300000000002</v>
      </c>
    </row>
    <row r="419" spans="1:10" ht="31.5" x14ac:dyDescent="0.25">
      <c r="A419" s="39">
        <v>391</v>
      </c>
      <c r="B419" s="44" t="s">
        <v>755</v>
      </c>
      <c r="C419" s="45" t="s">
        <v>756</v>
      </c>
      <c r="D419" s="46" t="s">
        <v>300</v>
      </c>
      <c r="E419" s="47">
        <v>3.1433999999999997E-2</v>
      </c>
      <c r="F419" s="48">
        <v>8190</v>
      </c>
      <c r="G419" s="48">
        <f t="shared" si="17"/>
        <v>257.44</v>
      </c>
      <c r="H419" s="43">
        <f>G419/G610</f>
        <v>6.7080882430038967E-5</v>
      </c>
      <c r="I419" s="42">
        <f>ROUND(F419*Прил.10!$D$12,2)</f>
        <v>65847.600000000006</v>
      </c>
      <c r="J419" s="42">
        <f t="shared" si="18"/>
        <v>2069.85</v>
      </c>
    </row>
    <row r="420" spans="1:10" ht="31.5" x14ac:dyDescent="0.25">
      <c r="A420" s="39">
        <v>392</v>
      </c>
      <c r="B420" s="44" t="s">
        <v>757</v>
      </c>
      <c r="C420" s="45" t="s">
        <v>758</v>
      </c>
      <c r="D420" s="46" t="s">
        <v>300</v>
      </c>
      <c r="E420" s="47">
        <v>2.4309999999999998E-2</v>
      </c>
      <c r="F420" s="48">
        <v>10465</v>
      </c>
      <c r="G420" s="48">
        <f t="shared" si="17"/>
        <v>254.4</v>
      </c>
      <c r="H420" s="43">
        <f>G420/G610</f>
        <v>6.6288752681020483E-5</v>
      </c>
      <c r="I420" s="42">
        <f>ROUND(F420*Прил.10!$D$12,2)</f>
        <v>84138.6</v>
      </c>
      <c r="J420" s="42">
        <f t="shared" si="18"/>
        <v>2045.41</v>
      </c>
    </row>
    <row r="421" spans="1:10" ht="47.25" x14ac:dyDescent="0.25">
      <c r="A421" s="39">
        <v>393</v>
      </c>
      <c r="B421" s="44" t="s">
        <v>759</v>
      </c>
      <c r="C421" s="45" t="s">
        <v>760</v>
      </c>
      <c r="D421" s="46" t="s">
        <v>387</v>
      </c>
      <c r="E421" s="47">
        <v>9.98</v>
      </c>
      <c r="F421" s="48">
        <v>25.37</v>
      </c>
      <c r="G421" s="48">
        <f t="shared" si="17"/>
        <v>253.19</v>
      </c>
      <c r="H421" s="43">
        <f>G421/G610</f>
        <v>6.5973464195391408E-5</v>
      </c>
      <c r="I421" s="42">
        <f>ROUND(F421*Прил.10!$D$12,2)</f>
        <v>203.97</v>
      </c>
      <c r="J421" s="42">
        <f t="shared" si="18"/>
        <v>2035.62</v>
      </c>
    </row>
    <row r="422" spans="1:10" ht="47.25" x14ac:dyDescent="0.25">
      <c r="A422" s="39">
        <v>394</v>
      </c>
      <c r="B422" s="44" t="s">
        <v>374</v>
      </c>
      <c r="C422" s="45" t="s">
        <v>761</v>
      </c>
      <c r="D422" s="46" t="s">
        <v>547</v>
      </c>
      <c r="E422" s="47">
        <v>1</v>
      </c>
      <c r="F422" s="51">
        <v>242.86013206748001</v>
      </c>
      <c r="G422" s="48">
        <f t="shared" si="17"/>
        <v>242.86</v>
      </c>
      <c r="H422" s="43">
        <f>G422/G610</f>
        <v>6.3281786462706895E-5</v>
      </c>
      <c r="I422" s="42">
        <f>ROUND(F422*Прил.10!$D$12,2)</f>
        <v>1952.6</v>
      </c>
      <c r="J422" s="42">
        <f t="shared" si="18"/>
        <v>1952.6</v>
      </c>
    </row>
    <row r="423" spans="1:10" ht="78.75" x14ac:dyDescent="0.25">
      <c r="A423" s="39">
        <v>395</v>
      </c>
      <c r="B423" s="44" t="s">
        <v>762</v>
      </c>
      <c r="C423" s="45" t="s">
        <v>763</v>
      </c>
      <c r="D423" s="46" t="s">
        <v>300</v>
      </c>
      <c r="E423" s="47">
        <v>9.6600000000000002E-3</v>
      </c>
      <c r="F423" s="48">
        <v>25020</v>
      </c>
      <c r="G423" s="48">
        <f t="shared" si="17"/>
        <v>241.69</v>
      </c>
      <c r="H423" s="43">
        <f>G423/G610</f>
        <v>6.297692073693334E-5</v>
      </c>
      <c r="I423" s="42">
        <f>ROUND(F423*Прил.10!$D$12,2)</f>
        <v>201160.8</v>
      </c>
      <c r="J423" s="42">
        <f t="shared" si="18"/>
        <v>1943.21</v>
      </c>
    </row>
    <row r="424" spans="1:10" ht="31.5" x14ac:dyDescent="0.25">
      <c r="A424" s="39">
        <v>396</v>
      </c>
      <c r="B424" s="44" t="s">
        <v>764</v>
      </c>
      <c r="C424" s="45" t="s">
        <v>765</v>
      </c>
      <c r="D424" s="46" t="s">
        <v>292</v>
      </c>
      <c r="E424" s="47">
        <v>0.48599999999999999</v>
      </c>
      <c r="F424" s="48">
        <v>497</v>
      </c>
      <c r="G424" s="48">
        <f t="shared" si="17"/>
        <v>241.54</v>
      </c>
      <c r="H424" s="43">
        <f>G424/G610</f>
        <v>6.2937835387475189E-5</v>
      </c>
      <c r="I424" s="42">
        <f>ROUND(F424*Прил.10!$D$12,2)</f>
        <v>3995.88</v>
      </c>
      <c r="J424" s="42">
        <f t="shared" si="18"/>
        <v>1942</v>
      </c>
    </row>
    <row r="425" spans="1:10" ht="31.5" x14ac:dyDescent="0.25">
      <c r="A425" s="39">
        <v>397</v>
      </c>
      <c r="B425" s="44" t="s">
        <v>766</v>
      </c>
      <c r="C425" s="45" t="s">
        <v>767</v>
      </c>
      <c r="D425" s="46" t="s">
        <v>324</v>
      </c>
      <c r="E425" s="47">
        <v>9.1800000000000007E-2</v>
      </c>
      <c r="F425" s="48">
        <v>2615.9499999999998</v>
      </c>
      <c r="G425" s="48">
        <f t="shared" si="17"/>
        <v>240.14</v>
      </c>
      <c r="H425" s="43">
        <f>G425/G610</f>
        <v>6.2573038792532458E-5</v>
      </c>
      <c r="I425" s="42">
        <f>ROUND(F425*Прил.10!$D$12,2)</f>
        <v>21032.240000000002</v>
      </c>
      <c r="J425" s="42">
        <f t="shared" si="18"/>
        <v>1930.76</v>
      </c>
    </row>
    <row r="426" spans="1:10" ht="31.5" x14ac:dyDescent="0.25">
      <c r="A426" s="39">
        <v>398</v>
      </c>
      <c r="B426" s="44" t="s">
        <v>768</v>
      </c>
      <c r="C426" s="45" t="s">
        <v>769</v>
      </c>
      <c r="D426" s="46" t="s">
        <v>300</v>
      </c>
      <c r="E426" s="47">
        <v>5.1912899999999998E-2</v>
      </c>
      <c r="F426" s="48">
        <v>4455.2</v>
      </c>
      <c r="G426" s="48">
        <f t="shared" si="17"/>
        <v>231.28</v>
      </c>
      <c r="H426" s="43">
        <f>G426/G610</f>
        <v>6.0264397484537802E-5</v>
      </c>
      <c r="I426" s="42">
        <f>ROUND(F426*Прил.10!$D$12,2)</f>
        <v>35819.81</v>
      </c>
      <c r="J426" s="42">
        <f t="shared" si="18"/>
        <v>1859.51</v>
      </c>
    </row>
    <row r="427" spans="1:10" ht="47.25" x14ac:dyDescent="0.25">
      <c r="A427" s="39">
        <v>399</v>
      </c>
      <c r="B427" s="44" t="s">
        <v>770</v>
      </c>
      <c r="C427" s="45" t="s">
        <v>771</v>
      </c>
      <c r="D427" s="46" t="s">
        <v>318</v>
      </c>
      <c r="E427" s="47">
        <v>3</v>
      </c>
      <c r="F427" s="48">
        <v>74.92</v>
      </c>
      <c r="G427" s="48">
        <f t="shared" si="17"/>
        <v>224.76</v>
      </c>
      <c r="H427" s="43">
        <f>G427/G610</f>
        <v>5.8565487628090263E-5</v>
      </c>
      <c r="I427" s="42">
        <f>ROUND(F427*Прил.10!$D$12,2)</f>
        <v>602.36</v>
      </c>
      <c r="J427" s="42">
        <f t="shared" si="18"/>
        <v>1807.08</v>
      </c>
    </row>
    <row r="428" spans="1:10" ht="78.75" x14ac:dyDescent="0.25">
      <c r="A428" s="39">
        <v>400</v>
      </c>
      <c r="B428" s="44" t="s">
        <v>772</v>
      </c>
      <c r="C428" s="45" t="s">
        <v>773</v>
      </c>
      <c r="D428" s="46" t="s">
        <v>387</v>
      </c>
      <c r="E428" s="47">
        <v>40.35</v>
      </c>
      <c r="F428" s="48">
        <v>5.5</v>
      </c>
      <c r="G428" s="48">
        <f t="shared" si="17"/>
        <v>221.93</v>
      </c>
      <c r="H428" s="43">
        <f>G428/G610</f>
        <v>5.7828077368313195E-5</v>
      </c>
      <c r="I428" s="42">
        <f>ROUND(F428*Прил.10!$D$12,2)</f>
        <v>44.22</v>
      </c>
      <c r="J428" s="42">
        <f t="shared" si="18"/>
        <v>1784.28</v>
      </c>
    </row>
    <row r="429" spans="1:10" ht="31.5" x14ac:dyDescent="0.25">
      <c r="A429" s="39">
        <v>401</v>
      </c>
      <c r="B429" s="44" t="s">
        <v>774</v>
      </c>
      <c r="C429" s="45" t="s">
        <v>775</v>
      </c>
      <c r="D429" s="46" t="s">
        <v>309</v>
      </c>
      <c r="E429" s="47">
        <v>20.407568000000001</v>
      </c>
      <c r="F429" s="48">
        <v>10.57</v>
      </c>
      <c r="G429" s="48">
        <f t="shared" si="17"/>
        <v>215.71</v>
      </c>
      <c r="H429" s="43">
        <f>G429/G610</f>
        <v>5.620733821078195E-5</v>
      </c>
      <c r="I429" s="42">
        <f>ROUND(F429*Прил.10!$D$12,2)</f>
        <v>84.98</v>
      </c>
      <c r="J429" s="42">
        <f t="shared" si="18"/>
        <v>1734.24</v>
      </c>
    </row>
    <row r="430" spans="1:10" ht="78.75" x14ac:dyDescent="0.25">
      <c r="A430" s="39">
        <v>402</v>
      </c>
      <c r="B430" s="44" t="s">
        <v>776</v>
      </c>
      <c r="C430" s="45" t="s">
        <v>777</v>
      </c>
      <c r="D430" s="46" t="s">
        <v>318</v>
      </c>
      <c r="E430" s="47">
        <v>1</v>
      </c>
      <c r="F430" s="48">
        <v>207.11</v>
      </c>
      <c r="G430" s="48">
        <f t="shared" si="17"/>
        <v>207.11</v>
      </c>
      <c r="H430" s="43">
        <f>G430/G610</f>
        <v>5.3966444841848088E-5</v>
      </c>
      <c r="I430" s="42">
        <f>ROUND(F430*Прил.10!$D$12,2)</f>
        <v>1665.16</v>
      </c>
      <c r="J430" s="42">
        <f t="shared" si="18"/>
        <v>1665.16</v>
      </c>
    </row>
    <row r="431" spans="1:10" ht="47.25" x14ac:dyDescent="0.25">
      <c r="A431" s="39">
        <v>403</v>
      </c>
      <c r="B431" s="44" t="s">
        <v>778</v>
      </c>
      <c r="C431" s="45" t="s">
        <v>779</v>
      </c>
      <c r="D431" s="46" t="s">
        <v>300</v>
      </c>
      <c r="E431" s="47">
        <v>1.3919000000000001E-2</v>
      </c>
      <c r="F431" s="48">
        <v>14830</v>
      </c>
      <c r="G431" s="48">
        <f t="shared" si="17"/>
        <v>206.42</v>
      </c>
      <c r="H431" s="43">
        <f>G431/G610</f>
        <v>5.3786652234340596E-5</v>
      </c>
      <c r="I431" s="42">
        <f>ROUND(F431*Прил.10!$D$12,2)</f>
        <v>119233.2</v>
      </c>
      <c r="J431" s="42">
        <f t="shared" si="18"/>
        <v>1659.61</v>
      </c>
    </row>
    <row r="432" spans="1:10" ht="31.5" x14ac:dyDescent="0.25">
      <c r="A432" s="39">
        <v>404</v>
      </c>
      <c r="B432" s="44" t="s">
        <v>780</v>
      </c>
      <c r="C432" s="45" t="s">
        <v>781</v>
      </c>
      <c r="D432" s="46" t="s">
        <v>300</v>
      </c>
      <c r="E432" s="47">
        <v>0.14894399999999999</v>
      </c>
      <c r="F432" s="48">
        <v>1383.1</v>
      </c>
      <c r="G432" s="48">
        <f t="shared" si="17"/>
        <v>206</v>
      </c>
      <c r="H432" s="43">
        <f>G432/G610</f>
        <v>5.3677213255857778E-5</v>
      </c>
      <c r="I432" s="42">
        <f>ROUND(F432*Прил.10!$D$12,2)</f>
        <v>11120.12</v>
      </c>
      <c r="J432" s="42">
        <f t="shared" si="18"/>
        <v>1656.28</v>
      </c>
    </row>
    <row r="433" spans="1:10" ht="31.5" x14ac:dyDescent="0.25">
      <c r="A433" s="39">
        <v>405</v>
      </c>
      <c r="B433" s="44" t="s">
        <v>782</v>
      </c>
      <c r="C433" s="45" t="s">
        <v>783</v>
      </c>
      <c r="D433" s="46" t="s">
        <v>321</v>
      </c>
      <c r="E433" s="47">
        <v>5.0999999999999996</v>
      </c>
      <c r="F433" s="48">
        <v>39</v>
      </c>
      <c r="G433" s="48">
        <f t="shared" si="17"/>
        <v>198.9</v>
      </c>
      <c r="H433" s="43">
        <f>G433/G610</f>
        <v>5.1827173381505405E-5</v>
      </c>
      <c r="I433" s="42">
        <f>ROUND(F433*Прил.10!$D$12,2)</f>
        <v>313.56</v>
      </c>
      <c r="J433" s="42">
        <f t="shared" si="18"/>
        <v>1599.16</v>
      </c>
    </row>
    <row r="434" spans="1:10" ht="31.5" x14ac:dyDescent="0.25">
      <c r="A434" s="39">
        <v>406</v>
      </c>
      <c r="B434" s="44" t="s">
        <v>784</v>
      </c>
      <c r="C434" s="45" t="s">
        <v>785</v>
      </c>
      <c r="D434" s="46" t="s">
        <v>300</v>
      </c>
      <c r="E434" s="47">
        <v>3.0099999999999998E-2</v>
      </c>
      <c r="F434" s="48">
        <v>6508.75</v>
      </c>
      <c r="G434" s="48">
        <f t="shared" si="17"/>
        <v>195.91</v>
      </c>
      <c r="H434" s="43">
        <f>G434/G610</f>
        <v>5.10480720823063E-5</v>
      </c>
      <c r="I434" s="42">
        <f>ROUND(F434*Прил.10!$D$12,2)</f>
        <v>52330.35</v>
      </c>
      <c r="J434" s="42">
        <f t="shared" si="18"/>
        <v>1575.14</v>
      </c>
    </row>
    <row r="435" spans="1:10" ht="47.25" x14ac:dyDescent="0.25">
      <c r="A435" s="39">
        <v>407</v>
      </c>
      <c r="B435" s="44" t="s">
        <v>786</v>
      </c>
      <c r="C435" s="45" t="s">
        <v>787</v>
      </c>
      <c r="D435" s="46" t="s">
        <v>318</v>
      </c>
      <c r="E435" s="47">
        <v>2</v>
      </c>
      <c r="F435" s="48">
        <v>94.43</v>
      </c>
      <c r="G435" s="48">
        <f t="shared" si="17"/>
        <v>188.86</v>
      </c>
      <c r="H435" s="43">
        <f>G435/G610</f>
        <v>4.9211060657773306E-5</v>
      </c>
      <c r="I435" s="42">
        <f>ROUND(F435*Прил.10!$D$12,2)</f>
        <v>759.22</v>
      </c>
      <c r="J435" s="42">
        <f t="shared" si="18"/>
        <v>1518.44</v>
      </c>
    </row>
    <row r="436" spans="1:10" ht="31.5" x14ac:dyDescent="0.25">
      <c r="A436" s="39">
        <v>408</v>
      </c>
      <c r="B436" s="44" t="s">
        <v>788</v>
      </c>
      <c r="C436" s="45" t="s">
        <v>789</v>
      </c>
      <c r="D436" s="46" t="s">
        <v>387</v>
      </c>
      <c r="E436" s="47">
        <v>23.416499999999999</v>
      </c>
      <c r="F436" s="48">
        <v>7.95</v>
      </c>
      <c r="G436" s="48">
        <f t="shared" si="17"/>
        <v>186.16</v>
      </c>
      <c r="H436" s="43">
        <f>G436/G610</f>
        <v>4.8507524367526622E-5</v>
      </c>
      <c r="I436" s="42">
        <f>ROUND(F436*Прил.10!$D$12,2)</f>
        <v>63.92</v>
      </c>
      <c r="J436" s="42">
        <f t="shared" si="18"/>
        <v>1496.78</v>
      </c>
    </row>
    <row r="437" spans="1:10" ht="63" x14ac:dyDescent="0.25">
      <c r="A437" s="39">
        <v>409</v>
      </c>
      <c r="B437" s="44" t="s">
        <v>790</v>
      </c>
      <c r="C437" s="45" t="s">
        <v>791</v>
      </c>
      <c r="D437" s="46" t="s">
        <v>387</v>
      </c>
      <c r="E437" s="47">
        <v>5</v>
      </c>
      <c r="F437" s="48">
        <v>37.18</v>
      </c>
      <c r="G437" s="48">
        <f t="shared" si="17"/>
        <v>185.9</v>
      </c>
      <c r="H437" s="43">
        <f>G437/G610</f>
        <v>4.8439776428465834E-5</v>
      </c>
      <c r="I437" s="42">
        <f>ROUND(F437*Прил.10!$D$12,2)</f>
        <v>298.93</v>
      </c>
      <c r="J437" s="42">
        <f t="shared" si="18"/>
        <v>1494.65</v>
      </c>
    </row>
    <row r="438" spans="1:10" ht="31.5" x14ac:dyDescent="0.25">
      <c r="A438" s="39">
        <v>410</v>
      </c>
      <c r="B438" s="44" t="s">
        <v>792</v>
      </c>
      <c r="C438" s="45" t="s">
        <v>793</v>
      </c>
      <c r="D438" s="46" t="s">
        <v>318</v>
      </c>
      <c r="E438" s="47">
        <v>7</v>
      </c>
      <c r="F438" s="48">
        <v>26.2</v>
      </c>
      <c r="G438" s="48">
        <f t="shared" si="17"/>
        <v>183.4</v>
      </c>
      <c r="H438" s="43">
        <f>G438/G610</f>
        <v>4.7788353937496686E-5</v>
      </c>
      <c r="I438" s="42">
        <f>ROUND(F438*Прил.10!$D$12,2)</f>
        <v>210.65</v>
      </c>
      <c r="J438" s="42">
        <f t="shared" si="18"/>
        <v>1474.55</v>
      </c>
    </row>
    <row r="439" spans="1:10" ht="31.5" x14ac:dyDescent="0.25">
      <c r="A439" s="39">
        <v>411</v>
      </c>
      <c r="B439" s="44" t="s">
        <v>794</v>
      </c>
      <c r="C439" s="45" t="s">
        <v>795</v>
      </c>
      <c r="D439" s="46" t="s">
        <v>309</v>
      </c>
      <c r="E439" s="47">
        <v>3.39669</v>
      </c>
      <c r="F439" s="48">
        <v>52.86</v>
      </c>
      <c r="G439" s="48">
        <f t="shared" si="17"/>
        <v>179.55</v>
      </c>
      <c r="H439" s="43">
        <f>G439/G610</f>
        <v>4.6785163301404199E-5</v>
      </c>
      <c r="I439" s="42">
        <f>ROUND(F439*Прил.10!$D$12,2)</f>
        <v>424.99</v>
      </c>
      <c r="J439" s="42">
        <f t="shared" si="18"/>
        <v>1443.56</v>
      </c>
    </row>
    <row r="440" spans="1:10" ht="47.25" x14ac:dyDescent="0.25">
      <c r="A440" s="39">
        <v>412</v>
      </c>
      <c r="B440" s="44" t="s">
        <v>796</v>
      </c>
      <c r="C440" s="45" t="s">
        <v>797</v>
      </c>
      <c r="D440" s="46" t="s">
        <v>318</v>
      </c>
      <c r="E440" s="47">
        <v>3</v>
      </c>
      <c r="F440" s="48">
        <v>59.36</v>
      </c>
      <c r="G440" s="48">
        <f t="shared" si="17"/>
        <v>178.08</v>
      </c>
      <c r="H440" s="43">
        <f>G440/G610</f>
        <v>4.6402126876714342E-5</v>
      </c>
      <c r="I440" s="42">
        <f>ROUND(F440*Прил.10!$D$12,2)</f>
        <v>477.25</v>
      </c>
      <c r="J440" s="42">
        <f t="shared" si="18"/>
        <v>1431.75</v>
      </c>
    </row>
    <row r="441" spans="1:10" ht="47.25" x14ac:dyDescent="0.25">
      <c r="A441" s="39">
        <v>413</v>
      </c>
      <c r="B441" s="44" t="s">
        <v>798</v>
      </c>
      <c r="C441" s="45" t="s">
        <v>799</v>
      </c>
      <c r="D441" s="46" t="s">
        <v>300</v>
      </c>
      <c r="E441" s="47">
        <v>3.5220000000000001E-2</v>
      </c>
      <c r="F441" s="48">
        <v>5000</v>
      </c>
      <c r="G441" s="48">
        <f t="shared" si="17"/>
        <v>176.1</v>
      </c>
      <c r="H441" s="43">
        <f>G441/G610</f>
        <v>4.588620026386677E-5</v>
      </c>
      <c r="I441" s="42">
        <f>ROUND(F441*Прил.10!$D$12,2)</f>
        <v>40200</v>
      </c>
      <c r="J441" s="42">
        <f t="shared" si="18"/>
        <v>1415.84</v>
      </c>
    </row>
    <row r="442" spans="1:10" ht="47.25" x14ac:dyDescent="0.25">
      <c r="A442" s="39">
        <v>414</v>
      </c>
      <c r="B442" s="44" t="s">
        <v>800</v>
      </c>
      <c r="C442" s="45" t="s">
        <v>801</v>
      </c>
      <c r="D442" s="46" t="s">
        <v>318</v>
      </c>
      <c r="E442" s="47">
        <v>4</v>
      </c>
      <c r="F442" s="48">
        <v>43.21</v>
      </c>
      <c r="G442" s="48">
        <f t="shared" si="17"/>
        <v>172.84</v>
      </c>
      <c r="H442" s="43">
        <f>G442/G610</f>
        <v>4.5036745335643004E-5</v>
      </c>
      <c r="I442" s="42">
        <f>ROUND(F442*Прил.10!$D$12,2)</f>
        <v>347.41</v>
      </c>
      <c r="J442" s="42">
        <f t="shared" si="18"/>
        <v>1389.64</v>
      </c>
    </row>
    <row r="443" spans="1:10" ht="47.25" x14ac:dyDescent="0.25">
      <c r="A443" s="39">
        <v>415</v>
      </c>
      <c r="B443" s="44" t="s">
        <v>802</v>
      </c>
      <c r="C443" s="45" t="s">
        <v>803</v>
      </c>
      <c r="D443" s="46" t="s">
        <v>318</v>
      </c>
      <c r="E443" s="47">
        <v>1</v>
      </c>
      <c r="F443" s="48">
        <v>169.7</v>
      </c>
      <c r="G443" s="48">
        <f t="shared" si="17"/>
        <v>169.7</v>
      </c>
      <c r="H443" s="43">
        <f>G443/G610</f>
        <v>4.4218558686985749E-5</v>
      </c>
      <c r="I443" s="42">
        <f>ROUND(F443*Прил.10!$D$12,2)</f>
        <v>1364.39</v>
      </c>
      <c r="J443" s="42">
        <f t="shared" si="18"/>
        <v>1364.39</v>
      </c>
    </row>
    <row r="444" spans="1:10" ht="31.5" x14ac:dyDescent="0.25">
      <c r="A444" s="39">
        <v>416</v>
      </c>
      <c r="B444" s="44" t="s">
        <v>804</v>
      </c>
      <c r="C444" s="45" t="s">
        <v>805</v>
      </c>
      <c r="D444" s="46" t="s">
        <v>341</v>
      </c>
      <c r="E444" s="47">
        <v>1.68</v>
      </c>
      <c r="F444" s="48">
        <v>100</v>
      </c>
      <c r="G444" s="48">
        <f t="shared" si="17"/>
        <v>168</v>
      </c>
      <c r="H444" s="43">
        <f>G444/G610</f>
        <v>4.3775591393126731E-5</v>
      </c>
      <c r="I444" s="42">
        <f>ROUND(F444*Прил.10!$D$12,2)</f>
        <v>804</v>
      </c>
      <c r="J444" s="42">
        <f t="shared" si="18"/>
        <v>1350.72</v>
      </c>
    </row>
    <row r="445" spans="1:10" ht="63" x14ac:dyDescent="0.25">
      <c r="A445" s="39">
        <v>417</v>
      </c>
      <c r="B445" s="44" t="s">
        <v>806</v>
      </c>
      <c r="C445" s="45" t="s">
        <v>807</v>
      </c>
      <c r="D445" s="46" t="s">
        <v>300</v>
      </c>
      <c r="E445" s="47">
        <v>1.1407E-2</v>
      </c>
      <c r="F445" s="48">
        <v>14690</v>
      </c>
      <c r="G445" s="48">
        <f t="shared" si="17"/>
        <v>167.57</v>
      </c>
      <c r="H445" s="43">
        <f>G445/G610</f>
        <v>4.366354672468004E-5</v>
      </c>
      <c r="I445" s="42">
        <f>ROUND(F445*Прил.10!$D$12,2)</f>
        <v>118107.6</v>
      </c>
      <c r="J445" s="42">
        <f t="shared" si="18"/>
        <v>1347.25</v>
      </c>
    </row>
    <row r="446" spans="1:10" ht="47.25" x14ac:dyDescent="0.25">
      <c r="A446" s="39">
        <v>418</v>
      </c>
      <c r="B446" s="44" t="s">
        <v>808</v>
      </c>
      <c r="C446" s="45" t="s">
        <v>809</v>
      </c>
      <c r="D446" s="46" t="s">
        <v>318</v>
      </c>
      <c r="E446" s="47">
        <v>1</v>
      </c>
      <c r="F446" s="48">
        <v>167.33</v>
      </c>
      <c r="G446" s="48">
        <f t="shared" si="17"/>
        <v>167.33</v>
      </c>
      <c r="H446" s="43">
        <f>G446/G610</f>
        <v>4.3601010165547005E-5</v>
      </c>
      <c r="I446" s="42">
        <f>ROUND(F446*Прил.10!$D$12,2)</f>
        <v>1345.33</v>
      </c>
      <c r="J446" s="42">
        <f t="shared" si="18"/>
        <v>1345.33</v>
      </c>
    </row>
    <row r="447" spans="1:10" ht="47.25" x14ac:dyDescent="0.25">
      <c r="A447" s="39">
        <v>419</v>
      </c>
      <c r="B447" s="44" t="s">
        <v>810</v>
      </c>
      <c r="C447" s="45" t="s">
        <v>811</v>
      </c>
      <c r="D447" s="46" t="s">
        <v>295</v>
      </c>
      <c r="E447" s="47">
        <v>17.631732</v>
      </c>
      <c r="F447" s="48">
        <v>9.36</v>
      </c>
      <c r="G447" s="48">
        <f t="shared" si="17"/>
        <v>165.03</v>
      </c>
      <c r="H447" s="43">
        <f>G447/G610</f>
        <v>4.3001701473855386E-5</v>
      </c>
      <c r="I447" s="42">
        <f>ROUND(F447*Прил.10!$D$12,2)</f>
        <v>75.25</v>
      </c>
      <c r="J447" s="42">
        <f t="shared" si="18"/>
        <v>1326.79</v>
      </c>
    </row>
    <row r="448" spans="1:10" ht="31.5" x14ac:dyDescent="0.25">
      <c r="A448" s="39">
        <v>420</v>
      </c>
      <c r="B448" s="44" t="s">
        <v>812</v>
      </c>
      <c r="C448" s="45" t="s">
        <v>813</v>
      </c>
      <c r="D448" s="46" t="s">
        <v>309</v>
      </c>
      <c r="E448" s="47">
        <v>14.262</v>
      </c>
      <c r="F448" s="48">
        <v>11.5</v>
      </c>
      <c r="G448" s="48">
        <f t="shared" si="17"/>
        <v>164.01</v>
      </c>
      <c r="H448" s="43">
        <f>G448/G610</f>
        <v>4.2735921097539973E-5</v>
      </c>
      <c r="I448" s="42">
        <f>ROUND(F448*Прил.10!$D$12,2)</f>
        <v>92.46</v>
      </c>
      <c r="J448" s="42">
        <f t="shared" si="18"/>
        <v>1318.66</v>
      </c>
    </row>
    <row r="449" spans="1:10" ht="47.25" x14ac:dyDescent="0.25">
      <c r="A449" s="39">
        <v>421</v>
      </c>
      <c r="B449" s="44" t="s">
        <v>814</v>
      </c>
      <c r="C449" s="45" t="s">
        <v>815</v>
      </c>
      <c r="D449" s="46" t="s">
        <v>300</v>
      </c>
      <c r="E449" s="47">
        <v>2.3E-2</v>
      </c>
      <c r="F449" s="48">
        <v>7115.48</v>
      </c>
      <c r="G449" s="48">
        <f t="shared" si="17"/>
        <v>163.66</v>
      </c>
      <c r="H449" s="43">
        <f>G449/G610</f>
        <v>4.2644721948804294E-5</v>
      </c>
      <c r="I449" s="42">
        <f>ROUND(F449*Прил.10!$D$12,2)</f>
        <v>57208.46</v>
      </c>
      <c r="J449" s="42">
        <f t="shared" si="18"/>
        <v>1315.79</v>
      </c>
    </row>
    <row r="450" spans="1:10" ht="47.25" x14ac:dyDescent="0.25">
      <c r="A450" s="39">
        <v>422</v>
      </c>
      <c r="B450" s="44" t="s">
        <v>816</v>
      </c>
      <c r="C450" s="45" t="s">
        <v>817</v>
      </c>
      <c r="D450" s="46" t="s">
        <v>300</v>
      </c>
      <c r="E450" s="47">
        <v>2.6344800000000002E-2</v>
      </c>
      <c r="F450" s="48">
        <v>6210</v>
      </c>
      <c r="G450" s="48">
        <f t="shared" si="17"/>
        <v>163.6</v>
      </c>
      <c r="H450" s="43">
        <f>G450/G610</f>
        <v>4.2629087809021035E-5</v>
      </c>
      <c r="I450" s="42">
        <f>ROUND(F450*Прил.10!$D$12,2)</f>
        <v>49928.4</v>
      </c>
      <c r="J450" s="42">
        <f t="shared" si="18"/>
        <v>1315.35</v>
      </c>
    </row>
    <row r="451" spans="1:10" ht="31.5" x14ac:dyDescent="0.25">
      <c r="A451" s="39">
        <v>423</v>
      </c>
      <c r="B451" s="44" t="s">
        <v>818</v>
      </c>
      <c r="C451" s="45" t="s">
        <v>819</v>
      </c>
      <c r="D451" s="46" t="s">
        <v>300</v>
      </c>
      <c r="E451" s="47">
        <v>3.5999999999999997E-2</v>
      </c>
      <c r="F451" s="48">
        <v>4488.3999999999996</v>
      </c>
      <c r="G451" s="48">
        <f t="shared" si="17"/>
        <v>161.58000000000001</v>
      </c>
      <c r="H451" s="43">
        <f>G451/G610</f>
        <v>4.2102738436317964E-5</v>
      </c>
      <c r="I451" s="42">
        <f>ROUND(F451*Прил.10!$D$12,2)</f>
        <v>36086.74</v>
      </c>
      <c r="J451" s="42">
        <f t="shared" si="18"/>
        <v>1299.1199999999999</v>
      </c>
    </row>
    <row r="452" spans="1:10" ht="78.75" x14ac:dyDescent="0.25">
      <c r="A452" s="39">
        <v>424</v>
      </c>
      <c r="B452" s="44" t="s">
        <v>820</v>
      </c>
      <c r="C452" s="45" t="s">
        <v>821</v>
      </c>
      <c r="D452" s="46" t="s">
        <v>318</v>
      </c>
      <c r="E452" s="47">
        <v>2.09</v>
      </c>
      <c r="F452" s="48">
        <v>75</v>
      </c>
      <c r="G452" s="48">
        <f t="shared" si="17"/>
        <v>156.75</v>
      </c>
      <c r="H452" s="43">
        <f>G452/G610</f>
        <v>4.084419018376557E-5</v>
      </c>
      <c r="I452" s="42">
        <f>ROUND(F452*Прил.10!$D$12,2)</f>
        <v>603</v>
      </c>
      <c r="J452" s="42">
        <f t="shared" si="18"/>
        <v>1260.27</v>
      </c>
    </row>
    <row r="453" spans="1:10" ht="78.75" x14ac:dyDescent="0.25">
      <c r="A453" s="39">
        <v>425</v>
      </c>
      <c r="B453" s="44" t="s">
        <v>822</v>
      </c>
      <c r="C453" s="45" t="s">
        <v>823</v>
      </c>
      <c r="D453" s="46" t="s">
        <v>387</v>
      </c>
      <c r="E453" s="47">
        <v>10.14</v>
      </c>
      <c r="F453" s="48">
        <v>15.33</v>
      </c>
      <c r="G453" s="48">
        <f t="shared" si="17"/>
        <v>155.44999999999999</v>
      </c>
      <c r="H453" s="43">
        <f>G453/G610</f>
        <v>4.050545048846161E-5</v>
      </c>
      <c r="I453" s="42">
        <f>ROUND(F453*Прил.10!$D$12,2)</f>
        <v>123.25</v>
      </c>
      <c r="J453" s="42">
        <f t="shared" si="18"/>
        <v>1249.76</v>
      </c>
    </row>
    <row r="454" spans="1:10" ht="47.25" x14ac:dyDescent="0.25">
      <c r="A454" s="39">
        <v>426</v>
      </c>
      <c r="B454" s="44" t="s">
        <v>824</v>
      </c>
      <c r="C454" s="45" t="s">
        <v>825</v>
      </c>
      <c r="D454" s="46" t="s">
        <v>292</v>
      </c>
      <c r="E454" s="47">
        <v>0.1734</v>
      </c>
      <c r="F454" s="48">
        <v>880.01</v>
      </c>
      <c r="G454" s="48">
        <f t="shared" si="17"/>
        <v>152.59</v>
      </c>
      <c r="H454" s="43">
        <f>G454/G610</f>
        <v>3.976022315879291E-5</v>
      </c>
      <c r="I454" s="42">
        <f>ROUND(F454*Прил.10!$D$12,2)</f>
        <v>7075.28</v>
      </c>
      <c r="J454" s="42">
        <f t="shared" si="18"/>
        <v>1226.8499999999999</v>
      </c>
    </row>
    <row r="455" spans="1:10" ht="31.5" x14ac:dyDescent="0.25">
      <c r="A455" s="39">
        <v>427</v>
      </c>
      <c r="B455" s="44" t="s">
        <v>826</v>
      </c>
      <c r="C455" s="45" t="s">
        <v>827</v>
      </c>
      <c r="D455" s="46" t="s">
        <v>300</v>
      </c>
      <c r="E455" s="47">
        <v>1.9236E-2</v>
      </c>
      <c r="F455" s="48">
        <v>7826.9</v>
      </c>
      <c r="G455" s="48">
        <f t="shared" si="17"/>
        <v>150.56</v>
      </c>
      <c r="H455" s="43">
        <f>G455/G610</f>
        <v>3.9231268096125958E-5</v>
      </c>
      <c r="I455" s="42">
        <f>ROUND(F455*Прил.10!$D$12,2)</f>
        <v>62928.28</v>
      </c>
      <c r="J455" s="42">
        <f t="shared" si="18"/>
        <v>1210.49</v>
      </c>
    </row>
    <row r="456" spans="1:10" ht="31.5" x14ac:dyDescent="0.25">
      <c r="A456" s="39">
        <v>428</v>
      </c>
      <c r="B456" s="44" t="s">
        <v>828</v>
      </c>
      <c r="C456" s="45" t="s">
        <v>829</v>
      </c>
      <c r="D456" s="46" t="s">
        <v>300</v>
      </c>
      <c r="E456" s="47">
        <v>1.2792E-2</v>
      </c>
      <c r="F456" s="48">
        <v>11752</v>
      </c>
      <c r="G456" s="48">
        <f t="shared" si="17"/>
        <v>150.33000000000001</v>
      </c>
      <c r="H456" s="43">
        <f>G456/G610</f>
        <v>3.9171337226956803E-5</v>
      </c>
      <c r="I456" s="42">
        <f>ROUND(F456*Прил.10!$D$12,2)</f>
        <v>94486.080000000002</v>
      </c>
      <c r="J456" s="42">
        <f t="shared" si="18"/>
        <v>1208.67</v>
      </c>
    </row>
    <row r="457" spans="1:10" ht="78.75" x14ac:dyDescent="0.25">
      <c r="A457" s="39">
        <v>429</v>
      </c>
      <c r="B457" s="44" t="s">
        <v>830</v>
      </c>
      <c r="C457" s="45" t="s">
        <v>831</v>
      </c>
      <c r="D457" s="46" t="s">
        <v>699</v>
      </c>
      <c r="E457" s="47">
        <v>2.9709629</v>
      </c>
      <c r="F457" s="48">
        <v>50.24</v>
      </c>
      <c r="G457" s="48">
        <f t="shared" si="17"/>
        <v>149.26</v>
      </c>
      <c r="H457" s="43">
        <f>G457/G610</f>
        <v>3.8892528400821998E-5</v>
      </c>
      <c r="I457" s="42">
        <f>ROUND(F457*Прил.10!$D$12,2)</f>
        <v>403.93</v>
      </c>
      <c r="J457" s="42">
        <f t="shared" si="18"/>
        <v>1200.06</v>
      </c>
    </row>
    <row r="458" spans="1:10" ht="110.25" x14ac:dyDescent="0.25">
      <c r="A458" s="39">
        <v>430</v>
      </c>
      <c r="B458" s="44" t="s">
        <v>832</v>
      </c>
      <c r="C458" s="45" t="s">
        <v>833</v>
      </c>
      <c r="D458" s="46" t="s">
        <v>300</v>
      </c>
      <c r="E458" s="47">
        <v>1.30248E-2</v>
      </c>
      <c r="F458" s="48">
        <v>11255</v>
      </c>
      <c r="G458" s="48">
        <f t="shared" si="17"/>
        <v>146.59</v>
      </c>
      <c r="H458" s="43">
        <f>G458/G610</f>
        <v>3.8196809180466954E-5</v>
      </c>
      <c r="I458" s="42">
        <f>ROUND(F458*Прил.10!$D$12,2)</f>
        <v>90490.2</v>
      </c>
      <c r="J458" s="42">
        <f t="shared" si="18"/>
        <v>1178.6199999999999</v>
      </c>
    </row>
    <row r="459" spans="1:10" ht="31.5" x14ac:dyDescent="0.25">
      <c r="A459" s="39">
        <v>431</v>
      </c>
      <c r="B459" s="44" t="s">
        <v>834</v>
      </c>
      <c r="C459" s="45" t="s">
        <v>835</v>
      </c>
      <c r="D459" s="46" t="s">
        <v>309</v>
      </c>
      <c r="E459" s="47">
        <v>5.04</v>
      </c>
      <c r="F459" s="48">
        <v>28.22</v>
      </c>
      <c r="G459" s="48">
        <f t="shared" si="17"/>
        <v>142.22999999999999</v>
      </c>
      <c r="H459" s="43">
        <f>G459/G610</f>
        <v>3.7060728356216757E-5</v>
      </c>
      <c r="I459" s="42">
        <f>ROUND(F459*Прил.10!$D$12,2)</f>
        <v>226.89</v>
      </c>
      <c r="J459" s="42">
        <f t="shared" si="18"/>
        <v>1143.53</v>
      </c>
    </row>
    <row r="460" spans="1:10" ht="31.5" x14ac:dyDescent="0.25">
      <c r="A460" s="39">
        <v>432</v>
      </c>
      <c r="B460" s="44" t="s">
        <v>836</v>
      </c>
      <c r="C460" s="45" t="s">
        <v>837</v>
      </c>
      <c r="D460" s="46" t="s">
        <v>341</v>
      </c>
      <c r="E460" s="47">
        <v>2.7959999999999998</v>
      </c>
      <c r="F460" s="48">
        <v>50</v>
      </c>
      <c r="G460" s="48">
        <f t="shared" si="17"/>
        <v>139.80000000000001</v>
      </c>
      <c r="H460" s="43">
        <f>G460/G610</f>
        <v>3.6427545694994748E-5</v>
      </c>
      <c r="I460" s="42">
        <f>ROUND(F460*Прил.10!$D$12,2)</f>
        <v>402</v>
      </c>
      <c r="J460" s="42">
        <f t="shared" si="18"/>
        <v>1123.99</v>
      </c>
    </row>
    <row r="461" spans="1:10" ht="47.25" x14ac:dyDescent="0.25">
      <c r="A461" s="39">
        <v>433</v>
      </c>
      <c r="B461" s="44" t="s">
        <v>838</v>
      </c>
      <c r="C461" s="45" t="s">
        <v>839</v>
      </c>
      <c r="D461" s="46" t="s">
        <v>318</v>
      </c>
      <c r="E461" s="47">
        <v>1</v>
      </c>
      <c r="F461" s="48">
        <v>138.79</v>
      </c>
      <c r="G461" s="48">
        <f t="shared" si="17"/>
        <v>138.79</v>
      </c>
      <c r="H461" s="43">
        <f>G461/G610</f>
        <v>3.6164371008643208E-5</v>
      </c>
      <c r="I461" s="42">
        <f>ROUND(F461*Прил.10!$D$12,2)</f>
        <v>1115.8699999999999</v>
      </c>
      <c r="J461" s="42">
        <f t="shared" si="18"/>
        <v>1115.8699999999999</v>
      </c>
    </row>
    <row r="462" spans="1:10" ht="31.5" x14ac:dyDescent="0.25">
      <c r="A462" s="39">
        <v>434</v>
      </c>
      <c r="B462" s="44" t="s">
        <v>840</v>
      </c>
      <c r="C462" s="45" t="s">
        <v>841</v>
      </c>
      <c r="D462" s="46" t="s">
        <v>300</v>
      </c>
      <c r="E462" s="47">
        <v>1.34E-2</v>
      </c>
      <c r="F462" s="48">
        <v>10068</v>
      </c>
      <c r="G462" s="48">
        <f t="shared" si="17"/>
        <v>134.91</v>
      </c>
      <c r="H462" s="43">
        <f>G462/G610</f>
        <v>3.5153363302659095E-5</v>
      </c>
      <c r="I462" s="42">
        <f>ROUND(F462*Прил.10!$D$12,2)</f>
        <v>80946.720000000001</v>
      </c>
      <c r="J462" s="42">
        <f t="shared" si="18"/>
        <v>1084.69</v>
      </c>
    </row>
    <row r="463" spans="1:10" ht="31.5" x14ac:dyDescent="0.25">
      <c r="A463" s="39">
        <v>435</v>
      </c>
      <c r="B463" s="44" t="s">
        <v>842</v>
      </c>
      <c r="C463" s="45" t="s">
        <v>843</v>
      </c>
      <c r="D463" s="46" t="s">
        <v>295</v>
      </c>
      <c r="E463" s="47">
        <v>1.8648</v>
      </c>
      <c r="F463" s="48">
        <v>72.319999999999993</v>
      </c>
      <c r="G463" s="48">
        <f t="shared" si="17"/>
        <v>134.86000000000001</v>
      </c>
      <c r="H463" s="43">
        <f>G463/G610</f>
        <v>3.5140334852839717E-5</v>
      </c>
      <c r="I463" s="42">
        <f>ROUND(F463*Прил.10!$D$12,2)</f>
        <v>581.45000000000005</v>
      </c>
      <c r="J463" s="42">
        <f t="shared" si="18"/>
        <v>1084.29</v>
      </c>
    </row>
    <row r="464" spans="1:10" ht="31.5" x14ac:dyDescent="0.25">
      <c r="A464" s="39">
        <v>436</v>
      </c>
      <c r="B464" s="44" t="s">
        <v>844</v>
      </c>
      <c r="C464" s="45" t="s">
        <v>845</v>
      </c>
      <c r="D464" s="46" t="s">
        <v>341</v>
      </c>
      <c r="E464" s="47">
        <v>1.8758999999999999</v>
      </c>
      <c r="F464" s="48">
        <v>70</v>
      </c>
      <c r="G464" s="48">
        <f t="shared" si="17"/>
        <v>131.31</v>
      </c>
      <c r="H464" s="43">
        <f>G464/G610</f>
        <v>3.4215314915663523E-5</v>
      </c>
      <c r="I464" s="42">
        <f>ROUND(F464*Прил.10!$D$12,2)</f>
        <v>562.79999999999995</v>
      </c>
      <c r="J464" s="42">
        <f t="shared" si="18"/>
        <v>1055.76</v>
      </c>
    </row>
    <row r="465" spans="1:10" ht="31.5" x14ac:dyDescent="0.25">
      <c r="A465" s="39">
        <v>437</v>
      </c>
      <c r="B465" s="44" t="s">
        <v>846</v>
      </c>
      <c r="C465" s="45" t="s">
        <v>847</v>
      </c>
      <c r="D465" s="46" t="s">
        <v>324</v>
      </c>
      <c r="E465" s="47">
        <v>1.0200000000000001E-2</v>
      </c>
      <c r="F465" s="48">
        <v>12714.39</v>
      </c>
      <c r="G465" s="48">
        <f t="shared" si="17"/>
        <v>129.69</v>
      </c>
      <c r="H465" s="43">
        <f>G465/G610</f>
        <v>3.379319314151551E-5</v>
      </c>
      <c r="I465" s="42">
        <f>ROUND(F465*Прил.10!$D$12,2)</f>
        <v>102223.7</v>
      </c>
      <c r="J465" s="42">
        <f t="shared" si="18"/>
        <v>1042.68</v>
      </c>
    </row>
    <row r="466" spans="1:10" ht="31.5" x14ac:dyDescent="0.25">
      <c r="A466" s="39">
        <v>438</v>
      </c>
      <c r="B466" s="44" t="s">
        <v>848</v>
      </c>
      <c r="C466" s="45" t="s">
        <v>849</v>
      </c>
      <c r="D466" s="46" t="s">
        <v>300</v>
      </c>
      <c r="E466" s="47">
        <v>8.2944000000000004E-3</v>
      </c>
      <c r="F466" s="48">
        <v>15255</v>
      </c>
      <c r="G466" s="48">
        <f t="shared" si="17"/>
        <v>126.53</v>
      </c>
      <c r="H466" s="43">
        <f>G466/G610</f>
        <v>3.2969795112930509E-5</v>
      </c>
      <c r="I466" s="42">
        <f>ROUND(F466*Прил.10!$D$12,2)</f>
        <v>122650.2</v>
      </c>
      <c r="J466" s="42">
        <f t="shared" si="18"/>
        <v>1017.31</v>
      </c>
    </row>
    <row r="467" spans="1:10" ht="31.5" x14ac:dyDescent="0.25">
      <c r="A467" s="39">
        <v>439</v>
      </c>
      <c r="B467" s="44" t="s">
        <v>850</v>
      </c>
      <c r="C467" s="45" t="s">
        <v>851</v>
      </c>
      <c r="D467" s="46" t="s">
        <v>300</v>
      </c>
      <c r="E467" s="47">
        <v>4.1999999999999997E-3</v>
      </c>
      <c r="F467" s="48">
        <v>30030</v>
      </c>
      <c r="G467" s="48">
        <f t="shared" si="17"/>
        <v>126.13</v>
      </c>
      <c r="H467" s="43">
        <f>G467/G610</f>
        <v>3.2865567514375444E-5</v>
      </c>
      <c r="I467" s="42">
        <f>ROUND(F467*Прил.10!$D$12,2)</f>
        <v>241441.2</v>
      </c>
      <c r="J467" s="42">
        <f t="shared" si="18"/>
        <v>1014.05</v>
      </c>
    </row>
    <row r="468" spans="1:10" ht="31.5" x14ac:dyDescent="0.25">
      <c r="A468" s="39">
        <v>440</v>
      </c>
      <c r="B468" s="44" t="s">
        <v>852</v>
      </c>
      <c r="C468" s="45" t="s">
        <v>853</v>
      </c>
      <c r="D468" s="46" t="s">
        <v>300</v>
      </c>
      <c r="E468" s="47">
        <v>2.8098399999999999E-2</v>
      </c>
      <c r="F468" s="48">
        <v>4455.2</v>
      </c>
      <c r="G468" s="48">
        <f t="shared" si="17"/>
        <v>125.18</v>
      </c>
      <c r="H468" s="43">
        <f>G468/G610</f>
        <v>3.261802696780717E-5</v>
      </c>
      <c r="I468" s="42">
        <f>ROUND(F468*Прил.10!$D$12,2)</f>
        <v>35819.81</v>
      </c>
      <c r="J468" s="42">
        <f t="shared" si="18"/>
        <v>1006.48</v>
      </c>
    </row>
    <row r="469" spans="1:10" ht="47.25" x14ac:dyDescent="0.25">
      <c r="A469" s="39">
        <v>441</v>
      </c>
      <c r="B469" s="44" t="s">
        <v>854</v>
      </c>
      <c r="C469" s="45" t="s">
        <v>855</v>
      </c>
      <c r="D469" s="46" t="s">
        <v>300</v>
      </c>
      <c r="E469" s="47">
        <v>8.0600000000000005E-2</v>
      </c>
      <c r="F469" s="48">
        <v>1530</v>
      </c>
      <c r="G469" s="48">
        <f t="shared" si="17"/>
        <v>123.32</v>
      </c>
      <c r="H469" s="43">
        <f>G469/G610</f>
        <v>3.2133368634526122E-5</v>
      </c>
      <c r="I469" s="42">
        <f>ROUND(F469*Прил.10!$D$12,2)</f>
        <v>12301.2</v>
      </c>
      <c r="J469" s="42">
        <f t="shared" si="18"/>
        <v>991.48</v>
      </c>
    </row>
    <row r="470" spans="1:10" ht="47.25" x14ac:dyDescent="0.25">
      <c r="A470" s="39">
        <v>442</v>
      </c>
      <c r="B470" s="44" t="s">
        <v>856</v>
      </c>
      <c r="C470" s="45" t="s">
        <v>857</v>
      </c>
      <c r="D470" s="46" t="s">
        <v>292</v>
      </c>
      <c r="E470" s="47">
        <v>0.2001</v>
      </c>
      <c r="F470" s="48">
        <v>602</v>
      </c>
      <c r="G470" s="48">
        <f t="shared" si="17"/>
        <v>120.46</v>
      </c>
      <c r="H470" s="43">
        <f>G470/G610</f>
        <v>3.1388141304857414E-5</v>
      </c>
      <c r="I470" s="42">
        <f>ROUND(F470*Прил.10!$D$12,2)</f>
        <v>4840.08</v>
      </c>
      <c r="J470" s="42">
        <f t="shared" si="18"/>
        <v>968.5</v>
      </c>
    </row>
    <row r="471" spans="1:10" ht="31.5" x14ac:dyDescent="0.25">
      <c r="A471" s="39">
        <v>443</v>
      </c>
      <c r="B471" s="44" t="s">
        <v>858</v>
      </c>
      <c r="C471" s="45" t="s">
        <v>859</v>
      </c>
      <c r="D471" s="46" t="s">
        <v>321</v>
      </c>
      <c r="E471" s="47">
        <v>16.986059999999998</v>
      </c>
      <c r="F471" s="48">
        <v>7.03</v>
      </c>
      <c r="G471" s="48">
        <f t="shared" si="17"/>
        <v>119.41</v>
      </c>
      <c r="H471" s="43">
        <f>G471/G610</f>
        <v>3.1114543858650376E-5</v>
      </c>
      <c r="I471" s="42">
        <f>ROUND(F471*Прил.10!$D$12,2)</f>
        <v>56.52</v>
      </c>
      <c r="J471" s="42">
        <f t="shared" si="18"/>
        <v>960.05</v>
      </c>
    </row>
    <row r="472" spans="1:10" ht="31.5" x14ac:dyDescent="0.25">
      <c r="A472" s="39">
        <v>444</v>
      </c>
      <c r="B472" s="44" t="s">
        <v>860</v>
      </c>
      <c r="C472" s="45" t="s">
        <v>861</v>
      </c>
      <c r="D472" s="46" t="s">
        <v>341</v>
      </c>
      <c r="E472" s="47">
        <v>39.216299999999997</v>
      </c>
      <c r="F472" s="48">
        <v>3</v>
      </c>
      <c r="G472" s="48">
        <f t="shared" si="17"/>
        <v>117.65</v>
      </c>
      <c r="H472" s="43">
        <f>G472/G610</f>
        <v>3.0655942425008099E-5</v>
      </c>
      <c r="I472" s="42">
        <f>ROUND(F472*Прил.10!$D$12,2)</f>
        <v>24.12</v>
      </c>
      <c r="J472" s="42">
        <f t="shared" si="18"/>
        <v>945.9</v>
      </c>
    </row>
    <row r="473" spans="1:10" ht="31.5" x14ac:dyDescent="0.25">
      <c r="A473" s="39">
        <v>445</v>
      </c>
      <c r="B473" s="44" t="s">
        <v>862</v>
      </c>
      <c r="C473" s="45" t="s">
        <v>863</v>
      </c>
      <c r="D473" s="46" t="s">
        <v>292</v>
      </c>
      <c r="E473" s="47">
        <v>9.9720000000000003E-2</v>
      </c>
      <c r="F473" s="48">
        <v>1100</v>
      </c>
      <c r="G473" s="48">
        <f t="shared" si="17"/>
        <v>109.69</v>
      </c>
      <c r="H473" s="43">
        <f>G473/G610</f>
        <v>2.8581813213762331E-5</v>
      </c>
      <c r="I473" s="42">
        <f>ROUND(F473*Прил.10!$D$12,2)</f>
        <v>8844</v>
      </c>
      <c r="J473" s="42">
        <f t="shared" si="18"/>
        <v>881.92</v>
      </c>
    </row>
    <row r="474" spans="1:10" ht="31.5" x14ac:dyDescent="0.25">
      <c r="A474" s="39">
        <v>446</v>
      </c>
      <c r="B474" s="44" t="s">
        <v>864</v>
      </c>
      <c r="C474" s="45" t="s">
        <v>865</v>
      </c>
      <c r="D474" s="46" t="s">
        <v>300</v>
      </c>
      <c r="E474" s="47">
        <v>6.2599999999999999E-3</v>
      </c>
      <c r="F474" s="48">
        <v>17500</v>
      </c>
      <c r="G474" s="48">
        <f t="shared" si="17"/>
        <v>109.55</v>
      </c>
      <c r="H474" s="43">
        <f>G474/G610</f>
        <v>2.8545333554268057E-5</v>
      </c>
      <c r="I474" s="42">
        <f>ROUND(F474*Прил.10!$D$12,2)</f>
        <v>140700</v>
      </c>
      <c r="J474" s="42">
        <f t="shared" si="18"/>
        <v>880.78</v>
      </c>
    </row>
    <row r="475" spans="1:10" ht="31.5" x14ac:dyDescent="0.25">
      <c r="A475" s="39">
        <v>447</v>
      </c>
      <c r="B475" s="44" t="s">
        <v>866</v>
      </c>
      <c r="C475" s="45" t="s">
        <v>867</v>
      </c>
      <c r="D475" s="46" t="s">
        <v>300</v>
      </c>
      <c r="E475" s="47">
        <v>9.1000000000000004E-3</v>
      </c>
      <c r="F475" s="48">
        <v>12034</v>
      </c>
      <c r="G475" s="48">
        <f t="shared" si="17"/>
        <v>109.51</v>
      </c>
      <c r="H475" s="43">
        <f>G475/G610</f>
        <v>2.8534910794412554E-5</v>
      </c>
      <c r="I475" s="42">
        <f>ROUND(F475*Прил.10!$D$12,2)</f>
        <v>96753.36</v>
      </c>
      <c r="J475" s="42">
        <f t="shared" si="18"/>
        <v>880.46</v>
      </c>
    </row>
    <row r="476" spans="1:10" ht="47.25" x14ac:dyDescent="0.25">
      <c r="A476" s="39">
        <v>448</v>
      </c>
      <c r="B476" s="44" t="s">
        <v>868</v>
      </c>
      <c r="C476" s="45" t="s">
        <v>869</v>
      </c>
      <c r="D476" s="46" t="s">
        <v>318</v>
      </c>
      <c r="E476" s="47">
        <v>5</v>
      </c>
      <c r="F476" s="48">
        <v>20.52</v>
      </c>
      <c r="G476" s="48">
        <f t="shared" si="17"/>
        <v>102.6</v>
      </c>
      <c r="H476" s="43">
        <f>G476/G610</f>
        <v>2.6734379029373824E-5</v>
      </c>
      <c r="I476" s="42">
        <f>ROUND(F476*Прил.10!$D$12,2)</f>
        <v>164.98</v>
      </c>
      <c r="J476" s="42">
        <f t="shared" si="18"/>
        <v>824.9</v>
      </c>
    </row>
    <row r="477" spans="1:10" ht="31.5" x14ac:dyDescent="0.25">
      <c r="A477" s="39">
        <v>449</v>
      </c>
      <c r="B477" s="44" t="s">
        <v>870</v>
      </c>
      <c r="C477" s="45" t="s">
        <v>871</v>
      </c>
      <c r="D477" s="46" t="s">
        <v>341</v>
      </c>
      <c r="E477" s="47">
        <v>19.613700000000001</v>
      </c>
      <c r="F477" s="48">
        <v>5</v>
      </c>
      <c r="G477" s="48">
        <f t="shared" si="17"/>
        <v>98.07</v>
      </c>
      <c r="H477" s="43">
        <f>G477/G610</f>
        <v>2.5554001475737728E-5</v>
      </c>
      <c r="I477" s="42">
        <f>ROUND(F477*Прил.10!$D$12,2)</f>
        <v>40.200000000000003</v>
      </c>
      <c r="J477" s="42">
        <f t="shared" si="18"/>
        <v>788.47</v>
      </c>
    </row>
    <row r="478" spans="1:10" ht="47.25" x14ac:dyDescent="0.25">
      <c r="A478" s="39">
        <v>450</v>
      </c>
      <c r="B478" s="44" t="s">
        <v>872</v>
      </c>
      <c r="C478" s="45" t="s">
        <v>873</v>
      </c>
      <c r="D478" s="46" t="s">
        <v>292</v>
      </c>
      <c r="E478" s="47">
        <v>0.17441999999999999</v>
      </c>
      <c r="F478" s="48">
        <v>560</v>
      </c>
      <c r="G478" s="48">
        <f t="shared" si="17"/>
        <v>97.68</v>
      </c>
      <c r="H478" s="43">
        <f>G478/G610</f>
        <v>2.5452379567146546E-5</v>
      </c>
      <c r="I478" s="42">
        <f>ROUND(F478*Прил.10!$D$12,2)</f>
        <v>4502.3999999999996</v>
      </c>
      <c r="J478" s="42">
        <f t="shared" si="18"/>
        <v>785.31</v>
      </c>
    </row>
    <row r="479" spans="1:10" ht="31.5" x14ac:dyDescent="0.25">
      <c r="A479" s="39">
        <v>451</v>
      </c>
      <c r="B479" s="44" t="s">
        <v>874</v>
      </c>
      <c r="C479" s="45" t="s">
        <v>875</v>
      </c>
      <c r="D479" s="46" t="s">
        <v>300</v>
      </c>
      <c r="E479" s="47">
        <v>1.1284000000000001E-2</v>
      </c>
      <c r="F479" s="48">
        <v>8475</v>
      </c>
      <c r="G479" s="48">
        <f t="shared" si="17"/>
        <v>95.63</v>
      </c>
      <c r="H479" s="43">
        <f>G479/G610</f>
        <v>2.4918213124551841E-5</v>
      </c>
      <c r="I479" s="42">
        <f>ROUND(F479*Прил.10!$D$12,2)</f>
        <v>68139</v>
      </c>
      <c r="J479" s="42">
        <f t="shared" si="18"/>
        <v>768.88</v>
      </c>
    </row>
    <row r="480" spans="1:10" ht="31.5" x14ac:dyDescent="0.25">
      <c r="A480" s="39">
        <v>452</v>
      </c>
      <c r="B480" s="44" t="s">
        <v>876</v>
      </c>
      <c r="C480" s="45" t="s">
        <v>877</v>
      </c>
      <c r="D480" s="46" t="s">
        <v>309</v>
      </c>
      <c r="E480" s="47">
        <v>2.37</v>
      </c>
      <c r="F480" s="48">
        <v>39.020000000000003</v>
      </c>
      <c r="G480" s="48">
        <f t="shared" ref="G480:G543" si="19">ROUND(E480*F480,2)</f>
        <v>92.48</v>
      </c>
      <c r="H480" s="43">
        <f>G480/G610</f>
        <v>2.4097420785930717E-5</v>
      </c>
      <c r="I480" s="42">
        <f>ROUND(F480*Прил.10!$D$12,2)</f>
        <v>313.72000000000003</v>
      </c>
      <c r="J480" s="42">
        <f t="shared" ref="J480:J543" si="20">ROUND(E480*I480,2)</f>
        <v>743.52</v>
      </c>
    </row>
    <row r="481" spans="1:10" ht="31.5" x14ac:dyDescent="0.25">
      <c r="A481" s="39">
        <v>453</v>
      </c>
      <c r="B481" s="44" t="s">
        <v>878</v>
      </c>
      <c r="C481" s="45" t="s">
        <v>879</v>
      </c>
      <c r="D481" s="46" t="s">
        <v>300</v>
      </c>
      <c r="E481" s="47">
        <v>1.0886399999999999E-2</v>
      </c>
      <c r="F481" s="48">
        <v>8475</v>
      </c>
      <c r="G481" s="48">
        <f t="shared" si="19"/>
        <v>92.26</v>
      </c>
      <c r="H481" s="43">
        <f>G481/G610</f>
        <v>2.4040095606725431E-5</v>
      </c>
      <c r="I481" s="42">
        <f>ROUND(F481*Прил.10!$D$12,2)</f>
        <v>68139</v>
      </c>
      <c r="J481" s="42">
        <f t="shared" si="20"/>
        <v>741.79</v>
      </c>
    </row>
    <row r="482" spans="1:10" ht="31.5" x14ac:dyDescent="0.25">
      <c r="A482" s="39">
        <v>454</v>
      </c>
      <c r="B482" s="44" t="s">
        <v>880</v>
      </c>
      <c r="C482" s="45" t="s">
        <v>881</v>
      </c>
      <c r="D482" s="46" t="s">
        <v>324</v>
      </c>
      <c r="E482" s="47">
        <v>2.4479999999999998E-2</v>
      </c>
      <c r="F482" s="48">
        <v>3703.01</v>
      </c>
      <c r="G482" s="48">
        <f t="shared" si="19"/>
        <v>90.65</v>
      </c>
      <c r="H482" s="43">
        <f>G482/G610</f>
        <v>2.3620579522541301E-5</v>
      </c>
      <c r="I482" s="42">
        <f>ROUND(F482*Прил.10!$D$12,2)</f>
        <v>29772.2</v>
      </c>
      <c r="J482" s="42">
        <f t="shared" si="20"/>
        <v>728.82</v>
      </c>
    </row>
    <row r="483" spans="1:10" ht="31.5" x14ac:dyDescent="0.25">
      <c r="A483" s="39">
        <v>455</v>
      </c>
      <c r="B483" s="44" t="s">
        <v>882</v>
      </c>
      <c r="C483" s="45" t="s">
        <v>883</v>
      </c>
      <c r="D483" s="46" t="s">
        <v>341</v>
      </c>
      <c r="E483" s="47">
        <v>0.82083200000000001</v>
      </c>
      <c r="F483" s="48">
        <v>110</v>
      </c>
      <c r="G483" s="48">
        <f t="shared" si="19"/>
        <v>90.29</v>
      </c>
      <c r="H483" s="43">
        <f>G483/G610</f>
        <v>2.3526774683841745E-5</v>
      </c>
      <c r="I483" s="42">
        <f>ROUND(F483*Прил.10!$D$12,2)</f>
        <v>884.4</v>
      </c>
      <c r="J483" s="42">
        <f t="shared" si="20"/>
        <v>725.94</v>
      </c>
    </row>
    <row r="484" spans="1:10" ht="63" x14ac:dyDescent="0.25">
      <c r="A484" s="39">
        <v>456</v>
      </c>
      <c r="B484" s="44" t="s">
        <v>884</v>
      </c>
      <c r="C484" s="45" t="s">
        <v>885</v>
      </c>
      <c r="D484" s="46" t="s">
        <v>300</v>
      </c>
      <c r="E484" s="47">
        <v>0.1846872</v>
      </c>
      <c r="F484" s="48">
        <v>480</v>
      </c>
      <c r="G484" s="48">
        <f t="shared" si="19"/>
        <v>88.65</v>
      </c>
      <c r="H484" s="43">
        <f>G484/G610</f>
        <v>2.3099441529765983E-5</v>
      </c>
      <c r="I484" s="42">
        <f>ROUND(F484*Прил.10!$D$12,2)</f>
        <v>3859.2</v>
      </c>
      <c r="J484" s="42">
        <f t="shared" si="20"/>
        <v>712.74</v>
      </c>
    </row>
    <row r="485" spans="1:10" ht="31.5" x14ac:dyDescent="0.25">
      <c r="A485" s="39">
        <v>457</v>
      </c>
      <c r="B485" s="44" t="s">
        <v>886</v>
      </c>
      <c r="C485" s="45" t="s">
        <v>887</v>
      </c>
      <c r="D485" s="46" t="s">
        <v>324</v>
      </c>
      <c r="E485" s="47">
        <v>1.0200000000000001E-2</v>
      </c>
      <c r="F485" s="48">
        <v>8308.84</v>
      </c>
      <c r="G485" s="48">
        <f t="shared" si="19"/>
        <v>84.75</v>
      </c>
      <c r="H485" s="43">
        <f>G485/G610</f>
        <v>2.208322244385411E-5</v>
      </c>
      <c r="I485" s="42">
        <f>ROUND(F485*Прил.10!$D$12,2)</f>
        <v>66803.070000000007</v>
      </c>
      <c r="J485" s="42">
        <f t="shared" si="20"/>
        <v>681.39</v>
      </c>
    </row>
    <row r="486" spans="1:10" ht="47.25" x14ac:dyDescent="0.25">
      <c r="A486" s="39">
        <v>458</v>
      </c>
      <c r="B486" s="44" t="s">
        <v>888</v>
      </c>
      <c r="C486" s="45" t="s">
        <v>889</v>
      </c>
      <c r="D486" s="46" t="s">
        <v>387</v>
      </c>
      <c r="E486" s="47">
        <v>139.86000000000001</v>
      </c>
      <c r="F486" s="48">
        <v>0.6</v>
      </c>
      <c r="G486" s="48">
        <f t="shared" si="19"/>
        <v>83.92</v>
      </c>
      <c r="H486" s="43">
        <f>G486/G610</f>
        <v>2.1866950176852354E-5</v>
      </c>
      <c r="I486" s="42">
        <f>ROUND(F486*Прил.10!$D$12,2)</f>
        <v>4.82</v>
      </c>
      <c r="J486" s="42">
        <f t="shared" si="20"/>
        <v>674.13</v>
      </c>
    </row>
    <row r="487" spans="1:10" ht="63" x14ac:dyDescent="0.25">
      <c r="A487" s="39">
        <v>459</v>
      </c>
      <c r="B487" s="44" t="s">
        <v>890</v>
      </c>
      <c r="C487" s="45" t="s">
        <v>891</v>
      </c>
      <c r="D487" s="46" t="s">
        <v>300</v>
      </c>
      <c r="E487" s="47">
        <v>5.4133999999999996E-3</v>
      </c>
      <c r="F487" s="48">
        <v>14690</v>
      </c>
      <c r="G487" s="48">
        <f t="shared" si="19"/>
        <v>79.52</v>
      </c>
      <c r="H487" s="43">
        <f>G487/G610</f>
        <v>2.0720446592746651E-5</v>
      </c>
      <c r="I487" s="42">
        <f>ROUND(F487*Прил.10!$D$12,2)</f>
        <v>118107.6</v>
      </c>
      <c r="J487" s="42">
        <f t="shared" si="20"/>
        <v>639.36</v>
      </c>
    </row>
    <row r="488" spans="1:10" ht="47.25" x14ac:dyDescent="0.25">
      <c r="A488" s="39">
        <v>460</v>
      </c>
      <c r="B488" s="44" t="s">
        <v>892</v>
      </c>
      <c r="C488" s="45" t="s">
        <v>893</v>
      </c>
      <c r="D488" s="46" t="s">
        <v>318</v>
      </c>
      <c r="E488" s="47">
        <v>1</v>
      </c>
      <c r="F488" s="48">
        <v>77.23</v>
      </c>
      <c r="G488" s="48">
        <f t="shared" si="19"/>
        <v>77.23</v>
      </c>
      <c r="H488" s="43">
        <f>G488/G610</f>
        <v>2.0123743591018915E-5</v>
      </c>
      <c r="I488" s="42">
        <f>ROUND(F488*Прил.10!$D$12,2)</f>
        <v>620.92999999999995</v>
      </c>
      <c r="J488" s="42">
        <f t="shared" si="20"/>
        <v>620.92999999999995</v>
      </c>
    </row>
    <row r="489" spans="1:10" ht="47.25" x14ac:dyDescent="0.25">
      <c r="A489" s="39">
        <v>461</v>
      </c>
      <c r="B489" s="44" t="s">
        <v>894</v>
      </c>
      <c r="C489" s="45" t="s">
        <v>895</v>
      </c>
      <c r="D489" s="46" t="s">
        <v>318</v>
      </c>
      <c r="E489" s="47">
        <v>1</v>
      </c>
      <c r="F489" s="48">
        <v>75.69</v>
      </c>
      <c r="G489" s="48">
        <f t="shared" si="19"/>
        <v>75.69</v>
      </c>
      <c r="H489" s="43">
        <f>G489/G610</f>
        <v>1.9722467336581921E-5</v>
      </c>
      <c r="I489" s="42">
        <f>ROUND(F489*Прил.10!$D$12,2)</f>
        <v>608.54999999999995</v>
      </c>
      <c r="J489" s="42">
        <f t="shared" si="20"/>
        <v>608.54999999999995</v>
      </c>
    </row>
    <row r="490" spans="1:10" ht="31.5" x14ac:dyDescent="0.25">
      <c r="A490" s="39">
        <v>462</v>
      </c>
      <c r="B490" s="44" t="s">
        <v>896</v>
      </c>
      <c r="C490" s="45" t="s">
        <v>897</v>
      </c>
      <c r="D490" s="46" t="s">
        <v>300</v>
      </c>
      <c r="E490" s="47">
        <v>1.2239999999999999E-2</v>
      </c>
      <c r="F490" s="48">
        <v>5989</v>
      </c>
      <c r="G490" s="48">
        <f t="shared" si="19"/>
        <v>73.31</v>
      </c>
      <c r="H490" s="43">
        <f>G490/G610</f>
        <v>1.910231312517929E-5</v>
      </c>
      <c r="I490" s="42">
        <f>ROUND(F490*Прил.10!$D$12,2)</f>
        <v>48151.56</v>
      </c>
      <c r="J490" s="42">
        <f t="shared" si="20"/>
        <v>589.38</v>
      </c>
    </row>
    <row r="491" spans="1:10" ht="31.5" x14ac:dyDescent="0.25">
      <c r="A491" s="39">
        <v>463</v>
      </c>
      <c r="B491" s="44" t="s">
        <v>898</v>
      </c>
      <c r="C491" s="45" t="s">
        <v>899</v>
      </c>
      <c r="D491" s="46" t="s">
        <v>292</v>
      </c>
      <c r="E491" s="47">
        <v>1.8951</v>
      </c>
      <c r="F491" s="48">
        <v>38.51</v>
      </c>
      <c r="G491" s="48">
        <f t="shared" si="19"/>
        <v>72.98</v>
      </c>
      <c r="H491" s="43">
        <f>G491/G610</f>
        <v>1.9016325356371363E-5</v>
      </c>
      <c r="I491" s="42">
        <f>ROUND(F491*Прил.10!$D$12,2)</f>
        <v>309.62</v>
      </c>
      <c r="J491" s="42">
        <f t="shared" si="20"/>
        <v>586.76</v>
      </c>
    </row>
    <row r="492" spans="1:10" ht="31.5" x14ac:dyDescent="0.25">
      <c r="A492" s="39">
        <v>464</v>
      </c>
      <c r="B492" s="44" t="s">
        <v>900</v>
      </c>
      <c r="C492" s="45" t="s">
        <v>901</v>
      </c>
      <c r="D492" s="46" t="s">
        <v>309</v>
      </c>
      <c r="E492" s="47">
        <v>4.7666000000000004</v>
      </c>
      <c r="F492" s="48">
        <v>15.12</v>
      </c>
      <c r="G492" s="48">
        <f t="shared" si="19"/>
        <v>72.069999999999993</v>
      </c>
      <c r="H492" s="43">
        <f>G492/G610</f>
        <v>1.8779207569658592E-5</v>
      </c>
      <c r="I492" s="42">
        <f>ROUND(F492*Прил.10!$D$12,2)</f>
        <v>121.56</v>
      </c>
      <c r="J492" s="42">
        <f t="shared" si="20"/>
        <v>579.42999999999995</v>
      </c>
    </row>
    <row r="493" spans="1:10" ht="31.5" x14ac:dyDescent="0.25">
      <c r="A493" s="39">
        <v>465</v>
      </c>
      <c r="B493" s="44" t="s">
        <v>902</v>
      </c>
      <c r="C493" s="45" t="s">
        <v>903</v>
      </c>
      <c r="D493" s="46" t="s">
        <v>341</v>
      </c>
      <c r="E493" s="47">
        <v>17.800799999999999</v>
      </c>
      <c r="F493" s="48">
        <v>4</v>
      </c>
      <c r="G493" s="48">
        <f t="shared" si="19"/>
        <v>71.2</v>
      </c>
      <c r="H493" s="43">
        <f>G493/G610</f>
        <v>1.855251254280133E-5</v>
      </c>
      <c r="I493" s="42">
        <f>ROUND(F493*Прил.10!$D$12,2)</f>
        <v>32.159999999999997</v>
      </c>
      <c r="J493" s="42">
        <f t="shared" si="20"/>
        <v>572.47</v>
      </c>
    </row>
    <row r="494" spans="1:10" ht="31.5" x14ac:dyDescent="0.25">
      <c r="A494" s="39">
        <v>466</v>
      </c>
      <c r="B494" s="44" t="s">
        <v>904</v>
      </c>
      <c r="C494" s="45" t="s">
        <v>905</v>
      </c>
      <c r="D494" s="46" t="s">
        <v>300</v>
      </c>
      <c r="E494" s="47">
        <v>7.3591999999999998E-3</v>
      </c>
      <c r="F494" s="48">
        <v>9424</v>
      </c>
      <c r="G494" s="48">
        <f t="shared" si="19"/>
        <v>69.349999999999994</v>
      </c>
      <c r="H494" s="43">
        <f>G494/G610</f>
        <v>1.8070459899484158E-5</v>
      </c>
      <c r="I494" s="42">
        <f>ROUND(F494*Прил.10!$D$12,2)</f>
        <v>75768.960000000006</v>
      </c>
      <c r="J494" s="42">
        <f t="shared" si="20"/>
        <v>557.6</v>
      </c>
    </row>
    <row r="495" spans="1:10" ht="31.5" x14ac:dyDescent="0.25">
      <c r="A495" s="39">
        <v>467</v>
      </c>
      <c r="B495" s="44" t="s">
        <v>906</v>
      </c>
      <c r="C495" s="45" t="s">
        <v>907</v>
      </c>
      <c r="D495" s="46" t="s">
        <v>292</v>
      </c>
      <c r="E495" s="47">
        <v>0.10199999999999999</v>
      </c>
      <c r="F495" s="48">
        <v>665</v>
      </c>
      <c r="G495" s="48">
        <f t="shared" si="19"/>
        <v>67.83</v>
      </c>
      <c r="H495" s="43">
        <f>G495/G610</f>
        <v>1.767439502497492E-5</v>
      </c>
      <c r="I495" s="42">
        <f>ROUND(F495*Прил.10!$D$12,2)</f>
        <v>5346.6</v>
      </c>
      <c r="J495" s="42">
        <f t="shared" si="20"/>
        <v>545.35</v>
      </c>
    </row>
    <row r="496" spans="1:10" ht="31.5" x14ac:dyDescent="0.25">
      <c r="A496" s="39">
        <v>468</v>
      </c>
      <c r="B496" s="44" t="s">
        <v>908</v>
      </c>
      <c r="C496" s="45" t="s">
        <v>909</v>
      </c>
      <c r="D496" s="46" t="s">
        <v>910</v>
      </c>
      <c r="E496" s="47">
        <v>1.2E-2</v>
      </c>
      <c r="F496" s="48">
        <v>5650</v>
      </c>
      <c r="G496" s="48">
        <f t="shared" si="19"/>
        <v>67.8</v>
      </c>
      <c r="H496" s="43">
        <f>G496/G610</f>
        <v>1.7666577955083287E-5</v>
      </c>
      <c r="I496" s="42">
        <f>ROUND(F496*Прил.10!$D$12,2)</f>
        <v>45426</v>
      </c>
      <c r="J496" s="42">
        <f t="shared" si="20"/>
        <v>545.11</v>
      </c>
    </row>
    <row r="497" spans="1:10" ht="63" x14ac:dyDescent="0.25">
      <c r="A497" s="39">
        <v>469</v>
      </c>
      <c r="B497" s="44" t="s">
        <v>911</v>
      </c>
      <c r="C497" s="45" t="s">
        <v>912</v>
      </c>
      <c r="D497" s="46" t="s">
        <v>292</v>
      </c>
      <c r="E497" s="47">
        <v>0.1208849</v>
      </c>
      <c r="F497" s="48">
        <v>558.33000000000004</v>
      </c>
      <c r="G497" s="48">
        <f t="shared" si="19"/>
        <v>67.489999999999995</v>
      </c>
      <c r="H497" s="43">
        <f>G497/G610</f>
        <v>1.7585801566203114E-5</v>
      </c>
      <c r="I497" s="42">
        <f>ROUND(F497*Прил.10!$D$12,2)</f>
        <v>4488.97</v>
      </c>
      <c r="J497" s="42">
        <f t="shared" si="20"/>
        <v>542.65</v>
      </c>
    </row>
    <row r="498" spans="1:10" ht="47.25" x14ac:dyDescent="0.25">
      <c r="A498" s="39">
        <v>470</v>
      </c>
      <c r="B498" s="44" t="s">
        <v>913</v>
      </c>
      <c r="C498" s="45" t="s">
        <v>914</v>
      </c>
      <c r="D498" s="46" t="s">
        <v>292</v>
      </c>
      <c r="E498" s="47">
        <v>5.6461999999999998E-2</v>
      </c>
      <c r="F498" s="48">
        <v>1100</v>
      </c>
      <c r="G498" s="48">
        <f t="shared" si="19"/>
        <v>62.11</v>
      </c>
      <c r="H498" s="43">
        <f>G498/G610</f>
        <v>1.6183940365637508E-5</v>
      </c>
      <c r="I498" s="42">
        <f>ROUND(F498*Прил.10!$D$12,2)</f>
        <v>8844</v>
      </c>
      <c r="J498" s="42">
        <f t="shared" si="20"/>
        <v>499.35</v>
      </c>
    </row>
    <row r="499" spans="1:10" ht="78.75" x14ac:dyDescent="0.25">
      <c r="A499" s="39">
        <v>471</v>
      </c>
      <c r="B499" s="44" t="s">
        <v>915</v>
      </c>
      <c r="C499" s="45" t="s">
        <v>916</v>
      </c>
      <c r="D499" s="46" t="s">
        <v>300</v>
      </c>
      <c r="E499" s="47">
        <v>3.81E-3</v>
      </c>
      <c r="F499" s="48">
        <v>16147</v>
      </c>
      <c r="G499" s="48">
        <f t="shared" si="19"/>
        <v>61.52</v>
      </c>
      <c r="H499" s="43">
        <f>G499/G610</f>
        <v>1.6030204657768791E-5</v>
      </c>
      <c r="I499" s="42">
        <f>ROUND(F499*Прил.10!$D$12,2)</f>
        <v>129821.88</v>
      </c>
      <c r="J499" s="42">
        <f t="shared" si="20"/>
        <v>494.62</v>
      </c>
    </row>
    <row r="500" spans="1:10" ht="31.5" x14ac:dyDescent="0.25">
      <c r="A500" s="39">
        <v>472</v>
      </c>
      <c r="B500" s="44" t="s">
        <v>917</v>
      </c>
      <c r="C500" s="45" t="s">
        <v>918</v>
      </c>
      <c r="D500" s="46" t="s">
        <v>300</v>
      </c>
      <c r="E500" s="47">
        <v>2.9399999999999999E-3</v>
      </c>
      <c r="F500" s="48">
        <v>20870</v>
      </c>
      <c r="G500" s="48">
        <f t="shared" si="19"/>
        <v>61.36</v>
      </c>
      <c r="H500" s="43">
        <f>G500/G610</f>
        <v>1.5988513618346764E-5</v>
      </c>
      <c r="I500" s="42">
        <f>ROUND(F500*Прил.10!$D$12,2)</f>
        <v>167794.8</v>
      </c>
      <c r="J500" s="42">
        <f t="shared" si="20"/>
        <v>493.32</v>
      </c>
    </row>
    <row r="501" spans="1:10" ht="31.5" x14ac:dyDescent="0.25">
      <c r="A501" s="39">
        <v>473</v>
      </c>
      <c r="B501" s="44" t="s">
        <v>919</v>
      </c>
      <c r="C501" s="45" t="s">
        <v>920</v>
      </c>
      <c r="D501" s="46" t="s">
        <v>309</v>
      </c>
      <c r="E501" s="47">
        <v>2.3730000000000002</v>
      </c>
      <c r="F501" s="48">
        <v>25.8</v>
      </c>
      <c r="G501" s="48">
        <f t="shared" si="19"/>
        <v>61.22</v>
      </c>
      <c r="H501" s="43">
        <f>G501/G610</f>
        <v>1.595203395885249E-5</v>
      </c>
      <c r="I501" s="42">
        <f>ROUND(F501*Прил.10!$D$12,2)</f>
        <v>207.43</v>
      </c>
      <c r="J501" s="42">
        <f t="shared" si="20"/>
        <v>492.23</v>
      </c>
    </row>
    <row r="502" spans="1:10" ht="63" x14ac:dyDescent="0.25">
      <c r="A502" s="39">
        <v>474</v>
      </c>
      <c r="B502" s="44" t="s">
        <v>921</v>
      </c>
      <c r="C502" s="45" t="s">
        <v>922</v>
      </c>
      <c r="D502" s="46" t="s">
        <v>341</v>
      </c>
      <c r="E502" s="47">
        <v>0.01</v>
      </c>
      <c r="F502" s="48">
        <v>6087.92</v>
      </c>
      <c r="G502" s="48">
        <f t="shared" si="19"/>
        <v>60.88</v>
      </c>
      <c r="H502" s="43">
        <f>G502/G610</f>
        <v>1.5863440500080687E-5</v>
      </c>
      <c r="I502" s="42">
        <f>ROUND(F502*Прил.10!$D$12,2)</f>
        <v>48946.879999999997</v>
      </c>
      <c r="J502" s="42">
        <f t="shared" si="20"/>
        <v>489.47</v>
      </c>
    </row>
    <row r="503" spans="1:10" ht="31.5" x14ac:dyDescent="0.25">
      <c r="A503" s="39">
        <v>475</v>
      </c>
      <c r="B503" s="44" t="s">
        <v>923</v>
      </c>
      <c r="C503" s="45" t="s">
        <v>924</v>
      </c>
      <c r="D503" s="46" t="s">
        <v>341</v>
      </c>
      <c r="E503" s="47">
        <v>0.69399999999999995</v>
      </c>
      <c r="F503" s="48">
        <v>86</v>
      </c>
      <c r="G503" s="48">
        <f t="shared" si="19"/>
        <v>59.68</v>
      </c>
      <c r="H503" s="43">
        <f>G503/G610</f>
        <v>1.5550757704415495E-5</v>
      </c>
      <c r="I503" s="42">
        <f>ROUND(F503*Прил.10!$D$12,2)</f>
        <v>691.44</v>
      </c>
      <c r="J503" s="42">
        <f t="shared" si="20"/>
        <v>479.86</v>
      </c>
    </row>
    <row r="504" spans="1:10" ht="31.5" x14ac:dyDescent="0.25">
      <c r="A504" s="39">
        <v>476</v>
      </c>
      <c r="B504" s="44" t="s">
        <v>925</v>
      </c>
      <c r="C504" s="45" t="s">
        <v>926</v>
      </c>
      <c r="D504" s="46" t="s">
        <v>341</v>
      </c>
      <c r="E504" s="47">
        <v>0.02</v>
      </c>
      <c r="F504" s="48">
        <v>2902.27</v>
      </c>
      <c r="G504" s="48">
        <f t="shared" si="19"/>
        <v>58.05</v>
      </c>
      <c r="H504" s="43">
        <f>G504/G610</f>
        <v>1.5126030240303612E-5</v>
      </c>
      <c r="I504" s="42">
        <f>ROUND(F504*Прил.10!$D$12,2)</f>
        <v>23334.25</v>
      </c>
      <c r="J504" s="42">
        <f t="shared" si="20"/>
        <v>466.69</v>
      </c>
    </row>
    <row r="505" spans="1:10" ht="47.25" x14ac:dyDescent="0.25">
      <c r="A505" s="39">
        <v>477</v>
      </c>
      <c r="B505" s="44" t="s">
        <v>927</v>
      </c>
      <c r="C505" s="45" t="s">
        <v>928</v>
      </c>
      <c r="D505" s="46" t="s">
        <v>295</v>
      </c>
      <c r="E505" s="47">
        <v>3.96</v>
      </c>
      <c r="F505" s="48">
        <v>13.01</v>
      </c>
      <c r="G505" s="48">
        <f t="shared" si="19"/>
        <v>51.52</v>
      </c>
      <c r="H505" s="43">
        <f>G505/G610</f>
        <v>1.3424514693892199E-5</v>
      </c>
      <c r="I505" s="42">
        <f>ROUND(F505*Прил.10!$D$12,2)</f>
        <v>104.6</v>
      </c>
      <c r="J505" s="42">
        <f t="shared" si="20"/>
        <v>414.22</v>
      </c>
    </row>
    <row r="506" spans="1:10" ht="31.5" x14ac:dyDescent="0.25">
      <c r="A506" s="39">
        <v>478</v>
      </c>
      <c r="B506" s="44" t="s">
        <v>929</v>
      </c>
      <c r="C506" s="45" t="s">
        <v>930</v>
      </c>
      <c r="D506" s="46" t="s">
        <v>699</v>
      </c>
      <c r="E506" s="47">
        <v>7.4085000000000001</v>
      </c>
      <c r="F506" s="48">
        <v>6.9</v>
      </c>
      <c r="G506" s="48">
        <f t="shared" si="19"/>
        <v>51.12</v>
      </c>
      <c r="H506" s="43">
        <f>G506/G610</f>
        <v>1.3320287095337134E-5</v>
      </c>
      <c r="I506" s="42">
        <f>ROUND(F506*Прил.10!$D$12,2)</f>
        <v>55.48</v>
      </c>
      <c r="J506" s="42">
        <f t="shared" si="20"/>
        <v>411.02</v>
      </c>
    </row>
    <row r="507" spans="1:10" ht="31.5" x14ac:dyDescent="0.25">
      <c r="A507" s="39">
        <v>479</v>
      </c>
      <c r="B507" s="44" t="s">
        <v>931</v>
      </c>
      <c r="C507" s="45" t="s">
        <v>932</v>
      </c>
      <c r="D507" s="46" t="s">
        <v>300</v>
      </c>
      <c r="E507" s="47">
        <v>7.0740000000000004E-3</v>
      </c>
      <c r="F507" s="48">
        <v>6850</v>
      </c>
      <c r="G507" s="48">
        <f t="shared" si="19"/>
        <v>48.46</v>
      </c>
      <c r="H507" s="43">
        <f>G507/G610</f>
        <v>1.2627173564945962E-5</v>
      </c>
      <c r="I507" s="42">
        <f>ROUND(F507*Прил.10!$D$12,2)</f>
        <v>55074</v>
      </c>
      <c r="J507" s="42">
        <f t="shared" si="20"/>
        <v>389.59</v>
      </c>
    </row>
    <row r="508" spans="1:10" ht="31.5" x14ac:dyDescent="0.25">
      <c r="A508" s="39">
        <v>480</v>
      </c>
      <c r="B508" s="44" t="s">
        <v>933</v>
      </c>
      <c r="C508" s="45" t="s">
        <v>934</v>
      </c>
      <c r="D508" s="46" t="s">
        <v>309</v>
      </c>
      <c r="E508" s="47">
        <v>1.4654</v>
      </c>
      <c r="F508" s="48">
        <v>32.6</v>
      </c>
      <c r="G508" s="48">
        <f t="shared" si="19"/>
        <v>47.77</v>
      </c>
      <c r="H508" s="43">
        <f>G508/G610</f>
        <v>1.2447380957438478E-5</v>
      </c>
      <c r="I508" s="42">
        <f>ROUND(F508*Прил.10!$D$12,2)</f>
        <v>262.10000000000002</v>
      </c>
      <c r="J508" s="42">
        <f t="shared" si="20"/>
        <v>384.08</v>
      </c>
    </row>
    <row r="509" spans="1:10" ht="31.5" x14ac:dyDescent="0.25">
      <c r="A509" s="39">
        <v>481</v>
      </c>
      <c r="B509" s="44" t="s">
        <v>935</v>
      </c>
      <c r="C509" s="45" t="s">
        <v>936</v>
      </c>
      <c r="D509" s="46" t="s">
        <v>300</v>
      </c>
      <c r="E509" s="47">
        <v>1.11E-2</v>
      </c>
      <c r="F509" s="48">
        <v>4294</v>
      </c>
      <c r="G509" s="48">
        <f t="shared" si="19"/>
        <v>47.66</v>
      </c>
      <c r="H509" s="43">
        <f>G509/G610</f>
        <v>1.2418718367835834E-5</v>
      </c>
      <c r="I509" s="42">
        <f>ROUND(F509*Прил.10!$D$12,2)</f>
        <v>34523.760000000002</v>
      </c>
      <c r="J509" s="42">
        <f t="shared" si="20"/>
        <v>383.21</v>
      </c>
    </row>
    <row r="510" spans="1:10" ht="78.75" x14ac:dyDescent="0.25">
      <c r="A510" s="39">
        <v>482</v>
      </c>
      <c r="B510" s="44" t="s">
        <v>937</v>
      </c>
      <c r="C510" s="45" t="s">
        <v>938</v>
      </c>
      <c r="D510" s="46" t="s">
        <v>387</v>
      </c>
      <c r="E510" s="47">
        <v>11.55</v>
      </c>
      <c r="F510" s="48">
        <v>4</v>
      </c>
      <c r="G510" s="48">
        <f t="shared" si="19"/>
        <v>46.2</v>
      </c>
      <c r="H510" s="43">
        <f>G510/G610</f>
        <v>1.2038287633109852E-5</v>
      </c>
      <c r="I510" s="42">
        <f>ROUND(F510*Прил.10!$D$12,2)</f>
        <v>32.159999999999997</v>
      </c>
      <c r="J510" s="42">
        <f t="shared" si="20"/>
        <v>371.45</v>
      </c>
    </row>
    <row r="511" spans="1:10" ht="47.25" x14ac:dyDescent="0.25">
      <c r="A511" s="39">
        <v>483</v>
      </c>
      <c r="B511" s="44" t="s">
        <v>939</v>
      </c>
      <c r="C511" s="45" t="s">
        <v>940</v>
      </c>
      <c r="D511" s="46" t="s">
        <v>387</v>
      </c>
      <c r="E511" s="47">
        <v>269.97000000000003</v>
      </c>
      <c r="F511" s="48">
        <v>0.17</v>
      </c>
      <c r="G511" s="48">
        <f t="shared" si="19"/>
        <v>45.89</v>
      </c>
      <c r="H511" s="43">
        <f>G511/G610</f>
        <v>1.1957511244229677E-5</v>
      </c>
      <c r="I511" s="42">
        <f>ROUND(F511*Прил.10!$D$12,2)</f>
        <v>1.37</v>
      </c>
      <c r="J511" s="42">
        <f t="shared" si="20"/>
        <v>369.86</v>
      </c>
    </row>
    <row r="512" spans="1:10" ht="31.5" x14ac:dyDescent="0.25">
      <c r="A512" s="39">
        <v>484</v>
      </c>
      <c r="B512" s="44" t="s">
        <v>941</v>
      </c>
      <c r="C512" s="45" t="s">
        <v>942</v>
      </c>
      <c r="D512" s="46" t="s">
        <v>300</v>
      </c>
      <c r="E512" s="47">
        <v>4.4164E-3</v>
      </c>
      <c r="F512" s="48">
        <v>10200</v>
      </c>
      <c r="G512" s="48">
        <f t="shared" si="19"/>
        <v>45.05</v>
      </c>
      <c r="H512" s="43">
        <f>G512/G610</f>
        <v>1.1738633287264043E-5</v>
      </c>
      <c r="I512" s="42">
        <f>ROUND(F512*Прил.10!$D$12,2)</f>
        <v>82008</v>
      </c>
      <c r="J512" s="42">
        <f t="shared" si="20"/>
        <v>362.18</v>
      </c>
    </row>
    <row r="513" spans="1:10" ht="78.75" x14ac:dyDescent="0.25">
      <c r="A513" s="39">
        <v>485</v>
      </c>
      <c r="B513" s="44" t="s">
        <v>943</v>
      </c>
      <c r="C513" s="45" t="s">
        <v>944</v>
      </c>
      <c r="D513" s="46" t="s">
        <v>408</v>
      </c>
      <c r="E513" s="47">
        <v>2</v>
      </c>
      <c r="F513" s="48">
        <v>22.23</v>
      </c>
      <c r="G513" s="48">
        <f t="shared" si="19"/>
        <v>44.46</v>
      </c>
      <c r="H513" s="43">
        <f>G513/G610</f>
        <v>1.1584897579395325E-5</v>
      </c>
      <c r="I513" s="42">
        <f>ROUND(F513*Прил.10!$D$12,2)</f>
        <v>178.73</v>
      </c>
      <c r="J513" s="42">
        <f t="shared" si="20"/>
        <v>357.46</v>
      </c>
    </row>
    <row r="514" spans="1:10" ht="31.5" x14ac:dyDescent="0.25">
      <c r="A514" s="39">
        <v>486</v>
      </c>
      <c r="B514" s="44" t="s">
        <v>945</v>
      </c>
      <c r="C514" s="45" t="s">
        <v>946</v>
      </c>
      <c r="D514" s="46" t="s">
        <v>292</v>
      </c>
      <c r="E514" s="47">
        <v>8.4599999999999995E-2</v>
      </c>
      <c r="F514" s="48">
        <v>519.79999999999995</v>
      </c>
      <c r="G514" s="48">
        <f t="shared" si="19"/>
        <v>43.98</v>
      </c>
      <c r="H514" s="43">
        <f>G514/G610</f>
        <v>1.1459824461129248E-5</v>
      </c>
      <c r="I514" s="42">
        <f>ROUND(F514*Прил.10!$D$12,2)</f>
        <v>4179.1899999999996</v>
      </c>
      <c r="J514" s="42">
        <f t="shared" si="20"/>
        <v>353.56</v>
      </c>
    </row>
    <row r="515" spans="1:10" ht="31.5" x14ac:dyDescent="0.25">
      <c r="A515" s="39">
        <v>487</v>
      </c>
      <c r="B515" s="44" t="s">
        <v>947</v>
      </c>
      <c r="C515" s="45" t="s">
        <v>948</v>
      </c>
      <c r="D515" s="46" t="s">
        <v>387</v>
      </c>
      <c r="E515" s="47">
        <v>4.5</v>
      </c>
      <c r="F515" s="48">
        <v>9.5</v>
      </c>
      <c r="G515" s="48">
        <f t="shared" si="19"/>
        <v>42.75</v>
      </c>
      <c r="H515" s="43">
        <f>G515/G610</f>
        <v>1.1139324595572427E-5</v>
      </c>
      <c r="I515" s="42">
        <f>ROUND(F515*Прил.10!$D$12,2)</f>
        <v>76.38</v>
      </c>
      <c r="J515" s="42">
        <f t="shared" si="20"/>
        <v>343.71</v>
      </c>
    </row>
    <row r="516" spans="1:10" ht="31.5" x14ac:dyDescent="0.25">
      <c r="A516" s="39">
        <v>488</v>
      </c>
      <c r="B516" s="44" t="s">
        <v>949</v>
      </c>
      <c r="C516" s="45" t="s">
        <v>950</v>
      </c>
      <c r="D516" s="46" t="s">
        <v>309</v>
      </c>
      <c r="E516" s="47">
        <v>23.3994</v>
      </c>
      <c r="F516" s="48">
        <v>1.82</v>
      </c>
      <c r="G516" s="48">
        <f t="shared" si="19"/>
        <v>42.59</v>
      </c>
      <c r="H516" s="43">
        <f>G516/G610</f>
        <v>1.1097633556150404E-5</v>
      </c>
      <c r="I516" s="42">
        <f>ROUND(F516*Прил.10!$D$12,2)</f>
        <v>14.63</v>
      </c>
      <c r="J516" s="42">
        <f t="shared" si="20"/>
        <v>342.33</v>
      </c>
    </row>
    <row r="517" spans="1:10" ht="31.5" x14ac:dyDescent="0.25">
      <c r="A517" s="39">
        <v>489</v>
      </c>
      <c r="B517" s="44" t="s">
        <v>951</v>
      </c>
      <c r="C517" s="45" t="s">
        <v>952</v>
      </c>
      <c r="D517" s="46" t="s">
        <v>318</v>
      </c>
      <c r="E517" s="47">
        <v>1</v>
      </c>
      <c r="F517" s="48">
        <v>42</v>
      </c>
      <c r="G517" s="48">
        <f t="shared" si="19"/>
        <v>42</v>
      </c>
      <c r="H517" s="43">
        <f>G517/G610</f>
        <v>1.0943897848281683E-5</v>
      </c>
      <c r="I517" s="42">
        <f>ROUND(F517*Прил.10!$D$12,2)</f>
        <v>337.68</v>
      </c>
      <c r="J517" s="42">
        <f t="shared" si="20"/>
        <v>337.68</v>
      </c>
    </row>
    <row r="518" spans="1:10" ht="31.5" x14ac:dyDescent="0.25">
      <c r="A518" s="39">
        <v>490</v>
      </c>
      <c r="B518" s="44" t="s">
        <v>953</v>
      </c>
      <c r="C518" s="45" t="s">
        <v>954</v>
      </c>
      <c r="D518" s="46" t="s">
        <v>300</v>
      </c>
      <c r="E518" s="47">
        <v>3.3029999999999999E-3</v>
      </c>
      <c r="F518" s="48">
        <v>12430</v>
      </c>
      <c r="G518" s="48">
        <f t="shared" si="19"/>
        <v>41.06</v>
      </c>
      <c r="H518" s="43">
        <f>G518/G610</f>
        <v>1.0698962991677284E-5</v>
      </c>
      <c r="I518" s="42">
        <f>ROUND(F518*Прил.10!$D$12,2)</f>
        <v>99937.2</v>
      </c>
      <c r="J518" s="42">
        <f t="shared" si="20"/>
        <v>330.09</v>
      </c>
    </row>
    <row r="519" spans="1:10" ht="31.5" x14ac:dyDescent="0.25">
      <c r="A519" s="39">
        <v>491</v>
      </c>
      <c r="B519" s="44" t="s">
        <v>955</v>
      </c>
      <c r="C519" s="45" t="s">
        <v>956</v>
      </c>
      <c r="D519" s="46" t="s">
        <v>309</v>
      </c>
      <c r="E519" s="47">
        <v>3.4</v>
      </c>
      <c r="F519" s="48">
        <v>11.54</v>
      </c>
      <c r="G519" s="48">
        <f t="shared" si="19"/>
        <v>39.24</v>
      </c>
      <c r="H519" s="43">
        <f>G519/G610</f>
        <v>1.0224727418251745E-5</v>
      </c>
      <c r="I519" s="42">
        <f>ROUND(F519*Прил.10!$D$12,2)</f>
        <v>92.78</v>
      </c>
      <c r="J519" s="42">
        <f t="shared" si="20"/>
        <v>315.45</v>
      </c>
    </row>
    <row r="520" spans="1:10" ht="31.5" x14ac:dyDescent="0.25">
      <c r="A520" s="39">
        <v>492</v>
      </c>
      <c r="B520" s="44" t="s">
        <v>957</v>
      </c>
      <c r="C520" s="45" t="s">
        <v>958</v>
      </c>
      <c r="D520" s="46" t="s">
        <v>309</v>
      </c>
      <c r="E520" s="47">
        <v>3.96</v>
      </c>
      <c r="F520" s="48">
        <v>9.0399999999999991</v>
      </c>
      <c r="G520" s="48">
        <f t="shared" si="19"/>
        <v>35.799999999999997</v>
      </c>
      <c r="H520" s="43">
        <f>G520/G610</f>
        <v>9.328370070678196E-6</v>
      </c>
      <c r="I520" s="42">
        <f>ROUND(F520*Прил.10!$D$12,2)</f>
        <v>72.680000000000007</v>
      </c>
      <c r="J520" s="42">
        <f t="shared" si="20"/>
        <v>287.81</v>
      </c>
    </row>
    <row r="521" spans="1:10" ht="47.25" x14ac:dyDescent="0.25">
      <c r="A521" s="39">
        <v>493</v>
      </c>
      <c r="B521" s="44" t="s">
        <v>959</v>
      </c>
      <c r="C521" s="45" t="s">
        <v>960</v>
      </c>
      <c r="D521" s="46" t="s">
        <v>318</v>
      </c>
      <c r="E521" s="47">
        <v>1</v>
      </c>
      <c r="F521" s="48">
        <v>34.1</v>
      </c>
      <c r="G521" s="48">
        <f t="shared" si="19"/>
        <v>34.1</v>
      </c>
      <c r="H521" s="43">
        <f>G521/G610</f>
        <v>8.8854027768191761E-6</v>
      </c>
      <c r="I521" s="42">
        <f>ROUND(F521*Прил.10!$D$12,2)</f>
        <v>274.16000000000003</v>
      </c>
      <c r="J521" s="42">
        <f t="shared" si="20"/>
        <v>274.16000000000003</v>
      </c>
    </row>
    <row r="522" spans="1:10" ht="47.25" x14ac:dyDescent="0.25">
      <c r="A522" s="39">
        <v>494</v>
      </c>
      <c r="B522" s="44" t="s">
        <v>961</v>
      </c>
      <c r="C522" s="45" t="s">
        <v>962</v>
      </c>
      <c r="D522" s="46" t="s">
        <v>300</v>
      </c>
      <c r="E522" s="47">
        <v>2.2000000000000001E-3</v>
      </c>
      <c r="F522" s="48">
        <v>15323</v>
      </c>
      <c r="G522" s="48">
        <f t="shared" si="19"/>
        <v>33.71</v>
      </c>
      <c r="H522" s="43">
        <f>G522/G610</f>
        <v>8.7837808682279892E-6</v>
      </c>
      <c r="I522" s="42">
        <f>ROUND(F522*Прил.10!$D$12,2)</f>
        <v>123196.92</v>
      </c>
      <c r="J522" s="42">
        <f t="shared" si="20"/>
        <v>271.02999999999997</v>
      </c>
    </row>
    <row r="523" spans="1:10" ht="31.5" x14ac:dyDescent="0.25">
      <c r="A523" s="39">
        <v>495</v>
      </c>
      <c r="B523" s="44" t="s">
        <v>963</v>
      </c>
      <c r="C523" s="45" t="s">
        <v>964</v>
      </c>
      <c r="D523" s="46" t="s">
        <v>318</v>
      </c>
      <c r="E523" s="47">
        <v>2</v>
      </c>
      <c r="F523" s="48">
        <v>16.399999999999999</v>
      </c>
      <c r="G523" s="48">
        <f t="shared" si="19"/>
        <v>32.799999999999997</v>
      </c>
      <c r="H523" s="43">
        <f>G523/G610</f>
        <v>8.546663081515218E-6</v>
      </c>
      <c r="I523" s="42">
        <f>ROUND(F523*Прил.10!$D$12,2)</f>
        <v>131.86000000000001</v>
      </c>
      <c r="J523" s="42">
        <f t="shared" si="20"/>
        <v>263.72000000000003</v>
      </c>
    </row>
    <row r="524" spans="1:10" ht="31.5" x14ac:dyDescent="0.25">
      <c r="A524" s="39">
        <v>496</v>
      </c>
      <c r="B524" s="44" t="s">
        <v>965</v>
      </c>
      <c r="C524" s="45" t="s">
        <v>966</v>
      </c>
      <c r="D524" s="46" t="s">
        <v>365</v>
      </c>
      <c r="E524" s="47">
        <v>0.115</v>
      </c>
      <c r="F524" s="48">
        <v>278</v>
      </c>
      <c r="G524" s="48">
        <f t="shared" si="19"/>
        <v>31.97</v>
      </c>
      <c r="H524" s="43">
        <f>G524/G610</f>
        <v>8.3303908145134619E-6</v>
      </c>
      <c r="I524" s="42">
        <f>ROUND(F524*Прил.10!$D$12,2)</f>
        <v>2235.12</v>
      </c>
      <c r="J524" s="42">
        <f t="shared" si="20"/>
        <v>257.04000000000002</v>
      </c>
    </row>
    <row r="525" spans="1:10" ht="31.5" x14ac:dyDescent="0.25">
      <c r="A525" s="39">
        <v>497</v>
      </c>
      <c r="B525" s="44" t="s">
        <v>967</v>
      </c>
      <c r="C525" s="45" t="s">
        <v>968</v>
      </c>
      <c r="D525" s="46" t="s">
        <v>300</v>
      </c>
      <c r="E525" s="47">
        <v>4.15926E-2</v>
      </c>
      <c r="F525" s="48">
        <v>734.5</v>
      </c>
      <c r="G525" s="48">
        <f t="shared" si="19"/>
        <v>30.55</v>
      </c>
      <c r="H525" s="43">
        <f>G525/G610</f>
        <v>7.9603828396429863E-6</v>
      </c>
      <c r="I525" s="42">
        <f>ROUND(F525*Прил.10!$D$12,2)</f>
        <v>5905.38</v>
      </c>
      <c r="J525" s="42">
        <f t="shared" si="20"/>
        <v>245.62</v>
      </c>
    </row>
    <row r="526" spans="1:10" ht="31.5" x14ac:dyDescent="0.25">
      <c r="A526" s="39">
        <v>498</v>
      </c>
      <c r="B526" s="44" t="s">
        <v>969</v>
      </c>
      <c r="C526" s="45" t="s">
        <v>970</v>
      </c>
      <c r="D526" s="46" t="s">
        <v>300</v>
      </c>
      <c r="E526" s="47">
        <v>3.0660000000000001E-3</v>
      </c>
      <c r="F526" s="48">
        <v>9793</v>
      </c>
      <c r="G526" s="48">
        <f t="shared" si="19"/>
        <v>30.03</v>
      </c>
      <c r="H526" s="43">
        <f>G526/G610</f>
        <v>7.8248869615214037E-6</v>
      </c>
      <c r="I526" s="42">
        <f>ROUND(F526*Прил.10!$D$12,2)</f>
        <v>78735.72</v>
      </c>
      <c r="J526" s="42">
        <f t="shared" si="20"/>
        <v>241.4</v>
      </c>
    </row>
    <row r="527" spans="1:10" ht="31.5" x14ac:dyDescent="0.25">
      <c r="A527" s="39">
        <v>499</v>
      </c>
      <c r="B527" s="44" t="s">
        <v>971</v>
      </c>
      <c r="C527" s="45" t="s">
        <v>968</v>
      </c>
      <c r="D527" s="46" t="s">
        <v>300</v>
      </c>
      <c r="E527" s="47">
        <v>3.98424E-2</v>
      </c>
      <c r="F527" s="48">
        <v>734.5</v>
      </c>
      <c r="G527" s="48">
        <f t="shared" si="19"/>
        <v>29.26</v>
      </c>
      <c r="H527" s="43">
        <f>G527/G610</f>
        <v>7.6242488343029063E-6</v>
      </c>
      <c r="I527" s="42">
        <f>ROUND(F527*Прил.10!$D$12,2)</f>
        <v>5905.38</v>
      </c>
      <c r="J527" s="42">
        <f t="shared" si="20"/>
        <v>235.28</v>
      </c>
    </row>
    <row r="528" spans="1:10" ht="31.5" x14ac:dyDescent="0.25">
      <c r="A528" s="39">
        <v>500</v>
      </c>
      <c r="B528" s="44" t="s">
        <v>972</v>
      </c>
      <c r="C528" s="45" t="s">
        <v>973</v>
      </c>
      <c r="D528" s="46" t="s">
        <v>318</v>
      </c>
      <c r="E528" s="47">
        <v>2</v>
      </c>
      <c r="F528" s="48">
        <v>14.3</v>
      </c>
      <c r="G528" s="48">
        <f t="shared" si="19"/>
        <v>28.6</v>
      </c>
      <c r="H528" s="43">
        <f>G528/G610</f>
        <v>7.4522732966870516E-6</v>
      </c>
      <c r="I528" s="42">
        <f>ROUND(F528*Прил.10!$D$12,2)</f>
        <v>114.97</v>
      </c>
      <c r="J528" s="42">
        <f t="shared" si="20"/>
        <v>229.94</v>
      </c>
    </row>
    <row r="529" spans="1:10" ht="78.75" x14ac:dyDescent="0.25">
      <c r="A529" s="39">
        <v>501</v>
      </c>
      <c r="B529" s="44" t="s">
        <v>974</v>
      </c>
      <c r="C529" s="45" t="s">
        <v>975</v>
      </c>
      <c r="D529" s="46" t="s">
        <v>300</v>
      </c>
      <c r="E529" s="47">
        <v>1.74E-3</v>
      </c>
      <c r="F529" s="48">
        <v>16147</v>
      </c>
      <c r="G529" s="48">
        <f t="shared" si="19"/>
        <v>28.1</v>
      </c>
      <c r="H529" s="43">
        <f>G529/G610</f>
        <v>7.321988798493222E-6</v>
      </c>
      <c r="I529" s="42">
        <f>ROUND(F529*Прил.10!$D$12,2)</f>
        <v>129821.88</v>
      </c>
      <c r="J529" s="42">
        <f t="shared" si="20"/>
        <v>225.89</v>
      </c>
    </row>
    <row r="530" spans="1:10" ht="31.5" x14ac:dyDescent="0.25">
      <c r="A530" s="39">
        <v>502</v>
      </c>
      <c r="B530" s="44" t="s">
        <v>976</v>
      </c>
      <c r="C530" s="45" t="s">
        <v>977</v>
      </c>
      <c r="D530" s="46" t="s">
        <v>341</v>
      </c>
      <c r="E530" s="47">
        <v>0.17399999999999999</v>
      </c>
      <c r="F530" s="48">
        <v>160</v>
      </c>
      <c r="G530" s="48">
        <f t="shared" si="19"/>
        <v>27.84</v>
      </c>
      <c r="H530" s="43">
        <f>G530/G610</f>
        <v>7.2542408594324298E-6</v>
      </c>
      <c r="I530" s="42">
        <f>ROUND(F530*Прил.10!$D$12,2)</f>
        <v>1286.4000000000001</v>
      </c>
      <c r="J530" s="42">
        <f t="shared" si="20"/>
        <v>223.83</v>
      </c>
    </row>
    <row r="531" spans="1:10" ht="31.5" x14ac:dyDescent="0.25">
      <c r="A531" s="39">
        <v>503</v>
      </c>
      <c r="B531" s="44" t="s">
        <v>978</v>
      </c>
      <c r="C531" s="45" t="s">
        <v>979</v>
      </c>
      <c r="D531" s="46" t="s">
        <v>309</v>
      </c>
      <c r="E531" s="47">
        <v>0.45</v>
      </c>
      <c r="F531" s="48">
        <v>60.23</v>
      </c>
      <c r="G531" s="48">
        <f t="shared" si="19"/>
        <v>27.1</v>
      </c>
      <c r="H531" s="43">
        <f>G531/G610</f>
        <v>7.0614198021055626E-6</v>
      </c>
      <c r="I531" s="42">
        <f>ROUND(F531*Прил.10!$D$12,2)</f>
        <v>484.25</v>
      </c>
      <c r="J531" s="42">
        <f t="shared" si="20"/>
        <v>217.91</v>
      </c>
    </row>
    <row r="532" spans="1:10" ht="63" x14ac:dyDescent="0.25">
      <c r="A532" s="39">
        <v>504</v>
      </c>
      <c r="B532" s="44" t="s">
        <v>980</v>
      </c>
      <c r="C532" s="45" t="s">
        <v>981</v>
      </c>
      <c r="D532" s="46" t="s">
        <v>309</v>
      </c>
      <c r="E532" s="47">
        <v>0.88009999999999999</v>
      </c>
      <c r="F532" s="48">
        <v>30.4</v>
      </c>
      <c r="G532" s="48">
        <f t="shared" si="19"/>
        <v>26.76</v>
      </c>
      <c r="H532" s="43">
        <f>G532/G610</f>
        <v>6.9728263433337589E-6</v>
      </c>
      <c r="I532" s="42">
        <f>ROUND(F532*Прил.10!$D$12,2)</f>
        <v>244.42</v>
      </c>
      <c r="J532" s="42">
        <f t="shared" si="20"/>
        <v>215.11</v>
      </c>
    </row>
    <row r="533" spans="1:10" ht="31.5" x14ac:dyDescent="0.25">
      <c r="A533" s="39">
        <v>505</v>
      </c>
      <c r="B533" s="44" t="s">
        <v>982</v>
      </c>
      <c r="C533" s="45" t="s">
        <v>983</v>
      </c>
      <c r="D533" s="46" t="s">
        <v>300</v>
      </c>
      <c r="E533" s="47">
        <v>2.7200000000000002E-3</v>
      </c>
      <c r="F533" s="48">
        <v>9765</v>
      </c>
      <c r="G533" s="48">
        <f t="shared" si="19"/>
        <v>26.56</v>
      </c>
      <c r="H533" s="43">
        <f>G533/G610</f>
        <v>6.9207125440562263E-6</v>
      </c>
      <c r="I533" s="42">
        <f>ROUND(F533*Прил.10!$D$12,2)</f>
        <v>78510.600000000006</v>
      </c>
      <c r="J533" s="42">
        <f t="shared" si="20"/>
        <v>213.55</v>
      </c>
    </row>
    <row r="534" spans="1:10" ht="78.75" x14ac:dyDescent="0.25">
      <c r="A534" s="39">
        <v>506</v>
      </c>
      <c r="B534" s="44" t="s">
        <v>984</v>
      </c>
      <c r="C534" s="45" t="s">
        <v>985</v>
      </c>
      <c r="D534" s="46" t="s">
        <v>699</v>
      </c>
      <c r="E534" s="47">
        <v>0.05</v>
      </c>
      <c r="F534" s="48">
        <v>503.08</v>
      </c>
      <c r="G534" s="48">
        <f t="shared" si="19"/>
        <v>25.15</v>
      </c>
      <c r="H534" s="43">
        <f>G534/G610</f>
        <v>6.5533102591496272E-6</v>
      </c>
      <c r="I534" s="42">
        <f>ROUND(F534*Прил.10!$D$12,2)</f>
        <v>4044.76</v>
      </c>
      <c r="J534" s="42">
        <f t="shared" si="20"/>
        <v>202.24</v>
      </c>
    </row>
    <row r="535" spans="1:10" ht="31.5" x14ac:dyDescent="0.25">
      <c r="A535" s="39">
        <v>507</v>
      </c>
      <c r="B535" s="44" t="s">
        <v>986</v>
      </c>
      <c r="C535" s="45" t="s">
        <v>987</v>
      </c>
      <c r="D535" s="46" t="s">
        <v>300</v>
      </c>
      <c r="E535" s="47">
        <v>8.9999999999999993E-3</v>
      </c>
      <c r="F535" s="48">
        <v>2734.6</v>
      </c>
      <c r="G535" s="48">
        <f t="shared" si="19"/>
        <v>24.61</v>
      </c>
      <c r="H535" s="43">
        <f>G535/G610</f>
        <v>6.4126030011002908E-6</v>
      </c>
      <c r="I535" s="42">
        <f>ROUND(F535*Прил.10!$D$12,2)</f>
        <v>21986.18</v>
      </c>
      <c r="J535" s="42">
        <f t="shared" si="20"/>
        <v>197.88</v>
      </c>
    </row>
    <row r="536" spans="1:10" ht="63" x14ac:dyDescent="0.25">
      <c r="A536" s="39">
        <v>508</v>
      </c>
      <c r="B536" s="44" t="s">
        <v>988</v>
      </c>
      <c r="C536" s="45" t="s">
        <v>989</v>
      </c>
      <c r="D536" s="46" t="s">
        <v>341</v>
      </c>
      <c r="E536" s="47">
        <v>0.36</v>
      </c>
      <c r="F536" s="48">
        <v>68</v>
      </c>
      <c r="G536" s="48">
        <f t="shared" si="19"/>
        <v>24.48</v>
      </c>
      <c r="H536" s="43">
        <f>G536/G610</f>
        <v>6.378729031569896E-6</v>
      </c>
      <c r="I536" s="42">
        <f>ROUND(F536*Прил.10!$D$12,2)</f>
        <v>546.72</v>
      </c>
      <c r="J536" s="42">
        <f t="shared" si="20"/>
        <v>196.82</v>
      </c>
    </row>
    <row r="537" spans="1:10" ht="31.5" x14ac:dyDescent="0.25">
      <c r="A537" s="39">
        <v>509</v>
      </c>
      <c r="B537" s="44" t="s">
        <v>990</v>
      </c>
      <c r="C537" s="45" t="s">
        <v>991</v>
      </c>
      <c r="D537" s="46" t="s">
        <v>324</v>
      </c>
      <c r="E537" s="47">
        <v>3.0599999999999998E-3</v>
      </c>
      <c r="F537" s="48">
        <v>7689.65</v>
      </c>
      <c r="G537" s="48">
        <f t="shared" si="19"/>
        <v>23.53</v>
      </c>
      <c r="H537" s="43">
        <f>G537/G610</f>
        <v>6.1311884850016198E-6</v>
      </c>
      <c r="I537" s="42">
        <f>ROUND(F537*Прил.10!$D$12,2)</f>
        <v>61824.79</v>
      </c>
      <c r="J537" s="42">
        <f t="shared" si="20"/>
        <v>189.18</v>
      </c>
    </row>
    <row r="538" spans="1:10" ht="31.5" x14ac:dyDescent="0.25">
      <c r="A538" s="39">
        <v>510</v>
      </c>
      <c r="B538" s="44" t="s">
        <v>992</v>
      </c>
      <c r="C538" s="45" t="s">
        <v>993</v>
      </c>
      <c r="D538" s="46" t="s">
        <v>321</v>
      </c>
      <c r="E538" s="47">
        <v>0.5</v>
      </c>
      <c r="F538" s="48">
        <v>45.15</v>
      </c>
      <c r="G538" s="48">
        <f t="shared" si="19"/>
        <v>22.58</v>
      </c>
      <c r="H538" s="43">
        <f>G538/G610</f>
        <v>5.8836479384333428E-6</v>
      </c>
      <c r="I538" s="42">
        <f>ROUND(F538*Прил.10!$D$12,2)</f>
        <v>363.01</v>
      </c>
      <c r="J538" s="42">
        <f t="shared" si="20"/>
        <v>181.51</v>
      </c>
    </row>
    <row r="539" spans="1:10" ht="47.25" x14ac:dyDescent="0.25">
      <c r="A539" s="39">
        <v>511</v>
      </c>
      <c r="B539" s="44" t="s">
        <v>994</v>
      </c>
      <c r="C539" s="45" t="s">
        <v>995</v>
      </c>
      <c r="D539" s="46" t="s">
        <v>387</v>
      </c>
      <c r="E539" s="47">
        <v>6.9</v>
      </c>
      <c r="F539" s="48">
        <v>3.18</v>
      </c>
      <c r="G539" s="48">
        <f t="shared" si="19"/>
        <v>21.94</v>
      </c>
      <c r="H539" s="43">
        <f>G539/G610</f>
        <v>5.7168837807452419E-6</v>
      </c>
      <c r="I539" s="42">
        <f>ROUND(F539*Прил.10!$D$12,2)</f>
        <v>25.57</v>
      </c>
      <c r="J539" s="42">
        <f t="shared" si="20"/>
        <v>176.43</v>
      </c>
    </row>
    <row r="540" spans="1:10" ht="47.25" x14ac:dyDescent="0.25">
      <c r="A540" s="39">
        <v>512</v>
      </c>
      <c r="B540" s="44" t="s">
        <v>996</v>
      </c>
      <c r="C540" s="45" t="s">
        <v>997</v>
      </c>
      <c r="D540" s="46" t="s">
        <v>300</v>
      </c>
      <c r="E540" s="47">
        <v>3.5999999999999999E-3</v>
      </c>
      <c r="F540" s="48">
        <v>5763</v>
      </c>
      <c r="G540" s="48">
        <f t="shared" si="19"/>
        <v>20.75</v>
      </c>
      <c r="H540" s="43">
        <f>G540/G610</f>
        <v>5.4068066750439274E-6</v>
      </c>
      <c r="I540" s="42">
        <f>ROUND(F540*Прил.10!$D$12,2)</f>
        <v>46334.52</v>
      </c>
      <c r="J540" s="42">
        <f t="shared" si="20"/>
        <v>166.8</v>
      </c>
    </row>
    <row r="541" spans="1:10" ht="31.5" x14ac:dyDescent="0.25">
      <c r="A541" s="39">
        <v>513</v>
      </c>
      <c r="B541" s="44" t="s">
        <v>998</v>
      </c>
      <c r="C541" s="45" t="s">
        <v>999</v>
      </c>
      <c r="D541" s="46" t="s">
        <v>910</v>
      </c>
      <c r="E541" s="47">
        <v>6.0000000000000001E-3</v>
      </c>
      <c r="F541" s="48">
        <v>3450</v>
      </c>
      <c r="G541" s="48">
        <f t="shared" si="19"/>
        <v>20.7</v>
      </c>
      <c r="H541" s="43">
        <f>G541/G610</f>
        <v>5.3937782252245442E-6</v>
      </c>
      <c r="I541" s="42">
        <f>ROUND(F541*Прил.10!$D$12,2)</f>
        <v>27738</v>
      </c>
      <c r="J541" s="42">
        <f t="shared" si="20"/>
        <v>166.43</v>
      </c>
    </row>
    <row r="542" spans="1:10" ht="63" x14ac:dyDescent="0.25">
      <c r="A542" s="39">
        <v>514</v>
      </c>
      <c r="B542" s="44" t="s">
        <v>1000</v>
      </c>
      <c r="C542" s="45" t="s">
        <v>1001</v>
      </c>
      <c r="D542" s="46" t="s">
        <v>295</v>
      </c>
      <c r="E542" s="47">
        <v>1.56</v>
      </c>
      <c r="F542" s="48">
        <v>12.37</v>
      </c>
      <c r="G542" s="48">
        <f t="shared" si="19"/>
        <v>19.3</v>
      </c>
      <c r="H542" s="43">
        <f>G542/G610</f>
        <v>5.0289816302818215E-6</v>
      </c>
      <c r="I542" s="42">
        <f>ROUND(F542*Прил.10!$D$12,2)</f>
        <v>99.45</v>
      </c>
      <c r="J542" s="42">
        <f t="shared" si="20"/>
        <v>155.13999999999999</v>
      </c>
    </row>
    <row r="543" spans="1:10" ht="31.5" x14ac:dyDescent="0.25">
      <c r="A543" s="39">
        <v>515</v>
      </c>
      <c r="B543" s="44" t="s">
        <v>1002</v>
      </c>
      <c r="C543" s="45" t="s">
        <v>1003</v>
      </c>
      <c r="D543" s="46" t="s">
        <v>292</v>
      </c>
      <c r="E543" s="47">
        <v>3.1669999999999997E-2</v>
      </c>
      <c r="F543" s="48">
        <v>600</v>
      </c>
      <c r="G543" s="48">
        <f t="shared" si="19"/>
        <v>19</v>
      </c>
      <c r="H543" s="43">
        <f>G543/G610</f>
        <v>4.9508109313655236E-6</v>
      </c>
      <c r="I543" s="42">
        <f>ROUND(F543*Прил.10!$D$12,2)</f>
        <v>4824</v>
      </c>
      <c r="J543" s="42">
        <f t="shared" si="20"/>
        <v>152.78</v>
      </c>
    </row>
    <row r="544" spans="1:10" ht="31.5" x14ac:dyDescent="0.25">
      <c r="A544" s="39">
        <v>516</v>
      </c>
      <c r="B544" s="44" t="s">
        <v>1004</v>
      </c>
      <c r="C544" s="45" t="s">
        <v>1005</v>
      </c>
      <c r="D544" s="46" t="s">
        <v>300</v>
      </c>
      <c r="E544" s="47">
        <v>5.4000000000000003E-3</v>
      </c>
      <c r="F544" s="48">
        <v>3316.55</v>
      </c>
      <c r="G544" s="48">
        <f t="shared" ref="G544:G607" si="21">ROUND(E544*F544,2)</f>
        <v>17.91</v>
      </c>
      <c r="H544" s="43">
        <f>G544/G610</f>
        <v>4.6667907253029753E-6</v>
      </c>
      <c r="I544" s="42">
        <f>ROUND(F544*Прил.10!$D$12,2)</f>
        <v>26665.06</v>
      </c>
      <c r="J544" s="42">
        <f t="shared" ref="J544:J607" si="22">ROUND(E544*I544,2)</f>
        <v>143.99</v>
      </c>
    </row>
    <row r="545" spans="1:10" ht="31.5" x14ac:dyDescent="0.25">
      <c r="A545" s="39">
        <v>517</v>
      </c>
      <c r="B545" s="44" t="s">
        <v>1006</v>
      </c>
      <c r="C545" s="45" t="s">
        <v>1007</v>
      </c>
      <c r="D545" s="46" t="s">
        <v>365</v>
      </c>
      <c r="E545" s="47">
        <v>5.7500000000000002E-2</v>
      </c>
      <c r="F545" s="48">
        <v>308</v>
      </c>
      <c r="G545" s="48">
        <f t="shared" si="21"/>
        <v>17.71</v>
      </c>
      <c r="H545" s="43">
        <f>G545/G610</f>
        <v>4.6146769260254436E-6</v>
      </c>
      <c r="I545" s="42">
        <f>ROUND(F545*Прил.10!$D$12,2)</f>
        <v>2476.3200000000002</v>
      </c>
      <c r="J545" s="42">
        <f t="shared" si="22"/>
        <v>142.38999999999999</v>
      </c>
    </row>
    <row r="546" spans="1:10" ht="31.5" x14ac:dyDescent="0.25">
      <c r="A546" s="39">
        <v>518</v>
      </c>
      <c r="B546" s="44" t="s">
        <v>1008</v>
      </c>
      <c r="C546" s="45" t="s">
        <v>1009</v>
      </c>
      <c r="D546" s="46" t="s">
        <v>341</v>
      </c>
      <c r="E546" s="47">
        <v>0.21</v>
      </c>
      <c r="F546" s="48">
        <v>83</v>
      </c>
      <c r="G546" s="48">
        <f t="shared" si="21"/>
        <v>17.43</v>
      </c>
      <c r="H546" s="43">
        <f>G546/G610</f>
        <v>4.5417176070368985E-6</v>
      </c>
      <c r="I546" s="42">
        <f>ROUND(F546*Прил.10!$D$12,2)</f>
        <v>667.32</v>
      </c>
      <c r="J546" s="42">
        <f t="shared" si="22"/>
        <v>140.13999999999999</v>
      </c>
    </row>
    <row r="547" spans="1:10" ht="31.5" x14ac:dyDescent="0.25">
      <c r="A547" s="39">
        <v>519</v>
      </c>
      <c r="B547" s="44" t="s">
        <v>1010</v>
      </c>
      <c r="C547" s="45" t="s">
        <v>1011</v>
      </c>
      <c r="D547" s="46" t="s">
        <v>300</v>
      </c>
      <c r="E547" s="47">
        <v>8.4000000000000003E-4</v>
      </c>
      <c r="F547" s="48">
        <v>20406</v>
      </c>
      <c r="G547" s="48">
        <f t="shared" si="21"/>
        <v>17.14</v>
      </c>
      <c r="H547" s="43">
        <f>G547/G610</f>
        <v>4.4661525980844779E-6</v>
      </c>
      <c r="I547" s="42">
        <f>ROUND(F547*Прил.10!$D$12,2)</f>
        <v>164064.24</v>
      </c>
      <c r="J547" s="42">
        <f t="shared" si="22"/>
        <v>137.81</v>
      </c>
    </row>
    <row r="548" spans="1:10" ht="31.5" x14ac:dyDescent="0.25">
      <c r="A548" s="39">
        <v>520</v>
      </c>
      <c r="B548" s="44" t="s">
        <v>1012</v>
      </c>
      <c r="C548" s="45" t="s">
        <v>1013</v>
      </c>
      <c r="D548" s="46" t="s">
        <v>295</v>
      </c>
      <c r="E548" s="47">
        <v>0.1168</v>
      </c>
      <c r="F548" s="48">
        <v>145</v>
      </c>
      <c r="G548" s="48">
        <f t="shared" si="21"/>
        <v>16.940000000000001</v>
      </c>
      <c r="H548" s="43">
        <f>G548/G610</f>
        <v>4.4140387988069462E-6</v>
      </c>
      <c r="I548" s="42">
        <f>ROUND(F548*Прил.10!$D$12,2)</f>
        <v>1165.8</v>
      </c>
      <c r="J548" s="42">
        <f t="shared" si="22"/>
        <v>136.16999999999999</v>
      </c>
    </row>
    <row r="549" spans="1:10" ht="31.5" x14ac:dyDescent="0.25">
      <c r="A549" s="39">
        <v>521</v>
      </c>
      <c r="B549" s="44" t="s">
        <v>1014</v>
      </c>
      <c r="C549" s="45" t="s">
        <v>1015</v>
      </c>
      <c r="D549" s="46" t="s">
        <v>300</v>
      </c>
      <c r="E549" s="47">
        <v>9.1000000000000004E-3</v>
      </c>
      <c r="F549" s="48">
        <v>1820</v>
      </c>
      <c r="G549" s="48">
        <f t="shared" si="21"/>
        <v>16.559999999999999</v>
      </c>
      <c r="H549" s="43">
        <f>G549/G610</f>
        <v>4.3150225801796349E-6</v>
      </c>
      <c r="I549" s="42">
        <f>ROUND(F549*Прил.10!$D$12,2)</f>
        <v>14632.8</v>
      </c>
      <c r="J549" s="42">
        <f t="shared" si="22"/>
        <v>133.16</v>
      </c>
    </row>
    <row r="550" spans="1:10" ht="31.5" x14ac:dyDescent="0.25">
      <c r="A550" s="39">
        <v>522</v>
      </c>
      <c r="B550" s="44" t="s">
        <v>1016</v>
      </c>
      <c r="C550" s="45" t="s">
        <v>1017</v>
      </c>
      <c r="D550" s="46" t="s">
        <v>295</v>
      </c>
      <c r="E550" s="47">
        <v>0.27216000000000001</v>
      </c>
      <c r="F550" s="48">
        <v>57.63</v>
      </c>
      <c r="G550" s="48">
        <f t="shared" si="21"/>
        <v>15.68</v>
      </c>
      <c r="H550" s="43">
        <f>G550/G610</f>
        <v>4.0857218633584947E-6</v>
      </c>
      <c r="I550" s="42">
        <f>ROUND(F550*Прил.10!$D$12,2)</f>
        <v>463.35</v>
      </c>
      <c r="J550" s="42">
        <f t="shared" si="22"/>
        <v>126.11</v>
      </c>
    </row>
    <row r="551" spans="1:10" ht="31.5" x14ac:dyDescent="0.25">
      <c r="A551" s="39">
        <v>523</v>
      </c>
      <c r="B551" s="44" t="s">
        <v>1018</v>
      </c>
      <c r="C551" s="45" t="s">
        <v>1019</v>
      </c>
      <c r="D551" s="46" t="s">
        <v>300</v>
      </c>
      <c r="E551" s="47">
        <v>1.825E-3</v>
      </c>
      <c r="F551" s="48">
        <v>8475</v>
      </c>
      <c r="G551" s="48">
        <f t="shared" si="21"/>
        <v>15.47</v>
      </c>
      <c r="H551" s="43">
        <f>G551/G610</f>
        <v>4.0310023741170866E-6</v>
      </c>
      <c r="I551" s="42">
        <f>ROUND(F551*Прил.10!$D$12,2)</f>
        <v>68139</v>
      </c>
      <c r="J551" s="42">
        <f t="shared" si="22"/>
        <v>124.35</v>
      </c>
    </row>
    <row r="552" spans="1:10" ht="31.5" x14ac:dyDescent="0.25">
      <c r="A552" s="39">
        <v>524</v>
      </c>
      <c r="B552" s="44" t="s">
        <v>1020</v>
      </c>
      <c r="C552" s="45" t="s">
        <v>1021</v>
      </c>
      <c r="D552" s="46" t="s">
        <v>300</v>
      </c>
      <c r="E552" s="47">
        <v>4.5689999999999999E-4</v>
      </c>
      <c r="F552" s="48">
        <v>33180</v>
      </c>
      <c r="G552" s="48">
        <f t="shared" si="21"/>
        <v>15.16</v>
      </c>
      <c r="H552" s="43">
        <f>G552/G610</f>
        <v>3.9502259852369122E-6</v>
      </c>
      <c r="I552" s="42">
        <f>ROUND(F552*Прил.10!$D$12,2)</f>
        <v>266767.2</v>
      </c>
      <c r="J552" s="42">
        <f t="shared" si="22"/>
        <v>121.89</v>
      </c>
    </row>
    <row r="553" spans="1:10" ht="47.25" x14ac:dyDescent="0.25">
      <c r="A553" s="39">
        <v>525</v>
      </c>
      <c r="B553" s="44" t="s">
        <v>1022</v>
      </c>
      <c r="C553" s="45" t="s">
        <v>1023</v>
      </c>
      <c r="D553" s="46" t="s">
        <v>309</v>
      </c>
      <c r="E553" s="47">
        <v>0.6</v>
      </c>
      <c r="F553" s="48">
        <v>24.41</v>
      </c>
      <c r="G553" s="48">
        <f t="shared" si="21"/>
        <v>14.65</v>
      </c>
      <c r="H553" s="43">
        <f>G553/G610</f>
        <v>3.8173357970792061E-6</v>
      </c>
      <c r="I553" s="42">
        <f>ROUND(F553*Прил.10!$D$12,2)</f>
        <v>196.26</v>
      </c>
      <c r="J553" s="42">
        <f t="shared" si="22"/>
        <v>117.76</v>
      </c>
    </row>
    <row r="554" spans="1:10" ht="31.5" x14ac:dyDescent="0.25">
      <c r="A554" s="39">
        <v>526</v>
      </c>
      <c r="B554" s="44" t="s">
        <v>733</v>
      </c>
      <c r="C554" s="45" t="s">
        <v>734</v>
      </c>
      <c r="D554" s="46" t="s">
        <v>309</v>
      </c>
      <c r="E554" s="47">
        <v>0.5</v>
      </c>
      <c r="F554" s="48">
        <v>28.6</v>
      </c>
      <c r="G554" s="48">
        <f t="shared" si="21"/>
        <v>14.3</v>
      </c>
      <c r="H554" s="43">
        <f>G554/G610</f>
        <v>3.7261366483435258E-6</v>
      </c>
      <c r="I554" s="42">
        <f>ROUND(F554*Прил.10!$D$12,2)</f>
        <v>229.94</v>
      </c>
      <c r="J554" s="42">
        <f t="shared" si="22"/>
        <v>114.97</v>
      </c>
    </row>
    <row r="555" spans="1:10" ht="126" x14ac:dyDescent="0.25">
      <c r="A555" s="39">
        <v>527</v>
      </c>
      <c r="B555" s="44" t="s">
        <v>1024</v>
      </c>
      <c r="C555" s="45" t="s">
        <v>1025</v>
      </c>
      <c r="D555" s="46" t="s">
        <v>309</v>
      </c>
      <c r="E555" s="47">
        <v>9</v>
      </c>
      <c r="F555" s="48">
        <v>1.58</v>
      </c>
      <c r="G555" s="48">
        <f t="shared" si="21"/>
        <v>14.22</v>
      </c>
      <c r="H555" s="43">
        <f>G555/G610</f>
        <v>3.7052911286325129E-6</v>
      </c>
      <c r="I555" s="42">
        <f>ROUND(F555*Прил.10!$D$12,2)</f>
        <v>12.7</v>
      </c>
      <c r="J555" s="42">
        <f t="shared" si="22"/>
        <v>114.3</v>
      </c>
    </row>
    <row r="556" spans="1:10" ht="31.5" x14ac:dyDescent="0.25">
      <c r="A556" s="39">
        <v>528</v>
      </c>
      <c r="B556" s="44" t="s">
        <v>1026</v>
      </c>
      <c r="C556" s="45" t="s">
        <v>1027</v>
      </c>
      <c r="D556" s="46" t="s">
        <v>292</v>
      </c>
      <c r="E556" s="47">
        <v>0.21510599999999999</v>
      </c>
      <c r="F556" s="48">
        <v>59.99</v>
      </c>
      <c r="G556" s="48">
        <f t="shared" si="21"/>
        <v>12.9</v>
      </c>
      <c r="H556" s="43">
        <f>G556/G610</f>
        <v>3.3613400534008027E-6</v>
      </c>
      <c r="I556" s="42">
        <f>ROUND(F556*Прил.10!$D$12,2)</f>
        <v>482.32</v>
      </c>
      <c r="J556" s="42">
        <f t="shared" si="22"/>
        <v>103.75</v>
      </c>
    </row>
    <row r="557" spans="1:10" ht="31.5" x14ac:dyDescent="0.25">
      <c r="A557" s="39">
        <v>529</v>
      </c>
      <c r="B557" s="44" t="s">
        <v>1028</v>
      </c>
      <c r="C557" s="45" t="s">
        <v>1029</v>
      </c>
      <c r="D557" s="46" t="s">
        <v>309</v>
      </c>
      <c r="E557" s="47">
        <v>0.79200000000000004</v>
      </c>
      <c r="F557" s="48">
        <v>15.9</v>
      </c>
      <c r="G557" s="48">
        <f t="shared" si="21"/>
        <v>12.59</v>
      </c>
      <c r="H557" s="43">
        <f>G557/G610</f>
        <v>3.2805636645206283E-6</v>
      </c>
      <c r="I557" s="42">
        <f>ROUND(F557*Прил.10!$D$12,2)</f>
        <v>127.84</v>
      </c>
      <c r="J557" s="42">
        <f t="shared" si="22"/>
        <v>101.25</v>
      </c>
    </row>
    <row r="558" spans="1:10" ht="31.5" x14ac:dyDescent="0.25">
      <c r="A558" s="39">
        <v>530</v>
      </c>
      <c r="B558" s="44" t="s">
        <v>1030</v>
      </c>
      <c r="C558" s="45" t="s">
        <v>1031</v>
      </c>
      <c r="D558" s="46" t="s">
        <v>309</v>
      </c>
      <c r="E558" s="47">
        <v>0.24299999999999999</v>
      </c>
      <c r="F558" s="48">
        <v>44.97</v>
      </c>
      <c r="G558" s="48">
        <f t="shared" si="21"/>
        <v>10.93</v>
      </c>
      <c r="H558" s="43">
        <f>G558/G610</f>
        <v>2.8480191305171143E-6</v>
      </c>
      <c r="I558" s="42">
        <f>ROUND(F558*Прил.10!$D$12,2)</f>
        <v>361.56</v>
      </c>
      <c r="J558" s="42">
        <f t="shared" si="22"/>
        <v>87.86</v>
      </c>
    </row>
    <row r="559" spans="1:10" ht="31.5" x14ac:dyDescent="0.25">
      <c r="A559" s="39">
        <v>531</v>
      </c>
      <c r="B559" s="44" t="s">
        <v>1032</v>
      </c>
      <c r="C559" s="45" t="s">
        <v>1033</v>
      </c>
      <c r="D559" s="46" t="s">
        <v>292</v>
      </c>
      <c r="E559" s="47">
        <v>0.31212000000000001</v>
      </c>
      <c r="F559" s="48">
        <v>34.92</v>
      </c>
      <c r="G559" s="48">
        <f t="shared" si="21"/>
        <v>10.9</v>
      </c>
      <c r="H559" s="43">
        <f>G559/G610</f>
        <v>2.8402020606254845E-6</v>
      </c>
      <c r="I559" s="42">
        <f>ROUND(F559*Прил.10!$D$12,2)</f>
        <v>280.76</v>
      </c>
      <c r="J559" s="42">
        <f t="shared" si="22"/>
        <v>87.63</v>
      </c>
    </row>
    <row r="560" spans="1:10" ht="31.5" x14ac:dyDescent="0.25">
      <c r="A560" s="39">
        <v>532</v>
      </c>
      <c r="B560" s="44" t="s">
        <v>1034</v>
      </c>
      <c r="C560" s="45" t="s">
        <v>1035</v>
      </c>
      <c r="D560" s="46" t="s">
        <v>300</v>
      </c>
      <c r="E560" s="47">
        <v>7.6099999999999996E-4</v>
      </c>
      <c r="F560" s="48">
        <v>13560</v>
      </c>
      <c r="G560" s="48">
        <f t="shared" si="21"/>
        <v>10.32</v>
      </c>
      <c r="H560" s="43">
        <f>G560/G610</f>
        <v>2.6890720427206423E-6</v>
      </c>
      <c r="I560" s="42">
        <f>ROUND(F560*Прил.10!$D$12,2)</f>
        <v>109022.39999999999</v>
      </c>
      <c r="J560" s="42">
        <f t="shared" si="22"/>
        <v>82.97</v>
      </c>
    </row>
    <row r="561" spans="1:10" ht="31.5" x14ac:dyDescent="0.25">
      <c r="A561" s="39">
        <v>533</v>
      </c>
      <c r="B561" s="44" t="s">
        <v>1036</v>
      </c>
      <c r="C561" s="45" t="s">
        <v>1037</v>
      </c>
      <c r="D561" s="46" t="s">
        <v>309</v>
      </c>
      <c r="E561" s="47">
        <v>0.26800000000000002</v>
      </c>
      <c r="F561" s="48">
        <v>35.630000000000003</v>
      </c>
      <c r="G561" s="48">
        <f t="shared" si="21"/>
        <v>9.5500000000000007</v>
      </c>
      <c r="H561" s="43">
        <f>G561/G610</f>
        <v>2.4884339155021449E-6</v>
      </c>
      <c r="I561" s="42">
        <f>ROUND(F561*Прил.10!$D$12,2)</f>
        <v>286.47000000000003</v>
      </c>
      <c r="J561" s="42">
        <f t="shared" si="22"/>
        <v>76.77</v>
      </c>
    </row>
    <row r="562" spans="1:10" ht="31.5" x14ac:dyDescent="0.25">
      <c r="A562" s="39">
        <v>534</v>
      </c>
      <c r="B562" s="44" t="s">
        <v>1038</v>
      </c>
      <c r="C562" s="45" t="s">
        <v>1039</v>
      </c>
      <c r="D562" s="46" t="s">
        <v>300</v>
      </c>
      <c r="E562" s="47">
        <v>4.8000000000000001E-4</v>
      </c>
      <c r="F562" s="48">
        <v>19778</v>
      </c>
      <c r="G562" s="48">
        <f t="shared" si="21"/>
        <v>9.49</v>
      </c>
      <c r="H562" s="43">
        <f>G562/G610</f>
        <v>2.4727997757188853E-6</v>
      </c>
      <c r="I562" s="42">
        <f>ROUND(F562*Прил.10!$D$12,2)</f>
        <v>159015.12</v>
      </c>
      <c r="J562" s="42">
        <f t="shared" si="22"/>
        <v>76.33</v>
      </c>
    </row>
    <row r="563" spans="1:10" ht="31.5" x14ac:dyDescent="0.25">
      <c r="A563" s="39">
        <v>535</v>
      </c>
      <c r="B563" s="44" t="s">
        <v>1040</v>
      </c>
      <c r="C563" s="45" t="s">
        <v>1041</v>
      </c>
      <c r="D563" s="46" t="s">
        <v>300</v>
      </c>
      <c r="E563" s="47">
        <v>1.3999999999999999E-4</v>
      </c>
      <c r="F563" s="48">
        <v>65750</v>
      </c>
      <c r="G563" s="48">
        <f t="shared" si="21"/>
        <v>9.2100000000000009</v>
      </c>
      <c r="H563" s="43">
        <f>G563/G610</f>
        <v>2.3998404567303407E-6</v>
      </c>
      <c r="I563" s="42">
        <f>ROUND(F563*Прил.10!$D$12,2)</f>
        <v>528630</v>
      </c>
      <c r="J563" s="42">
        <f t="shared" si="22"/>
        <v>74.010000000000005</v>
      </c>
    </row>
    <row r="564" spans="1:10" ht="31.5" x14ac:dyDescent="0.25">
      <c r="A564" s="39">
        <v>536</v>
      </c>
      <c r="B564" s="44" t="s">
        <v>1042</v>
      </c>
      <c r="C564" s="45" t="s">
        <v>1043</v>
      </c>
      <c r="D564" s="46" t="s">
        <v>910</v>
      </c>
      <c r="E564" s="47">
        <v>3.3660000000000002E-2</v>
      </c>
      <c r="F564" s="48">
        <v>270</v>
      </c>
      <c r="G564" s="48">
        <f t="shared" si="21"/>
        <v>9.09</v>
      </c>
      <c r="H564" s="43">
        <f>G564/G610</f>
        <v>2.3685721771638215E-6</v>
      </c>
      <c r="I564" s="42">
        <f>ROUND(F564*Прил.10!$D$12,2)</f>
        <v>2170.8000000000002</v>
      </c>
      <c r="J564" s="42">
        <f t="shared" si="22"/>
        <v>73.069999999999993</v>
      </c>
    </row>
    <row r="565" spans="1:10" ht="31.5" x14ac:dyDescent="0.25">
      <c r="A565" s="39">
        <v>537</v>
      </c>
      <c r="B565" s="44" t="s">
        <v>1044</v>
      </c>
      <c r="C565" s="45" t="s">
        <v>1045</v>
      </c>
      <c r="D565" s="46" t="s">
        <v>309</v>
      </c>
      <c r="E565" s="47">
        <v>0.15795000000000001</v>
      </c>
      <c r="F565" s="48">
        <v>47.37</v>
      </c>
      <c r="G565" s="48">
        <f t="shared" si="21"/>
        <v>7.48</v>
      </c>
      <c r="H565" s="43">
        <f>G565/G610</f>
        <v>1.9490560929796902E-6</v>
      </c>
      <c r="I565" s="42">
        <f>ROUND(F565*Прил.10!$D$12,2)</f>
        <v>380.85</v>
      </c>
      <c r="J565" s="42">
        <f t="shared" si="22"/>
        <v>60.16</v>
      </c>
    </row>
    <row r="566" spans="1:10" ht="31.5" x14ac:dyDescent="0.25">
      <c r="A566" s="39">
        <v>538</v>
      </c>
      <c r="B566" s="44" t="s">
        <v>1046</v>
      </c>
      <c r="C566" s="45" t="s">
        <v>1047</v>
      </c>
      <c r="D566" s="46" t="s">
        <v>300</v>
      </c>
      <c r="E566" s="47">
        <v>8.9999999999999998E-4</v>
      </c>
      <c r="F566" s="48">
        <v>8105.71</v>
      </c>
      <c r="G566" s="48">
        <f t="shared" si="21"/>
        <v>7.3</v>
      </c>
      <c r="H566" s="43">
        <f>G566/G610</f>
        <v>1.9021536736299117E-6</v>
      </c>
      <c r="I566" s="42">
        <f>ROUND(F566*Прил.10!$D$12,2)</f>
        <v>65169.91</v>
      </c>
      <c r="J566" s="42">
        <f t="shared" si="22"/>
        <v>58.65</v>
      </c>
    </row>
    <row r="567" spans="1:10" ht="31.5" x14ac:dyDescent="0.25">
      <c r="A567" s="39">
        <v>539</v>
      </c>
      <c r="B567" s="44" t="s">
        <v>1048</v>
      </c>
      <c r="C567" s="45" t="s">
        <v>1049</v>
      </c>
      <c r="D567" s="46" t="s">
        <v>910</v>
      </c>
      <c r="E567" s="47">
        <v>0.04</v>
      </c>
      <c r="F567" s="48">
        <v>180</v>
      </c>
      <c r="G567" s="48">
        <f t="shared" si="21"/>
        <v>7.2</v>
      </c>
      <c r="H567" s="43">
        <f>G567/G610</f>
        <v>1.8760967739911458E-6</v>
      </c>
      <c r="I567" s="42">
        <f>ROUND(F567*Прил.10!$D$12,2)</f>
        <v>1447.2</v>
      </c>
      <c r="J567" s="42">
        <f t="shared" si="22"/>
        <v>57.89</v>
      </c>
    </row>
    <row r="568" spans="1:10" ht="31.5" x14ac:dyDescent="0.25">
      <c r="A568" s="39">
        <v>540</v>
      </c>
      <c r="B568" s="44" t="s">
        <v>1050</v>
      </c>
      <c r="C568" s="45" t="s">
        <v>1051</v>
      </c>
      <c r="D568" s="46" t="s">
        <v>309</v>
      </c>
      <c r="E568" s="47">
        <v>4.9000000000000002E-2</v>
      </c>
      <c r="F568" s="48">
        <v>133.05000000000001</v>
      </c>
      <c r="G568" s="48">
        <f t="shared" si="21"/>
        <v>6.52</v>
      </c>
      <c r="H568" s="43">
        <f>G568/G610</f>
        <v>1.6989098564475374E-6</v>
      </c>
      <c r="I568" s="42">
        <f>ROUND(F568*Прил.10!$D$12,2)</f>
        <v>1069.72</v>
      </c>
      <c r="J568" s="42">
        <f t="shared" si="22"/>
        <v>52.42</v>
      </c>
    </row>
    <row r="569" spans="1:10" ht="47.25" x14ac:dyDescent="0.25">
      <c r="A569" s="39">
        <v>541</v>
      </c>
      <c r="B569" s="44" t="s">
        <v>1052</v>
      </c>
      <c r="C569" s="45" t="s">
        <v>1053</v>
      </c>
      <c r="D569" s="46" t="s">
        <v>300</v>
      </c>
      <c r="E569" s="47">
        <v>1.9799999999999999E-4</v>
      </c>
      <c r="F569" s="48">
        <v>31060</v>
      </c>
      <c r="G569" s="48">
        <f t="shared" si="21"/>
        <v>6.15</v>
      </c>
      <c r="H569" s="43">
        <f>G569/G610</f>
        <v>1.6024993277841038E-6</v>
      </c>
      <c r="I569" s="42">
        <f>ROUND(F569*Прил.10!$D$12,2)</f>
        <v>249722.4</v>
      </c>
      <c r="J569" s="42">
        <f t="shared" si="22"/>
        <v>49.45</v>
      </c>
    </row>
    <row r="570" spans="1:10" ht="47.25" x14ac:dyDescent="0.25">
      <c r="A570" s="39">
        <v>542</v>
      </c>
      <c r="B570" s="44" t="s">
        <v>1054</v>
      </c>
      <c r="C570" s="45" t="s">
        <v>1055</v>
      </c>
      <c r="D570" s="46" t="s">
        <v>1056</v>
      </c>
      <c r="E570" s="47">
        <v>1.2E-2</v>
      </c>
      <c r="F570" s="48">
        <v>498</v>
      </c>
      <c r="G570" s="48">
        <f t="shared" si="21"/>
        <v>5.98</v>
      </c>
      <c r="H570" s="43">
        <f>G570/G610</f>
        <v>1.5582025983982017E-6</v>
      </c>
      <c r="I570" s="42">
        <f>ROUND(F570*Прил.10!$D$12,2)</f>
        <v>4003.92</v>
      </c>
      <c r="J570" s="42">
        <f t="shared" si="22"/>
        <v>48.05</v>
      </c>
    </row>
    <row r="571" spans="1:10" ht="31.5" x14ac:dyDescent="0.25">
      <c r="A571" s="39">
        <v>543</v>
      </c>
      <c r="B571" s="44" t="s">
        <v>1057</v>
      </c>
      <c r="C571" s="45" t="s">
        <v>1058</v>
      </c>
      <c r="D571" s="46" t="s">
        <v>309</v>
      </c>
      <c r="E571" s="47">
        <v>0.149202</v>
      </c>
      <c r="F571" s="48">
        <v>37.29</v>
      </c>
      <c r="G571" s="48">
        <f t="shared" si="21"/>
        <v>5.56</v>
      </c>
      <c r="H571" s="43">
        <f>G571/G610</f>
        <v>1.4487636199153848E-6</v>
      </c>
      <c r="I571" s="42">
        <f>ROUND(F571*Прил.10!$D$12,2)</f>
        <v>299.81</v>
      </c>
      <c r="J571" s="42">
        <f t="shared" si="22"/>
        <v>44.73</v>
      </c>
    </row>
    <row r="572" spans="1:10" ht="47.25" x14ac:dyDescent="0.25">
      <c r="A572" s="39">
        <v>544</v>
      </c>
      <c r="B572" s="44" t="s">
        <v>1059</v>
      </c>
      <c r="C572" s="45" t="s">
        <v>1060</v>
      </c>
      <c r="D572" s="46" t="s">
        <v>387</v>
      </c>
      <c r="E572" s="47">
        <v>13.95</v>
      </c>
      <c r="F572" s="48">
        <v>0.37</v>
      </c>
      <c r="G572" s="48">
        <f t="shared" si="21"/>
        <v>5.16</v>
      </c>
      <c r="H572" s="43">
        <f>G572/G610</f>
        <v>1.3445360213603212E-6</v>
      </c>
      <c r="I572" s="42">
        <f>ROUND(F572*Прил.10!$D$12,2)</f>
        <v>2.97</v>
      </c>
      <c r="J572" s="42">
        <f t="shared" si="22"/>
        <v>41.43</v>
      </c>
    </row>
    <row r="573" spans="1:10" ht="47.25" x14ac:dyDescent="0.25">
      <c r="A573" s="39">
        <v>545</v>
      </c>
      <c r="B573" s="44" t="s">
        <v>374</v>
      </c>
      <c r="C573" s="45" t="s">
        <v>1061</v>
      </c>
      <c r="D573" s="46" t="s">
        <v>318</v>
      </c>
      <c r="E573" s="47">
        <v>1</v>
      </c>
      <c r="F573" s="51">
        <v>5.1599562097067997</v>
      </c>
      <c r="G573" s="48">
        <f t="shared" si="21"/>
        <v>5.16</v>
      </c>
      <c r="H573" s="43">
        <f>G573/G610</f>
        <v>1.3445360213603212E-6</v>
      </c>
      <c r="I573" s="42">
        <f>ROUND(F573*Прил.10!$D$12,2)</f>
        <v>41.49</v>
      </c>
      <c r="J573" s="42">
        <f t="shared" si="22"/>
        <v>41.49</v>
      </c>
    </row>
    <row r="574" spans="1:10" ht="31.5" x14ac:dyDescent="0.25">
      <c r="A574" s="39">
        <v>546</v>
      </c>
      <c r="B574" s="44" t="s">
        <v>804</v>
      </c>
      <c r="C574" s="45" t="s">
        <v>805</v>
      </c>
      <c r="D574" s="46" t="s">
        <v>341</v>
      </c>
      <c r="E574" s="47">
        <v>5.0999999999999997E-2</v>
      </c>
      <c r="F574" s="48">
        <v>100</v>
      </c>
      <c r="G574" s="48">
        <f t="shared" si="21"/>
        <v>5.0999999999999996</v>
      </c>
      <c r="H574" s="43">
        <f>G574/G610</f>
        <v>1.3289018815770616E-6</v>
      </c>
      <c r="I574" s="42">
        <f>ROUND(F574*Прил.10!$D$12,2)</f>
        <v>804</v>
      </c>
      <c r="J574" s="42">
        <f t="shared" si="22"/>
        <v>41</v>
      </c>
    </row>
    <row r="575" spans="1:10" ht="31.5" x14ac:dyDescent="0.25">
      <c r="A575" s="39">
        <v>547</v>
      </c>
      <c r="B575" s="44" t="s">
        <v>1062</v>
      </c>
      <c r="C575" s="45" t="s">
        <v>1063</v>
      </c>
      <c r="D575" s="46" t="s">
        <v>300</v>
      </c>
      <c r="E575" s="47">
        <v>4.0000000000000002E-4</v>
      </c>
      <c r="F575" s="48">
        <v>12430</v>
      </c>
      <c r="G575" s="48">
        <f t="shared" si="21"/>
        <v>4.97</v>
      </c>
      <c r="H575" s="43">
        <f>G575/G610</f>
        <v>1.2950279120466657E-6</v>
      </c>
      <c r="I575" s="42">
        <f>ROUND(F575*Прил.10!$D$12,2)</f>
        <v>99937.2</v>
      </c>
      <c r="J575" s="42">
        <f t="shared" si="22"/>
        <v>39.97</v>
      </c>
    </row>
    <row r="576" spans="1:10" ht="31.5" x14ac:dyDescent="0.25">
      <c r="A576" s="39">
        <v>548</v>
      </c>
      <c r="B576" s="44" t="s">
        <v>1064</v>
      </c>
      <c r="C576" s="45" t="s">
        <v>1065</v>
      </c>
      <c r="D576" s="46" t="s">
        <v>300</v>
      </c>
      <c r="E576" s="47">
        <v>0.01</v>
      </c>
      <c r="F576" s="48">
        <v>412</v>
      </c>
      <c r="G576" s="48">
        <f t="shared" si="21"/>
        <v>4.12</v>
      </c>
      <c r="H576" s="43">
        <f>G576/G610</f>
        <v>1.0735442651171556E-6</v>
      </c>
      <c r="I576" s="42">
        <f>ROUND(F576*Прил.10!$D$12,2)</f>
        <v>3312.48</v>
      </c>
      <c r="J576" s="42">
        <f t="shared" si="22"/>
        <v>33.119999999999997</v>
      </c>
    </row>
    <row r="577" spans="1:10" ht="31.5" x14ac:dyDescent="0.25">
      <c r="A577" s="39">
        <v>549</v>
      </c>
      <c r="B577" s="44" t="s">
        <v>1066</v>
      </c>
      <c r="C577" s="45" t="s">
        <v>1067</v>
      </c>
      <c r="D577" s="46" t="s">
        <v>341</v>
      </c>
      <c r="E577" s="47">
        <v>0.50249999999999995</v>
      </c>
      <c r="F577" s="48">
        <v>8</v>
      </c>
      <c r="G577" s="48">
        <f t="shared" si="21"/>
        <v>4.0199999999999996</v>
      </c>
      <c r="H577" s="43">
        <f>G577/G610</f>
        <v>1.0474873654783895E-6</v>
      </c>
      <c r="I577" s="42">
        <f>ROUND(F577*Прил.10!$D$12,2)</f>
        <v>64.319999999999993</v>
      </c>
      <c r="J577" s="42">
        <f t="shared" si="22"/>
        <v>32.32</v>
      </c>
    </row>
    <row r="578" spans="1:10" ht="47.25" x14ac:dyDescent="0.25">
      <c r="A578" s="39">
        <v>550</v>
      </c>
      <c r="B578" s="44" t="s">
        <v>1068</v>
      </c>
      <c r="C578" s="45" t="s">
        <v>1069</v>
      </c>
      <c r="D578" s="46" t="s">
        <v>321</v>
      </c>
      <c r="E578" s="47">
        <v>0.1</v>
      </c>
      <c r="F578" s="48">
        <v>38.72</v>
      </c>
      <c r="G578" s="48">
        <f t="shared" si="21"/>
        <v>3.87</v>
      </c>
      <c r="H578" s="43">
        <f>G578/G610</f>
        <v>1.0084020160202408E-6</v>
      </c>
      <c r="I578" s="42">
        <f>ROUND(F578*Прил.10!$D$12,2)</f>
        <v>311.31</v>
      </c>
      <c r="J578" s="42">
        <f t="shared" si="22"/>
        <v>31.13</v>
      </c>
    </row>
    <row r="579" spans="1:10" ht="31.5" x14ac:dyDescent="0.25">
      <c r="A579" s="39">
        <v>551</v>
      </c>
      <c r="B579" s="44" t="s">
        <v>1070</v>
      </c>
      <c r="C579" s="45" t="s">
        <v>1071</v>
      </c>
      <c r="D579" s="46" t="s">
        <v>300</v>
      </c>
      <c r="E579" s="47">
        <v>1.2E-4</v>
      </c>
      <c r="F579" s="48">
        <v>30030</v>
      </c>
      <c r="G579" s="48">
        <f t="shared" si="21"/>
        <v>3.6</v>
      </c>
      <c r="H579" s="43">
        <f>G579/G610</f>
        <v>9.3804838699557291E-7</v>
      </c>
      <c r="I579" s="42">
        <f>ROUND(F579*Прил.10!$D$12,2)</f>
        <v>241441.2</v>
      </c>
      <c r="J579" s="42">
        <f t="shared" si="22"/>
        <v>28.97</v>
      </c>
    </row>
    <row r="580" spans="1:10" ht="31.5" x14ac:dyDescent="0.25">
      <c r="A580" s="39">
        <v>552</v>
      </c>
      <c r="B580" s="44" t="s">
        <v>1072</v>
      </c>
      <c r="C580" s="45" t="s">
        <v>1073</v>
      </c>
      <c r="D580" s="46" t="s">
        <v>1074</v>
      </c>
      <c r="E580" s="47">
        <v>8.42</v>
      </c>
      <c r="F580" s="48">
        <v>0.4</v>
      </c>
      <c r="G580" s="48">
        <f t="shared" si="21"/>
        <v>3.37</v>
      </c>
      <c r="H580" s="43">
        <f>G580/G610</f>
        <v>8.7811751782641132E-7</v>
      </c>
      <c r="I580" s="42">
        <f>ROUND(F580*Прил.10!$D$12,2)</f>
        <v>3.22</v>
      </c>
      <c r="J580" s="42">
        <f t="shared" si="22"/>
        <v>27.11</v>
      </c>
    </row>
    <row r="581" spans="1:10" ht="31.5" x14ac:dyDescent="0.25">
      <c r="A581" s="39">
        <v>553</v>
      </c>
      <c r="B581" s="44" t="s">
        <v>1075</v>
      </c>
      <c r="C581" s="45" t="s">
        <v>1076</v>
      </c>
      <c r="D581" s="46" t="s">
        <v>300</v>
      </c>
      <c r="E581" s="47">
        <v>3.7794999999999999E-3</v>
      </c>
      <c r="F581" s="48">
        <v>729.98</v>
      </c>
      <c r="G581" s="48">
        <f t="shared" si="21"/>
        <v>2.76</v>
      </c>
      <c r="H581" s="43">
        <f>G581/G610</f>
        <v>7.1917043002993915E-7</v>
      </c>
      <c r="I581" s="42">
        <f>ROUND(F581*Прил.10!$D$12,2)</f>
        <v>5869.04</v>
      </c>
      <c r="J581" s="42">
        <f t="shared" si="22"/>
        <v>22.18</v>
      </c>
    </row>
    <row r="582" spans="1:10" ht="31.5" x14ac:dyDescent="0.25">
      <c r="A582" s="39">
        <v>554</v>
      </c>
      <c r="B582" s="44" t="s">
        <v>1077</v>
      </c>
      <c r="C582" s="45" t="s">
        <v>1078</v>
      </c>
      <c r="D582" s="46" t="s">
        <v>300</v>
      </c>
      <c r="E582" s="47">
        <v>7.2999999999999999E-5</v>
      </c>
      <c r="F582" s="48">
        <v>35011</v>
      </c>
      <c r="G582" s="48">
        <f t="shared" si="21"/>
        <v>2.56</v>
      </c>
      <c r="H582" s="43">
        <f>G582/G610</f>
        <v>6.6705663075240735E-7</v>
      </c>
      <c r="I582" s="42">
        <f>ROUND(F582*Прил.10!$D$12,2)</f>
        <v>281488.44</v>
      </c>
      <c r="J582" s="42">
        <f t="shared" si="22"/>
        <v>20.55</v>
      </c>
    </row>
    <row r="583" spans="1:10" ht="63" x14ac:dyDescent="0.25">
      <c r="A583" s="39">
        <v>555</v>
      </c>
      <c r="B583" s="44" t="s">
        <v>1079</v>
      </c>
      <c r="C583" s="45" t="s">
        <v>1080</v>
      </c>
      <c r="D583" s="46" t="s">
        <v>300</v>
      </c>
      <c r="E583" s="47">
        <v>1.4919999999999999E-4</v>
      </c>
      <c r="F583" s="48">
        <v>16950</v>
      </c>
      <c r="G583" s="48">
        <f t="shared" si="21"/>
        <v>2.5299999999999998</v>
      </c>
      <c r="H583" s="43">
        <f>G583/G610</f>
        <v>6.5923956086077755E-7</v>
      </c>
      <c r="I583" s="42">
        <f>ROUND(F583*Прил.10!$D$12,2)</f>
        <v>136278</v>
      </c>
      <c r="J583" s="42">
        <f t="shared" si="22"/>
        <v>20.329999999999998</v>
      </c>
    </row>
    <row r="584" spans="1:10" ht="63" x14ac:dyDescent="0.25">
      <c r="A584" s="39">
        <v>556</v>
      </c>
      <c r="B584" s="44" t="s">
        <v>1081</v>
      </c>
      <c r="C584" s="45" t="s">
        <v>1082</v>
      </c>
      <c r="D584" s="46" t="s">
        <v>341</v>
      </c>
      <c r="E584" s="47">
        <v>1.2435</v>
      </c>
      <c r="F584" s="48">
        <v>2</v>
      </c>
      <c r="G584" s="48">
        <f t="shared" si="21"/>
        <v>2.4900000000000002</v>
      </c>
      <c r="H584" s="43">
        <f>G584/G610</f>
        <v>6.488168010052713E-7</v>
      </c>
      <c r="I584" s="42">
        <f>ROUND(F584*Прил.10!$D$12,2)</f>
        <v>16.079999999999998</v>
      </c>
      <c r="J584" s="42">
        <f t="shared" si="22"/>
        <v>20</v>
      </c>
    </row>
    <row r="585" spans="1:10" ht="31.5" x14ac:dyDescent="0.25">
      <c r="A585" s="39">
        <v>557</v>
      </c>
      <c r="B585" s="44" t="s">
        <v>1083</v>
      </c>
      <c r="C585" s="45" t="s">
        <v>1084</v>
      </c>
      <c r="D585" s="46" t="s">
        <v>295</v>
      </c>
      <c r="E585" s="47">
        <v>0.39284000000000002</v>
      </c>
      <c r="F585" s="48">
        <v>6.22</v>
      </c>
      <c r="G585" s="48">
        <f t="shared" si="21"/>
        <v>2.44</v>
      </c>
      <c r="H585" s="43">
        <f>G585/G610</f>
        <v>6.3578835118588827E-7</v>
      </c>
      <c r="I585" s="42">
        <f>ROUND(F585*Прил.10!$D$12,2)</f>
        <v>50.01</v>
      </c>
      <c r="J585" s="42">
        <f t="shared" si="22"/>
        <v>19.649999999999999</v>
      </c>
    </row>
    <row r="586" spans="1:10" ht="31.5" x14ac:dyDescent="0.25">
      <c r="A586" s="39">
        <v>558</v>
      </c>
      <c r="B586" s="44" t="s">
        <v>834</v>
      </c>
      <c r="C586" s="45" t="s">
        <v>835</v>
      </c>
      <c r="D586" s="46" t="s">
        <v>309</v>
      </c>
      <c r="E586" s="47">
        <v>7.0000000000000007E-2</v>
      </c>
      <c r="F586" s="48">
        <v>28.22</v>
      </c>
      <c r="G586" s="48">
        <f t="shared" si="21"/>
        <v>1.98</v>
      </c>
      <c r="H586" s="43">
        <f>G586/G610</f>
        <v>5.1592661284756508E-7</v>
      </c>
      <c r="I586" s="42">
        <f>ROUND(F586*Прил.10!$D$12,2)</f>
        <v>226.89</v>
      </c>
      <c r="J586" s="42">
        <f t="shared" si="22"/>
        <v>15.88</v>
      </c>
    </row>
    <row r="587" spans="1:10" ht="31.5" x14ac:dyDescent="0.25">
      <c r="A587" s="39">
        <v>559</v>
      </c>
      <c r="B587" s="44" t="s">
        <v>1085</v>
      </c>
      <c r="C587" s="45" t="s">
        <v>1086</v>
      </c>
      <c r="D587" s="46" t="s">
        <v>300</v>
      </c>
      <c r="E587" s="47">
        <v>1.5300000000000001E-4</v>
      </c>
      <c r="F587" s="48">
        <v>12430</v>
      </c>
      <c r="G587" s="48">
        <f t="shared" si="21"/>
        <v>1.9</v>
      </c>
      <c r="H587" s="43">
        <f>G587/G610</f>
        <v>4.9508109313655236E-7</v>
      </c>
      <c r="I587" s="42">
        <f>ROUND(F587*Прил.10!$D$12,2)</f>
        <v>99937.2</v>
      </c>
      <c r="J587" s="42">
        <f t="shared" si="22"/>
        <v>15.29</v>
      </c>
    </row>
    <row r="588" spans="1:10" ht="31.5" x14ac:dyDescent="0.25">
      <c r="A588" s="39">
        <v>560</v>
      </c>
      <c r="B588" s="44" t="s">
        <v>1087</v>
      </c>
      <c r="C588" s="45" t="s">
        <v>1088</v>
      </c>
      <c r="D588" s="46" t="s">
        <v>295</v>
      </c>
      <c r="E588" s="47">
        <v>0.181176</v>
      </c>
      <c r="F588" s="48">
        <v>10.199999999999999</v>
      </c>
      <c r="G588" s="48">
        <f t="shared" si="21"/>
        <v>1.85</v>
      </c>
      <c r="H588" s="43">
        <f>G588/G610</f>
        <v>4.8205264331716943E-7</v>
      </c>
      <c r="I588" s="42">
        <f>ROUND(F588*Прил.10!$D$12,2)</f>
        <v>82.01</v>
      </c>
      <c r="J588" s="42">
        <f t="shared" si="22"/>
        <v>14.86</v>
      </c>
    </row>
    <row r="589" spans="1:10" ht="63" x14ac:dyDescent="0.25">
      <c r="A589" s="39">
        <v>561</v>
      </c>
      <c r="B589" s="44" t="s">
        <v>1089</v>
      </c>
      <c r="C589" s="45" t="s">
        <v>1090</v>
      </c>
      <c r="D589" s="46" t="s">
        <v>300</v>
      </c>
      <c r="E589" s="47">
        <v>4.2900000000000004E-3</v>
      </c>
      <c r="F589" s="48">
        <v>412</v>
      </c>
      <c r="G589" s="48">
        <f t="shared" si="21"/>
        <v>1.77</v>
      </c>
      <c r="H589" s="43">
        <f>G589/G610</f>
        <v>4.6120712360615666E-7</v>
      </c>
      <c r="I589" s="42">
        <f>ROUND(F589*Прил.10!$D$12,2)</f>
        <v>3312.48</v>
      </c>
      <c r="J589" s="42">
        <f t="shared" si="22"/>
        <v>14.21</v>
      </c>
    </row>
    <row r="590" spans="1:10" ht="31.5" x14ac:dyDescent="0.25">
      <c r="A590" s="39">
        <v>562</v>
      </c>
      <c r="B590" s="44" t="s">
        <v>1091</v>
      </c>
      <c r="C590" s="45" t="s">
        <v>950</v>
      </c>
      <c r="D590" s="46" t="s">
        <v>309</v>
      </c>
      <c r="E590" s="47">
        <v>0.88</v>
      </c>
      <c r="F590" s="48">
        <v>1.82</v>
      </c>
      <c r="G590" s="48">
        <f t="shared" si="21"/>
        <v>1.6</v>
      </c>
      <c r="H590" s="43">
        <f>G590/G610</f>
        <v>4.1691039422025466E-7</v>
      </c>
      <c r="I590" s="42">
        <f>ROUND(F590*Прил.10!$D$12,2)</f>
        <v>14.63</v>
      </c>
      <c r="J590" s="42">
        <f t="shared" si="22"/>
        <v>12.87</v>
      </c>
    </row>
    <row r="591" spans="1:10" ht="31.5" x14ac:dyDescent="0.25">
      <c r="A591" s="39">
        <v>563</v>
      </c>
      <c r="B591" s="44" t="s">
        <v>1092</v>
      </c>
      <c r="C591" s="45" t="s">
        <v>1093</v>
      </c>
      <c r="D591" s="46" t="s">
        <v>365</v>
      </c>
      <c r="E591" s="47">
        <v>0.14699999999999999</v>
      </c>
      <c r="F591" s="48">
        <v>10.71</v>
      </c>
      <c r="G591" s="48">
        <f t="shared" si="21"/>
        <v>1.57</v>
      </c>
      <c r="H591" s="43">
        <f>G591/G610</f>
        <v>4.0909332432862486E-7</v>
      </c>
      <c r="I591" s="42">
        <f>ROUND(F591*Прил.10!$D$12,2)</f>
        <v>86.11</v>
      </c>
      <c r="J591" s="42">
        <f t="shared" si="22"/>
        <v>12.66</v>
      </c>
    </row>
    <row r="592" spans="1:10" ht="31.5" x14ac:dyDescent="0.25">
      <c r="A592" s="39">
        <v>564</v>
      </c>
      <c r="B592" s="44" t="s">
        <v>1094</v>
      </c>
      <c r="C592" s="45" t="s">
        <v>1095</v>
      </c>
      <c r="D592" s="46" t="s">
        <v>300</v>
      </c>
      <c r="E592" s="47">
        <v>6.9200000000000002E-4</v>
      </c>
      <c r="F592" s="48">
        <v>1696</v>
      </c>
      <c r="G592" s="48">
        <f t="shared" si="21"/>
        <v>1.17</v>
      </c>
      <c r="H592" s="43">
        <f>G592/G610</f>
        <v>3.0486572577356116E-7</v>
      </c>
      <c r="I592" s="42">
        <f>ROUND(F592*Прил.10!$D$12,2)</f>
        <v>13635.84</v>
      </c>
      <c r="J592" s="42">
        <f t="shared" si="22"/>
        <v>9.44</v>
      </c>
    </row>
    <row r="593" spans="1:10" ht="31.5" x14ac:dyDescent="0.25">
      <c r="A593" s="39">
        <v>565</v>
      </c>
      <c r="B593" s="44" t="s">
        <v>1096</v>
      </c>
      <c r="C593" s="45" t="s">
        <v>1097</v>
      </c>
      <c r="D593" s="46" t="s">
        <v>309</v>
      </c>
      <c r="E593" s="47">
        <v>0.20399999999999999</v>
      </c>
      <c r="F593" s="48">
        <v>5.71</v>
      </c>
      <c r="G593" s="48">
        <f t="shared" si="21"/>
        <v>1.1599999999999999</v>
      </c>
      <c r="H593" s="43">
        <f>G593/G610</f>
        <v>3.0226003580968459E-7</v>
      </c>
      <c r="I593" s="42">
        <f>ROUND(F593*Прил.10!$D$12,2)</f>
        <v>45.91</v>
      </c>
      <c r="J593" s="42">
        <f t="shared" si="22"/>
        <v>9.3699999999999992</v>
      </c>
    </row>
    <row r="594" spans="1:10" ht="31.5" x14ac:dyDescent="0.25">
      <c r="A594" s="39">
        <v>566</v>
      </c>
      <c r="B594" s="44" t="s">
        <v>1098</v>
      </c>
      <c r="C594" s="45" t="s">
        <v>1099</v>
      </c>
      <c r="D594" s="46" t="s">
        <v>547</v>
      </c>
      <c r="E594" s="47">
        <v>2.9272E-3</v>
      </c>
      <c r="F594" s="48">
        <v>346</v>
      </c>
      <c r="G594" s="48">
        <f t="shared" si="21"/>
        <v>1.01</v>
      </c>
      <c r="H594" s="43">
        <f>G594/G610</f>
        <v>2.6317468635153572E-7</v>
      </c>
      <c r="I594" s="42">
        <f>ROUND(F594*Прил.10!$D$12,2)</f>
        <v>2781.84</v>
      </c>
      <c r="J594" s="42">
        <f t="shared" si="22"/>
        <v>8.14</v>
      </c>
    </row>
    <row r="595" spans="1:10" ht="31.5" x14ac:dyDescent="0.25">
      <c r="A595" s="39">
        <v>567</v>
      </c>
      <c r="B595" s="44" t="s">
        <v>1100</v>
      </c>
      <c r="C595" s="45" t="s">
        <v>1101</v>
      </c>
      <c r="D595" s="46" t="s">
        <v>300</v>
      </c>
      <c r="E595" s="47">
        <v>6.4999999999999997E-4</v>
      </c>
      <c r="F595" s="48">
        <v>1470</v>
      </c>
      <c r="G595" s="48">
        <f t="shared" si="21"/>
        <v>0.96</v>
      </c>
      <c r="H595" s="43">
        <f>G595/G610</f>
        <v>2.5014623653215274E-7</v>
      </c>
      <c r="I595" s="42">
        <f>ROUND(F595*Прил.10!$D$12,2)</f>
        <v>11818.8</v>
      </c>
      <c r="J595" s="42">
        <f t="shared" si="22"/>
        <v>7.68</v>
      </c>
    </row>
    <row r="596" spans="1:10" ht="47.25" x14ac:dyDescent="0.25">
      <c r="A596" s="39">
        <v>568</v>
      </c>
      <c r="B596" s="44" t="s">
        <v>1102</v>
      </c>
      <c r="C596" s="45" t="s">
        <v>1103</v>
      </c>
      <c r="D596" s="46" t="s">
        <v>292</v>
      </c>
      <c r="E596" s="47">
        <v>1.5E-3</v>
      </c>
      <c r="F596" s="48">
        <v>558.33000000000004</v>
      </c>
      <c r="G596" s="48">
        <f t="shared" si="21"/>
        <v>0.84</v>
      </c>
      <c r="H596" s="43">
        <f>G596/G610</f>
        <v>2.1887795696563366E-7</v>
      </c>
      <c r="I596" s="42">
        <f>ROUND(F596*Прил.10!$D$12,2)</f>
        <v>4488.97</v>
      </c>
      <c r="J596" s="42">
        <f t="shared" si="22"/>
        <v>6.73</v>
      </c>
    </row>
    <row r="597" spans="1:10" ht="31.5" x14ac:dyDescent="0.25">
      <c r="A597" s="39">
        <v>569</v>
      </c>
      <c r="B597" s="44" t="s">
        <v>1104</v>
      </c>
      <c r="C597" s="45" t="s">
        <v>1105</v>
      </c>
      <c r="D597" s="46" t="s">
        <v>292</v>
      </c>
      <c r="E597" s="47">
        <v>7.1999999999999998E-3</v>
      </c>
      <c r="F597" s="48">
        <v>108.4</v>
      </c>
      <c r="G597" s="48">
        <f t="shared" si="21"/>
        <v>0.78</v>
      </c>
      <c r="H597" s="43">
        <f>G597/G610</f>
        <v>2.0324381718237412E-7</v>
      </c>
      <c r="I597" s="42">
        <f>ROUND(F597*Прил.10!$D$12,2)</f>
        <v>871.54</v>
      </c>
      <c r="J597" s="42">
        <f t="shared" si="22"/>
        <v>6.28</v>
      </c>
    </row>
    <row r="598" spans="1:10" ht="31.5" x14ac:dyDescent="0.25">
      <c r="A598" s="39">
        <v>570</v>
      </c>
      <c r="B598" s="44" t="s">
        <v>1106</v>
      </c>
      <c r="C598" s="45" t="s">
        <v>740</v>
      </c>
      <c r="D598" s="46" t="s">
        <v>292</v>
      </c>
      <c r="E598" s="47">
        <v>0.21635199999999999</v>
      </c>
      <c r="F598" s="48">
        <v>2.44</v>
      </c>
      <c r="G598" s="48">
        <f t="shared" si="21"/>
        <v>0.53</v>
      </c>
      <c r="H598" s="43">
        <f>G598/G610</f>
        <v>1.3810156808545935E-7</v>
      </c>
      <c r="I598" s="42">
        <f>ROUND(F598*Прил.10!$D$12,2)</f>
        <v>19.62</v>
      </c>
      <c r="J598" s="42">
        <f t="shared" si="22"/>
        <v>4.24</v>
      </c>
    </row>
    <row r="599" spans="1:10" ht="31.5" x14ac:dyDescent="0.25">
      <c r="A599" s="39">
        <v>571</v>
      </c>
      <c r="B599" s="44" t="s">
        <v>1107</v>
      </c>
      <c r="C599" s="45" t="s">
        <v>1108</v>
      </c>
      <c r="D599" s="46" t="s">
        <v>365</v>
      </c>
      <c r="E599" s="47">
        <v>6.0000000000000001E-3</v>
      </c>
      <c r="F599" s="48">
        <v>79.099999999999994</v>
      </c>
      <c r="G599" s="48">
        <f t="shared" si="21"/>
        <v>0.47</v>
      </c>
      <c r="H599" s="43">
        <f>G599/G610</f>
        <v>1.2246742830219978E-7</v>
      </c>
      <c r="I599" s="42">
        <f>ROUND(F599*Прил.10!$D$12,2)</f>
        <v>635.96</v>
      </c>
      <c r="J599" s="42">
        <f t="shared" si="22"/>
        <v>3.82</v>
      </c>
    </row>
    <row r="600" spans="1:10" ht="31.5" x14ac:dyDescent="0.25">
      <c r="A600" s="39">
        <v>572</v>
      </c>
      <c r="B600" s="44" t="s">
        <v>1109</v>
      </c>
      <c r="C600" s="45" t="s">
        <v>1110</v>
      </c>
      <c r="D600" s="46" t="s">
        <v>309</v>
      </c>
      <c r="E600" s="47">
        <v>1.4E-2</v>
      </c>
      <c r="F600" s="48">
        <v>27.74</v>
      </c>
      <c r="G600" s="48">
        <f t="shared" si="21"/>
        <v>0.39</v>
      </c>
      <c r="H600" s="43">
        <f>G600/G610</f>
        <v>1.0162190859118706E-7</v>
      </c>
      <c r="I600" s="42">
        <f>ROUND(F600*Прил.10!$D$12,2)</f>
        <v>223.03</v>
      </c>
      <c r="J600" s="42">
        <f t="shared" si="22"/>
        <v>3.12</v>
      </c>
    </row>
    <row r="601" spans="1:10" ht="47.25" x14ac:dyDescent="0.25">
      <c r="A601" s="39">
        <v>573</v>
      </c>
      <c r="B601" s="44" t="s">
        <v>1111</v>
      </c>
      <c r="C601" s="45" t="s">
        <v>1112</v>
      </c>
      <c r="D601" s="46" t="s">
        <v>318</v>
      </c>
      <c r="E601" s="47">
        <v>1</v>
      </c>
      <c r="F601" s="48">
        <v>0.37</v>
      </c>
      <c r="G601" s="48">
        <f t="shared" si="21"/>
        <v>0.37</v>
      </c>
      <c r="H601" s="43">
        <f>G601/G610</f>
        <v>9.6410528663433881E-8</v>
      </c>
      <c r="I601" s="42">
        <f>ROUND(F601*Прил.10!$D$12,2)</f>
        <v>2.97</v>
      </c>
      <c r="J601" s="42">
        <f t="shared" si="22"/>
        <v>2.97</v>
      </c>
    </row>
    <row r="602" spans="1:10" ht="31.5" x14ac:dyDescent="0.25">
      <c r="A602" s="39">
        <v>574</v>
      </c>
      <c r="B602" s="44" t="s">
        <v>1113</v>
      </c>
      <c r="C602" s="45" t="s">
        <v>1114</v>
      </c>
      <c r="D602" s="46" t="s">
        <v>309</v>
      </c>
      <c r="E602" s="47">
        <v>1.2E-2</v>
      </c>
      <c r="F602" s="48">
        <v>25.31</v>
      </c>
      <c r="G602" s="48">
        <f t="shared" si="21"/>
        <v>0.3</v>
      </c>
      <c r="H602" s="43">
        <f>G602/G610</f>
        <v>7.8170698916297738E-8</v>
      </c>
      <c r="I602" s="42">
        <f>ROUND(F602*Прил.10!$D$12,2)</f>
        <v>203.49</v>
      </c>
      <c r="J602" s="42">
        <f t="shared" si="22"/>
        <v>2.44</v>
      </c>
    </row>
    <row r="603" spans="1:10" ht="31.5" x14ac:dyDescent="0.25">
      <c r="A603" s="39">
        <v>575</v>
      </c>
      <c r="B603" s="44" t="s">
        <v>1115</v>
      </c>
      <c r="C603" s="45" t="s">
        <v>1116</v>
      </c>
      <c r="D603" s="46" t="s">
        <v>295</v>
      </c>
      <c r="E603" s="47">
        <v>7.1999999999999998E-3</v>
      </c>
      <c r="F603" s="48">
        <v>37.43</v>
      </c>
      <c r="G603" s="48">
        <f t="shared" si="21"/>
        <v>0.27</v>
      </c>
      <c r="H603" s="43">
        <f>G603/G610</f>
        <v>7.0353629024667969E-8</v>
      </c>
      <c r="I603" s="42">
        <f>ROUND(F603*Прил.10!$D$12,2)</f>
        <v>300.94</v>
      </c>
      <c r="J603" s="42">
        <f t="shared" si="22"/>
        <v>2.17</v>
      </c>
    </row>
    <row r="604" spans="1:10" ht="31.5" x14ac:dyDescent="0.25">
      <c r="A604" s="39">
        <v>576</v>
      </c>
      <c r="B604" s="44" t="s">
        <v>1117</v>
      </c>
      <c r="C604" s="45" t="s">
        <v>1118</v>
      </c>
      <c r="D604" s="46" t="s">
        <v>309</v>
      </c>
      <c r="E604" s="47">
        <v>4.1999999999999997E-3</v>
      </c>
      <c r="F604" s="48">
        <v>57.4</v>
      </c>
      <c r="G604" s="48">
        <f t="shared" si="21"/>
        <v>0.24</v>
      </c>
      <c r="H604" s="43">
        <f>G604/G610</f>
        <v>6.2536559133038185E-8</v>
      </c>
      <c r="I604" s="42">
        <f>ROUND(F604*Прил.10!$D$12,2)</f>
        <v>461.5</v>
      </c>
      <c r="J604" s="42">
        <f t="shared" si="22"/>
        <v>1.94</v>
      </c>
    </row>
    <row r="605" spans="1:10" ht="31.5" x14ac:dyDescent="0.25">
      <c r="A605" s="39">
        <v>577</v>
      </c>
      <c r="B605" s="44" t="s">
        <v>1119</v>
      </c>
      <c r="C605" s="45" t="s">
        <v>1120</v>
      </c>
      <c r="D605" s="46" t="s">
        <v>365</v>
      </c>
      <c r="E605" s="47">
        <v>1.8600000000000001E-3</v>
      </c>
      <c r="F605" s="48">
        <v>84.75</v>
      </c>
      <c r="G605" s="48">
        <f t="shared" si="21"/>
        <v>0.16</v>
      </c>
      <c r="H605" s="43">
        <f>G605/G610</f>
        <v>4.1691039422025459E-8</v>
      </c>
      <c r="I605" s="42">
        <f>ROUND(F605*Прил.10!$D$12,2)</f>
        <v>681.39</v>
      </c>
      <c r="J605" s="42">
        <f t="shared" si="22"/>
        <v>1.27</v>
      </c>
    </row>
    <row r="606" spans="1:10" ht="31.5" x14ac:dyDescent="0.25">
      <c r="A606" s="39">
        <v>578</v>
      </c>
      <c r="B606" s="44" t="s">
        <v>1121</v>
      </c>
      <c r="C606" s="45" t="s">
        <v>1122</v>
      </c>
      <c r="D606" s="46" t="s">
        <v>309</v>
      </c>
      <c r="E606" s="47">
        <v>3.8800000000000001E-2</v>
      </c>
      <c r="F606" s="48">
        <v>2.15</v>
      </c>
      <c r="G606" s="48">
        <f t="shared" si="21"/>
        <v>0.08</v>
      </c>
      <c r="H606" s="43">
        <f>G606/G610</f>
        <v>2.084551971101273E-8</v>
      </c>
      <c r="I606" s="42">
        <f>ROUND(F606*Прил.10!$D$12,2)</f>
        <v>17.29</v>
      </c>
      <c r="J606" s="42">
        <f t="shared" si="22"/>
        <v>0.67</v>
      </c>
    </row>
    <row r="607" spans="1:10" ht="31.5" x14ac:dyDescent="0.25">
      <c r="A607" s="39">
        <v>579</v>
      </c>
      <c r="B607" s="44" t="s">
        <v>1123</v>
      </c>
      <c r="C607" s="45" t="s">
        <v>1124</v>
      </c>
      <c r="D607" s="46" t="s">
        <v>300</v>
      </c>
      <c r="E607" s="47">
        <v>3.1300000000000002E-5</v>
      </c>
      <c r="F607" s="48">
        <v>2147</v>
      </c>
      <c r="G607" s="48">
        <f t="shared" si="21"/>
        <v>7.0000000000000007E-2</v>
      </c>
      <c r="H607" s="43">
        <f>G607/G610</f>
        <v>1.823982974713614E-8</v>
      </c>
      <c r="I607" s="42">
        <f>ROUND(F607*Прил.10!$D$12,2)</f>
        <v>17261.88</v>
      </c>
      <c r="J607" s="42">
        <f t="shared" si="22"/>
        <v>0.54</v>
      </c>
    </row>
    <row r="608" spans="1:10" ht="31.5" x14ac:dyDescent="0.25">
      <c r="A608" s="39">
        <v>580</v>
      </c>
      <c r="B608" s="44" t="s">
        <v>1125</v>
      </c>
      <c r="C608" s="45" t="s">
        <v>1126</v>
      </c>
      <c r="D608" s="46" t="s">
        <v>300</v>
      </c>
      <c r="E608" s="47">
        <v>3.371</v>
      </c>
      <c r="F608" s="48"/>
      <c r="G608" s="51">
        <f t="shared" ref="G608" si="23">ROUND(E608*F608,2)</f>
        <v>0</v>
      </c>
      <c r="H608" s="43">
        <f>G608/G610</f>
        <v>0</v>
      </c>
      <c r="I608" s="42">
        <f>ROUND(F608*Прил.10!$D$12,2)</f>
        <v>0</v>
      </c>
      <c r="J608" s="42">
        <f t="shared" ref="J608" si="24">ROUND(E608*I608,2)</f>
        <v>0</v>
      </c>
    </row>
    <row r="609" spans="1:10" ht="15.75" x14ac:dyDescent="0.25">
      <c r="A609" s="39"/>
      <c r="B609" s="180" t="s">
        <v>1300</v>
      </c>
      <c r="C609" s="180"/>
      <c r="D609" s="180"/>
      <c r="E609" s="180"/>
      <c r="F609" s="193"/>
      <c r="G609" s="42">
        <f>SUM(G224:G608)</f>
        <v>572798.11</v>
      </c>
      <c r="H609" s="43">
        <f>SUM(H224:H608)</f>
        <v>0.14925342865544786</v>
      </c>
      <c r="I609" s="42"/>
      <c r="J609" s="42">
        <f>SUM(J224:J608)</f>
        <v>4605290.5799999991</v>
      </c>
    </row>
    <row r="610" spans="1:10" ht="15.75" x14ac:dyDescent="0.25">
      <c r="A610" s="39"/>
      <c r="B610" s="180" t="s">
        <v>1301</v>
      </c>
      <c r="C610" s="181"/>
      <c r="D610" s="180"/>
      <c r="E610" s="180"/>
      <c r="F610" s="193"/>
      <c r="G610" s="42">
        <f>G223+G609</f>
        <v>3837755.1199999987</v>
      </c>
      <c r="H610" s="43">
        <f>H223+H609</f>
        <v>1</v>
      </c>
      <c r="I610" s="42"/>
      <c r="J610" s="42">
        <f>J223+J609</f>
        <v>30855542.479999997</v>
      </c>
    </row>
    <row r="611" spans="1:10" ht="15.75" x14ac:dyDescent="0.25">
      <c r="A611" s="56"/>
      <c r="B611" s="57"/>
      <c r="C611" s="58" t="s">
        <v>1302</v>
      </c>
      <c r="D611" s="57"/>
      <c r="E611" s="59"/>
      <c r="F611" s="60"/>
      <c r="G611" s="60">
        <f>+G14+G94+G610</f>
        <v>4361311.669999999</v>
      </c>
      <c r="H611" s="61"/>
      <c r="I611" s="62"/>
      <c r="J611" s="60">
        <f>+J14+J94+J610</f>
        <v>46523594.379999995</v>
      </c>
    </row>
    <row r="612" spans="1:10" ht="15.75" x14ac:dyDescent="0.25">
      <c r="A612" s="56"/>
      <c r="B612" s="57"/>
      <c r="C612" s="58" t="s">
        <v>1303</v>
      </c>
      <c r="D612" s="63">
        <v>1.0751572547571</v>
      </c>
      <c r="E612" s="59"/>
      <c r="F612" s="60"/>
      <c r="G612" s="60">
        <f>(G14+G16)*D612</f>
        <v>308162.54000000923</v>
      </c>
      <c r="H612" s="61"/>
      <c r="I612" s="62"/>
      <c r="J612" s="62">
        <f>(J14+J16)*D612</f>
        <v>14163534.724321518</v>
      </c>
    </row>
    <row r="613" spans="1:10" ht="15.75" x14ac:dyDescent="0.25">
      <c r="A613" s="56"/>
      <c r="B613" s="57"/>
      <c r="C613" s="58" t="s">
        <v>1304</v>
      </c>
      <c r="D613" s="63">
        <v>0.63784755403392002</v>
      </c>
      <c r="E613" s="59"/>
      <c r="F613" s="60"/>
      <c r="G613" s="60">
        <f>(G14+G16)*D613</f>
        <v>182820.44000000076</v>
      </c>
      <c r="H613" s="61"/>
      <c r="I613" s="62"/>
      <c r="J613" s="62">
        <f>(J14+J16)*D613</f>
        <v>8402655.4631061647</v>
      </c>
    </row>
    <row r="614" spans="1:10" ht="15.75" x14ac:dyDescent="0.25">
      <c r="A614" s="56"/>
      <c r="B614" s="57"/>
      <c r="C614" s="58" t="s">
        <v>1305</v>
      </c>
      <c r="D614" s="57"/>
      <c r="E614" s="59"/>
      <c r="F614" s="60"/>
      <c r="G614" s="60">
        <f>G611+G612+G613</f>
        <v>4852294.6500000088</v>
      </c>
      <c r="H614" s="61"/>
      <c r="I614" s="62"/>
      <c r="J614" s="60">
        <f>J611+J612+J613</f>
        <v>69089784.56742768</v>
      </c>
    </row>
    <row r="615" spans="1:10" ht="15.75" x14ac:dyDescent="0.25">
      <c r="A615" s="56"/>
      <c r="B615" s="57"/>
      <c r="C615" s="58" t="s">
        <v>1306</v>
      </c>
      <c r="D615" s="57"/>
      <c r="E615" s="59"/>
      <c r="F615" s="60"/>
      <c r="G615" s="60">
        <f>G180+G614</f>
        <v>6603019.0100000091</v>
      </c>
      <c r="H615" s="61"/>
      <c r="I615" s="62"/>
      <c r="J615" s="62">
        <f>J180+J614</f>
        <v>80049318.462918773</v>
      </c>
    </row>
    <row r="616" spans="1:10" ht="31.5" x14ac:dyDescent="0.25">
      <c r="A616" s="56"/>
      <c r="B616" s="57"/>
      <c r="C616" s="58" t="s">
        <v>1273</v>
      </c>
      <c r="D616" s="57" t="s">
        <v>295</v>
      </c>
      <c r="E616" s="59">
        <v>667</v>
      </c>
      <c r="F616" s="60"/>
      <c r="G616" s="60">
        <f>G615/E616</f>
        <v>9899.578725637195</v>
      </c>
      <c r="H616" s="61"/>
      <c r="I616" s="62"/>
      <c r="J616" s="60">
        <f>J615/E616</f>
        <v>120013.97070902365</v>
      </c>
    </row>
    <row r="617" spans="1:10" ht="15.75" x14ac:dyDescent="0.25">
      <c r="E617" s="64"/>
      <c r="F617" s="65"/>
      <c r="G617" s="65"/>
      <c r="I617" s="65"/>
      <c r="J617" s="65"/>
    </row>
    <row r="618" spans="1:10" ht="15.75" x14ac:dyDescent="0.25">
      <c r="A618" s="145" t="s">
        <v>1234</v>
      </c>
    </row>
    <row r="619" spans="1:10" ht="15.75" x14ac:dyDescent="0.25">
      <c r="A619" s="100" t="s">
        <v>53</v>
      </c>
    </row>
    <row r="621" spans="1:10" ht="15.75" x14ac:dyDescent="0.25">
      <c r="A621" s="145" t="s">
        <v>1387</v>
      </c>
    </row>
    <row r="622" spans="1:10" ht="15.75" x14ac:dyDescent="0.25">
      <c r="A622" s="100" t="s">
        <v>54</v>
      </c>
    </row>
    <row r="623" spans="1:10" ht="15.75" x14ac:dyDescent="0.25">
      <c r="E623" s="64"/>
      <c r="F623" s="65"/>
      <c r="G623" s="65"/>
      <c r="I623" s="65"/>
      <c r="J623" s="6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"/>
  <sheetViews>
    <sheetView workbookViewId="0"/>
  </sheetViews>
  <sheetFormatPr defaultRowHeight="15" x14ac:dyDescent="0.25"/>
  <sheetData>
    <row r="1" spans="1:7" ht="15.75" x14ac:dyDescent="0.25">
      <c r="A1" s="185" t="s">
        <v>1307</v>
      </c>
      <c r="B1" s="185"/>
      <c r="C1" s="185"/>
      <c r="D1" s="185"/>
      <c r="E1" s="185"/>
      <c r="F1" s="185"/>
      <c r="G1" s="185"/>
    </row>
    <row r="2" spans="1:7" ht="15.75" x14ac:dyDescent="0.25">
      <c r="A2" s="66"/>
      <c r="B2" s="66"/>
      <c r="C2" s="66"/>
      <c r="D2" s="66"/>
      <c r="E2" s="66"/>
      <c r="F2" s="66"/>
      <c r="G2" s="66"/>
    </row>
    <row r="3" spans="1:7" ht="15.75" x14ac:dyDescent="0.25">
      <c r="A3" s="164" t="s">
        <v>1308</v>
      </c>
      <c r="B3" s="164"/>
      <c r="C3" s="164"/>
      <c r="D3" s="164"/>
      <c r="E3" s="164"/>
      <c r="F3" s="164"/>
      <c r="G3" s="164"/>
    </row>
    <row r="4" spans="1:7" ht="173.25" x14ac:dyDescent="0.25">
      <c r="A4" s="186" t="s">
        <v>1309</v>
      </c>
      <c r="B4" s="186"/>
      <c r="C4" s="186"/>
      <c r="D4" s="186"/>
      <c r="E4" s="186"/>
      <c r="F4" s="186"/>
      <c r="G4" s="186"/>
    </row>
    <row r="5" spans="1:7" ht="15.75" x14ac:dyDescent="0.25">
      <c r="A5" s="1"/>
      <c r="B5" s="1"/>
      <c r="C5" s="1"/>
      <c r="D5" s="1"/>
      <c r="E5" s="1"/>
      <c r="F5" s="1"/>
      <c r="G5" s="1"/>
    </row>
    <row r="6" spans="1:7" ht="126" x14ac:dyDescent="0.25">
      <c r="A6" s="199" t="s">
        <v>1281</v>
      </c>
      <c r="B6" s="199" t="s">
        <v>81</v>
      </c>
      <c r="C6" s="199" t="s">
        <v>1239</v>
      </c>
      <c r="D6" s="199" t="s">
        <v>83</v>
      </c>
      <c r="E6" s="172" t="s">
        <v>1282</v>
      </c>
      <c r="F6" s="199" t="s">
        <v>85</v>
      </c>
      <c r="G6" s="199"/>
    </row>
    <row r="7" spans="1:7" ht="31.5" x14ac:dyDescent="0.25">
      <c r="A7" s="199"/>
      <c r="B7" s="199"/>
      <c r="C7" s="199"/>
      <c r="D7" s="199"/>
      <c r="E7" s="174"/>
      <c r="F7" s="4" t="s">
        <v>1285</v>
      </c>
      <c r="G7" s="4" t="s">
        <v>87</v>
      </c>
    </row>
    <row r="8" spans="1:7" ht="15.75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ht="78.75" x14ac:dyDescent="0.25">
      <c r="A9" s="28"/>
      <c r="B9" s="196" t="s">
        <v>1310</v>
      </c>
      <c r="C9" s="196"/>
      <c r="D9" s="196"/>
      <c r="E9" s="196"/>
      <c r="F9" s="196"/>
      <c r="G9" s="196"/>
    </row>
    <row r="10" spans="1:7" ht="94.5" x14ac:dyDescent="0.25">
      <c r="A10" s="25"/>
      <c r="B10" s="70"/>
      <c r="C10" s="71" t="s">
        <v>1311</v>
      </c>
      <c r="D10" s="70"/>
      <c r="E10" s="74"/>
      <c r="F10" s="27"/>
      <c r="G10" s="27">
        <v>0</v>
      </c>
    </row>
    <row r="11" spans="1:7" ht="94.5" x14ac:dyDescent="0.25">
      <c r="A11" s="25"/>
      <c r="B11" s="196" t="s">
        <v>1312</v>
      </c>
      <c r="C11" s="196"/>
      <c r="D11" s="196"/>
      <c r="E11" s="197"/>
      <c r="F11" s="198"/>
      <c r="G11" s="198"/>
    </row>
    <row r="12" spans="1:7" ht="252" x14ac:dyDescent="0.25">
      <c r="A12" s="25">
        <v>1</v>
      </c>
      <c r="B12" s="24" t="str">
        <f>'Прил.5 Расчет СМР и ОБ'!$B97</f>
        <v>Прайс из СД ОП</v>
      </c>
      <c r="C12" s="71" t="str">
        <f>'Прил.5 Расчет СМР и ОБ'!$C97</f>
        <v>Воздушно-тепловая завеса TVP 60-35 T/3.5  с электронагревателем мощностью 25,0 кВт. (84401,0/1,18)</v>
      </c>
      <c r="D12" s="72" t="str">
        <f>'Прил.5 Расчет СМР и ОБ'!$D97</f>
        <v>шт</v>
      </c>
      <c r="E12" s="29">
        <f>'Прил.5 Расчет СМР и ОБ'!$E97</f>
        <v>16</v>
      </c>
      <c r="F12" s="27">
        <f>'Прил.5 Расчет СМР и ОБ'!$F97</f>
        <v>33893.06</v>
      </c>
      <c r="G12" s="26">
        <f t="shared" ref="G12:G43" si="0">E12*F12</f>
        <v>542288.96</v>
      </c>
    </row>
    <row r="13" spans="1:7" ht="126" x14ac:dyDescent="0.25">
      <c r="A13" s="25">
        <v>2</v>
      </c>
      <c r="B13" s="24" t="str">
        <f>'Прил.5 Расчет СМР и ОБ'!$B98</f>
        <v>Прайс из СД ОП</v>
      </c>
      <c r="C13" s="71" t="str">
        <f>'Прил.5 Расчет СМР и ОБ'!$C98</f>
        <v>Станок токарный  универсальный ИЖ250 ИТВМ.01</v>
      </c>
      <c r="D13" s="72" t="str">
        <f>'Прил.5 Расчет СМР и ОБ'!$D98</f>
        <v>шт</v>
      </c>
      <c r="E13" s="29">
        <f>'Прил.5 Расчет СМР и ОБ'!$E98</f>
        <v>1</v>
      </c>
      <c r="F13" s="27">
        <f>'Прил.5 Расчет СМР и ОБ'!$F98</f>
        <v>204771.8</v>
      </c>
      <c r="G13" s="26">
        <f t="shared" si="0"/>
        <v>204771.8</v>
      </c>
    </row>
    <row r="14" spans="1:7" ht="378" x14ac:dyDescent="0.25">
      <c r="A14" s="25">
        <v>3</v>
      </c>
      <c r="B14" s="24" t="str">
        <f>'Прил.5 Расчет СМР и ОБ'!$B99</f>
        <v>Прайс из СД ОП</v>
      </c>
      <c r="C14" s="71" t="str">
        <f>'Прил.5 Расчет СМР и ОБ'!$C99</f>
        <v>Вентилятор  крышный радиальный КРОВ61-080-ДУ600-Н-00550/4-УХЛ1 с эл.двигателем А112М4, мощностью 15,0 кВт., 1500 об/мин. (179200,0/1,18)</v>
      </c>
      <c r="D14" s="72" t="str">
        <f>'Прил.5 Расчет СМР и ОБ'!$D99</f>
        <v>шт.</v>
      </c>
      <c r="E14" s="29">
        <f>'Прил.5 Расчет СМР и ОБ'!$E99</f>
        <v>2</v>
      </c>
      <c r="F14" s="27">
        <f>'Прил.5 Расчет СМР и ОБ'!$F99</f>
        <v>71961.67</v>
      </c>
      <c r="G14" s="26">
        <f t="shared" si="0"/>
        <v>143923.34</v>
      </c>
    </row>
    <row r="15" spans="1:7" ht="362.25" x14ac:dyDescent="0.25">
      <c r="A15" s="25">
        <v>4</v>
      </c>
      <c r="B15" s="24" t="str">
        <f>'Прил.5 Расчет СМР и ОБ'!$B100</f>
        <v>Прайс из СД ОП</v>
      </c>
      <c r="C15" s="71" t="str">
        <f>'Прил.5 Расчет СМР и ОБ'!$C100</f>
        <v>Воздухозаборный вентиляционный противопожарный морозостойкий клапан КВП-МС 1000-600 с электроприводом Belimo BLF230.  (16610,0/1,18)</v>
      </c>
      <c r="D15" s="72" t="str">
        <f>'Прил.5 Расчет СМР и ОБ'!$D100</f>
        <v>шт.</v>
      </c>
      <c r="E15" s="29">
        <f>'Прил.5 Расчет СМР и ОБ'!$E100</f>
        <v>16</v>
      </c>
      <c r="F15" s="27">
        <f>'Прил.5 Расчет СМР и ОБ'!$F100</f>
        <v>6670.11</v>
      </c>
      <c r="G15" s="26">
        <f t="shared" si="0"/>
        <v>106721.76</v>
      </c>
    </row>
    <row r="16" spans="1:7" ht="94.5" x14ac:dyDescent="0.25">
      <c r="A16" s="25">
        <v>5</v>
      </c>
      <c r="B16" s="24" t="str">
        <f>'Прил.5 Расчет СМР и ОБ'!$B101</f>
        <v>Прайс из СД ОП</v>
      </c>
      <c r="C16" s="71" t="str">
        <f>'Прил.5 Расчет СМР и ОБ'!$C101</f>
        <v>Установка моечная для автомобилей</v>
      </c>
      <c r="D16" s="72" t="str">
        <f>'Прил.5 Расчет СМР и ОБ'!$D101</f>
        <v>шт</v>
      </c>
      <c r="E16" s="29">
        <f>'Прил.5 Расчет СМР и ОБ'!$E101</f>
        <v>1</v>
      </c>
      <c r="F16" s="27">
        <f>'Прил.5 Расчет СМР и ОБ'!$F101</f>
        <v>85094.06</v>
      </c>
      <c r="G16" s="26">
        <f t="shared" si="0"/>
        <v>85094.06</v>
      </c>
    </row>
    <row r="17" spans="1:7" ht="110.25" x14ac:dyDescent="0.25">
      <c r="A17" s="25">
        <v>6</v>
      </c>
      <c r="B17" s="24" t="str">
        <f>'Прил.5 Расчет СМР и ОБ'!$B102</f>
        <v>Прайс из СД ОП</v>
      </c>
      <c r="C17" s="71" t="str">
        <f>'Прил.5 Расчет СМР и ОБ'!$C102</f>
        <v>Электрический тепловентилятор N=9,0/16,0 КВт</v>
      </c>
      <c r="D17" s="72" t="str">
        <f>'Прил.5 Расчет СМР и ОБ'!$D102</f>
        <v>шт</v>
      </c>
      <c r="E17" s="29">
        <f>'Прил.5 Расчет СМР и ОБ'!$E102</f>
        <v>9</v>
      </c>
      <c r="F17" s="27">
        <f>'Прил.5 Расчет СМР и ОБ'!$F102</f>
        <v>7922.12</v>
      </c>
      <c r="G17" s="26">
        <f t="shared" si="0"/>
        <v>71299.08</v>
      </c>
    </row>
    <row r="18" spans="1:7" ht="126" x14ac:dyDescent="0.25">
      <c r="A18" s="25" t="s">
        <v>1383</v>
      </c>
      <c r="B18" s="24" t="str">
        <f>'Прил.5 Расчет СМР и ОБ'!$B103</f>
        <v>Прайс из СД ОП</v>
      </c>
      <c r="C18" s="71" t="str">
        <f>'Прил.5 Расчет СМР и ОБ'!$C103</f>
        <v>Водоотводная система очистки загрязнённых вод</v>
      </c>
      <c r="D18" s="72" t="str">
        <f>'Прил.5 Расчет СМР и ОБ'!$D103</f>
        <v>шт</v>
      </c>
      <c r="E18" s="29">
        <f>'Прил.5 Расчет СМР и ОБ'!$E103</f>
        <v>1</v>
      </c>
      <c r="F18" s="27">
        <f>'Прил.5 Расчет СМР и ОБ'!$F103</f>
        <v>60066.39</v>
      </c>
      <c r="G18" s="26">
        <f t="shared" si="0"/>
        <v>60066.39</v>
      </c>
    </row>
    <row r="19" spans="1:7" ht="126" x14ac:dyDescent="0.25">
      <c r="A19" s="25">
        <v>8</v>
      </c>
      <c r="B19" s="24" t="str">
        <f>'Прил.5 Расчет СМР и ОБ'!$B104</f>
        <v>Прайс из СД ОП</v>
      </c>
      <c r="C19" s="71" t="str">
        <f>'Прил.5 Расчет СМР и ОБ'!$C104</f>
        <v>Передвижной фильтр EMK 1600с/SP (122700,0)</v>
      </c>
      <c r="D19" s="72" t="str">
        <f>'Прил.5 Расчет СМР и ОБ'!$D104</f>
        <v>шт</v>
      </c>
      <c r="E19" s="29">
        <f>'Прил.5 Расчет СМР и ОБ'!$E104</f>
        <v>1</v>
      </c>
      <c r="F19" s="27">
        <f>'Прил.5 Расчет СМР и ОБ'!$F104</f>
        <v>58141.98</v>
      </c>
      <c r="G19" s="26">
        <f t="shared" si="0"/>
        <v>58141.98</v>
      </c>
    </row>
    <row r="20" spans="1:7" ht="299.25" x14ac:dyDescent="0.25">
      <c r="A20" s="25">
        <v>9</v>
      </c>
      <c r="B20" s="24" t="str">
        <f>'Прил.5 Расчет СМР и ОБ'!$B105</f>
        <v>64.1.02.02-0066</v>
      </c>
      <c r="C20" s="71" t="str">
        <f>'Прил.5 Расчет СМР и ОБ'!$C105</f>
        <v>Вентиляторы канальные для прямоугольных воздуховодов OSTBERG марки: RK 600х350 E3, производительность 4200 м3/час</v>
      </c>
      <c r="D20" s="72" t="str">
        <f>'Прил.5 Расчет СМР и ОБ'!$D105</f>
        <v>шт</v>
      </c>
      <c r="E20" s="29">
        <f>'Прил.5 Расчет СМР и ОБ'!$E105</f>
        <v>3</v>
      </c>
      <c r="F20" s="26">
        <f>'Прил.5 Расчет СМР и ОБ'!$F105</f>
        <v>11612.66</v>
      </c>
      <c r="G20" s="26">
        <f t="shared" si="0"/>
        <v>34837.979999999996</v>
      </c>
    </row>
    <row r="21" spans="1:7" ht="220.5" x14ac:dyDescent="0.25">
      <c r="A21" s="25">
        <v>10</v>
      </c>
      <c r="B21" s="24" t="str">
        <f>'Прил.5 Расчет СМР и ОБ'!$B106</f>
        <v>Прайс из СД ОП</v>
      </c>
      <c r="C21" s="71" t="str">
        <f>'Прил.5 Расчет СМР и ОБ'!$C106</f>
        <v>Стакан монтажный дымоудаления 600С для работы 120 мин СТАМ 410-88-Н  (39525,0/1,18)</v>
      </c>
      <c r="D21" s="72" t="str">
        <f>'Прил.5 Расчет СМР и ОБ'!$D106</f>
        <v>шт.</v>
      </c>
      <c r="E21" s="29">
        <f>'Прил.5 Расчет СМР и ОБ'!$E106</f>
        <v>2</v>
      </c>
      <c r="F21" s="27">
        <f>'Прил.5 Расчет СМР и ОБ'!$F106</f>
        <v>15872.13</v>
      </c>
      <c r="G21" s="26">
        <f t="shared" si="0"/>
        <v>31744.26</v>
      </c>
    </row>
    <row r="22" spans="1:7" ht="157.5" x14ac:dyDescent="0.25">
      <c r="A22" s="25">
        <v>11</v>
      </c>
      <c r="B22" s="24" t="str">
        <f>'Прил.5 Расчет СМР и ОБ'!$B107</f>
        <v>Прайс из СД ОП</v>
      </c>
      <c r="C22" s="71" t="str">
        <f>'Прил.5 Расчет СМР и ОБ'!$C107</f>
        <v>Электронагреватель PBER600х350/45 N=45,0кВ (25850,0/1,18)</v>
      </c>
      <c r="D22" s="72" t="str">
        <f>'Прил.5 Расчет СМР и ОБ'!$D107</f>
        <v>шт</v>
      </c>
      <c r="E22" s="29">
        <f>'Прил.5 Расчет СМР и ОБ'!$E107</f>
        <v>3</v>
      </c>
      <c r="F22" s="27">
        <f>'Прил.5 Расчет СМР и ОБ'!$F107</f>
        <v>10380.629999999999</v>
      </c>
      <c r="G22" s="26">
        <f t="shared" si="0"/>
        <v>31141.89</v>
      </c>
    </row>
    <row r="23" spans="1:7" ht="110.25" x14ac:dyDescent="0.25">
      <c r="A23" s="25">
        <v>12</v>
      </c>
      <c r="B23" s="24" t="str">
        <f>'Прил.5 Расчет СМР и ОБ'!$B108</f>
        <v>Прайс из СД ОП</v>
      </c>
      <c r="C23" s="71" t="str">
        <f>'Прил.5 Расчет СМР и ОБ'!$C108</f>
        <v>Шкаф распределительный ПР8503-2003-4 УХЛ2</v>
      </c>
      <c r="D23" s="72" t="str">
        <f>'Прил.5 Расчет СМР и ОБ'!$D108</f>
        <v>шт</v>
      </c>
      <c r="E23" s="29">
        <f>'Прил.5 Расчет СМР и ОБ'!$E108</f>
        <v>3</v>
      </c>
      <c r="F23" s="27">
        <f>'Прил.5 Расчет СМР и ОБ'!$F108</f>
        <v>9801</v>
      </c>
      <c r="G23" s="26">
        <f t="shared" si="0"/>
        <v>29403</v>
      </c>
    </row>
    <row r="24" spans="1:7" ht="78.75" x14ac:dyDescent="0.25">
      <c r="A24" s="25">
        <v>13</v>
      </c>
      <c r="B24" s="24" t="str">
        <f>'Прил.5 Расчет СМР и ОБ'!$B109</f>
        <v>Прайс из СД ОП</v>
      </c>
      <c r="C24" s="71" t="str">
        <f>'Прил.5 Расчет СМР и ОБ'!$C109</f>
        <v>Газоанализатор угарного газа   прим.</v>
      </c>
      <c r="D24" s="72" t="str">
        <f>'Прил.5 Расчет СМР и ОБ'!$D109</f>
        <v>шт</v>
      </c>
      <c r="E24" s="29">
        <f>'Прил.5 Расчет СМР и ОБ'!$E109</f>
        <v>4</v>
      </c>
      <c r="F24" s="27">
        <f>'Прил.5 Расчет СМР и ОБ'!$F109</f>
        <v>6305.67</v>
      </c>
      <c r="G24" s="26">
        <f t="shared" si="0"/>
        <v>25222.68</v>
      </c>
    </row>
    <row r="25" spans="1:7" ht="220.5" x14ac:dyDescent="0.25">
      <c r="A25" s="25">
        <v>14</v>
      </c>
      <c r="B25" s="24" t="str">
        <f>'Прил.5 Расчет СМР и ОБ'!$B110</f>
        <v>Прайс из СД ОП</v>
      </c>
      <c r="C25" s="71" t="str">
        <f>'Прил.5 Расчет СМР и ОБ'!$C110</f>
        <v>Клапан противопожарный дымовой   КПД-4-03-800х900-2*ф-МВ230- СН-С-МРП  (19854,0/1,18)</v>
      </c>
      <c r="D25" s="72" t="str">
        <f>'Прил.5 Расчет СМР и ОБ'!$D110</f>
        <v>шт.</v>
      </c>
      <c r="E25" s="29">
        <f>'Прил.5 Расчет СМР и ОБ'!$E110</f>
        <v>3</v>
      </c>
      <c r="F25" s="27">
        <f>'Прил.5 Расчет СМР и ОБ'!$F110</f>
        <v>7972.81</v>
      </c>
      <c r="G25" s="26">
        <f t="shared" si="0"/>
        <v>23918.43</v>
      </c>
    </row>
    <row r="26" spans="1:7" ht="299.25" x14ac:dyDescent="0.25">
      <c r="A26" s="25">
        <v>15</v>
      </c>
      <c r="B26" s="24" t="str">
        <f>'Прил.5 Расчет СМР и ОБ'!$B111</f>
        <v>64.1.02.02-0061</v>
      </c>
      <c r="C26" s="71" t="str">
        <f>'Прил.5 Расчет СМР и ОБ'!$C111</f>
        <v>Вентиляторы канальные для прямоугольных воздуховодов OSTBERG марки: RK 600х300 F1, производительность 2700 м3/час</v>
      </c>
      <c r="D26" s="72" t="str">
        <f>'Прил.5 Расчет СМР и ОБ'!$D111</f>
        <v>шт</v>
      </c>
      <c r="E26" s="29">
        <f>'Прил.5 Расчет СМР и ОБ'!$E111</f>
        <v>2</v>
      </c>
      <c r="F26" s="26">
        <f>'Прил.5 Расчет СМР и ОБ'!$F111</f>
        <v>9741.5400000000009</v>
      </c>
      <c r="G26" s="26">
        <f t="shared" si="0"/>
        <v>19483.080000000002</v>
      </c>
    </row>
    <row r="27" spans="1:7" ht="299.25" x14ac:dyDescent="0.25">
      <c r="A27" s="25">
        <v>16</v>
      </c>
      <c r="B27" s="24" t="str">
        <f>'Прил.5 Расчет СМР и ОБ'!$B112</f>
        <v>64.1.02.02-0059</v>
      </c>
      <c r="C27" s="71" t="str">
        <f>'Прил.5 Расчет СМР и ОБ'!$C112</f>
        <v>Вентиляторы канальные для прямоугольных воздуховодов OSTBERG марки: RK 600х300 D1, производительность 2100 м3/час</v>
      </c>
      <c r="D27" s="72" t="str">
        <f>'Прил.5 Расчет СМР и ОБ'!$D112</f>
        <v>шт</v>
      </c>
      <c r="E27" s="29">
        <f>'Прил.5 Расчет СМР и ОБ'!$E112</f>
        <v>2</v>
      </c>
      <c r="F27" s="26">
        <f>'Прил.5 Расчет СМР и ОБ'!$F112</f>
        <v>8700.7199999999993</v>
      </c>
      <c r="G27" s="26">
        <f t="shared" si="0"/>
        <v>17401.439999999999</v>
      </c>
    </row>
    <row r="28" spans="1:7" ht="63" x14ac:dyDescent="0.25">
      <c r="A28" s="25">
        <v>17</v>
      </c>
      <c r="B28" s="24" t="str">
        <f>'Прил.5 Расчет СМР и ОБ'!$B113</f>
        <v>Прайс из СД ОП</v>
      </c>
      <c r="C28" s="71" t="str">
        <f>'Прил.5 Расчет СМР и ОБ'!$C113</f>
        <v>Станок  заточной 3 СВ-1</v>
      </c>
      <c r="D28" s="72" t="str">
        <f>'Прил.5 Расчет СМР и ОБ'!$D113</f>
        <v>шт</v>
      </c>
      <c r="E28" s="29">
        <f>'Прил.5 Расчет СМР и ОБ'!$E113</f>
        <v>1</v>
      </c>
      <c r="F28" s="27">
        <f>'Прил.5 Расчет СМР и ОБ'!$F113</f>
        <v>17389.349999999999</v>
      </c>
      <c r="G28" s="26">
        <f t="shared" si="0"/>
        <v>17389.349999999999</v>
      </c>
    </row>
    <row r="29" spans="1:7" ht="157.5" x14ac:dyDescent="0.25">
      <c r="A29" s="25">
        <v>18</v>
      </c>
      <c r="B29" s="24" t="str">
        <f>'Прил.5 Расчет СМР и ОБ'!$B115</f>
        <v>19.3.01.05-0005</v>
      </c>
      <c r="C29" s="71" t="str">
        <f>'Прил.5 Расчет СМР и ОБ'!$C115</f>
        <v>Клапаны вентиляционные с сервоприводом, размер 800х400 мм</v>
      </c>
      <c r="D29" s="72" t="str">
        <f>'Прил.5 Расчет СМР и ОБ'!$D115</f>
        <v>шт</v>
      </c>
      <c r="E29" s="29">
        <f>'Прил.5 Расчет СМР и ОБ'!$E115</f>
        <v>6</v>
      </c>
      <c r="F29" s="26">
        <f>'Прил.5 Расчет СМР и ОБ'!$F115</f>
        <v>2850.33</v>
      </c>
      <c r="G29" s="26">
        <f t="shared" si="0"/>
        <v>17101.98</v>
      </c>
    </row>
    <row r="30" spans="1:7" ht="236.25" x14ac:dyDescent="0.25">
      <c r="A30" s="25">
        <v>19</v>
      </c>
      <c r="B30" s="24" t="str">
        <f>'Прил.5 Расчет СМР и ОБ'!$B116</f>
        <v>Прайс из СД ОП</v>
      </c>
      <c r="C30" s="71" t="str">
        <f>'Прил.5 Расчет СМР и ОБ'!$C116</f>
        <v>Клапан воздушный АВК 600х350КВ с электроприводом Polar Bear ASO-R03.FS (4255,0+199,0*39,27)/1,18</v>
      </c>
      <c r="D30" s="72" t="str">
        <f>'Прил.5 Расчет СМР и ОБ'!$D116</f>
        <v>шт.</v>
      </c>
      <c r="E30" s="29">
        <f>'Прил.5 Расчет СМР и ОБ'!$E116</f>
        <v>3</v>
      </c>
      <c r="F30" s="27">
        <f>'Прил.5 Расчет СМР и ОБ'!$F116</f>
        <v>4846.8599999999997</v>
      </c>
      <c r="G30" s="26">
        <f t="shared" si="0"/>
        <v>14540.579999999998</v>
      </c>
    </row>
    <row r="31" spans="1:7" ht="204.75" x14ac:dyDescent="0.25">
      <c r="A31" s="25">
        <v>20</v>
      </c>
      <c r="B31" s="24" t="str">
        <f>'Прил.5 Расчет СМР и ОБ'!$B117</f>
        <v>64.3.01.01-0025</v>
      </c>
      <c r="C31" s="71" t="str">
        <f>'Прил.5 Расчет СМР и ОБ'!$C117</f>
        <v>Агрегаты пылеулавливающие типа: ПУА-3900, 4 входа, диаметром рукава 140 мм</v>
      </c>
      <c r="D31" s="72" t="str">
        <f>'Прил.5 Расчет СМР и ОБ'!$D117</f>
        <v>шт</v>
      </c>
      <c r="E31" s="29">
        <f>'Прил.5 Расчет СМР и ОБ'!$E117</f>
        <v>1</v>
      </c>
      <c r="F31" s="26">
        <f>'Прил.5 Расчет СМР и ОБ'!$F117</f>
        <v>14493.76</v>
      </c>
      <c r="G31" s="26">
        <f t="shared" si="0"/>
        <v>14493.76</v>
      </c>
    </row>
    <row r="32" spans="1:7" ht="299.25" x14ac:dyDescent="0.25">
      <c r="A32" s="25">
        <v>21</v>
      </c>
      <c r="B32" s="24" t="str">
        <f>'Прил.5 Расчет СМР и ОБ'!$B118</f>
        <v>64.1.02.02-0079</v>
      </c>
      <c r="C32" s="71" t="str">
        <f>'Прил.5 Расчет СМР и ОБ'!$C118</f>
        <v>Вентиляторы канальные для прямоугольных воздуховодов OSTBERG марки: RKB 500х250 C1, производительность 1440 м3/час</v>
      </c>
      <c r="D32" s="72" t="str">
        <f>'Прил.5 Расчет СМР и ОБ'!$D118</f>
        <v>шт</v>
      </c>
      <c r="E32" s="29">
        <f>'Прил.5 Расчет СМР и ОБ'!$E118</f>
        <v>3</v>
      </c>
      <c r="F32" s="26">
        <f>'Прил.5 Расчет СМР и ОБ'!$F118</f>
        <v>4326.97</v>
      </c>
      <c r="G32" s="26">
        <f t="shared" si="0"/>
        <v>12980.91</v>
      </c>
    </row>
    <row r="33" spans="1:7" ht="141.75" x14ac:dyDescent="0.25">
      <c r="A33" s="25">
        <v>22</v>
      </c>
      <c r="B33" s="24" t="str">
        <f>'Прил.5 Расчет СМР и ОБ'!$B119</f>
        <v>Прайс из СД ОП</v>
      </c>
      <c r="C33" s="71" t="str">
        <f>'Прил.5 Расчет СМР и ОБ'!$C119</f>
        <v>Вытяжная катушка с эл. приводом MERF-125-7,5/SP</v>
      </c>
      <c r="D33" s="72" t="str">
        <f>'Прил.5 Расчет СМР и ОБ'!$D119</f>
        <v>шт.</v>
      </c>
      <c r="E33" s="29">
        <f>'Прил.5 Расчет СМР и ОБ'!$E119</f>
        <v>1</v>
      </c>
      <c r="F33" s="27">
        <f>'Прил.5 Расчет СМР и ОБ'!$F119</f>
        <v>11722.94</v>
      </c>
      <c r="G33" s="26">
        <f t="shared" si="0"/>
        <v>11722.94</v>
      </c>
    </row>
    <row r="34" spans="1:7" ht="157.5" x14ac:dyDescent="0.25">
      <c r="A34" s="25">
        <v>23</v>
      </c>
      <c r="B34" s="24" t="str">
        <f>'Прил.5 Расчет СМР и ОБ'!$B120</f>
        <v>Прайс из СД ОП</v>
      </c>
      <c r="C34" s="71" t="str">
        <f>'Прил.5 Расчет СМР и ОБ'!$C120</f>
        <v>Шкаф управления для обогрева кровли ШУ-ТС-3-2х40-200  прим</v>
      </c>
      <c r="D34" s="72" t="str">
        <f>'Прил.5 Расчет СМР и ОБ'!$D120</f>
        <v>шт.</v>
      </c>
      <c r="E34" s="29">
        <f>'Прил.5 Расчет СМР и ОБ'!$E120</f>
        <v>1</v>
      </c>
      <c r="F34" s="27">
        <f>'Прил.5 Расчет СМР и ОБ'!$F120</f>
        <v>11452.48</v>
      </c>
      <c r="G34" s="26">
        <f t="shared" si="0"/>
        <v>11452.48</v>
      </c>
    </row>
    <row r="35" spans="1:7" ht="299.25" x14ac:dyDescent="0.25">
      <c r="A35" s="25">
        <v>24</v>
      </c>
      <c r="B35" s="24" t="str">
        <f>'Прил.5 Расчет СМР и ОБ'!$B121</f>
        <v>64.1.02.02-0063</v>
      </c>
      <c r="C35" s="71" t="str">
        <f>'Прил.5 Расчет СМР и ОБ'!$C121</f>
        <v>Вентиляторы канальные для прямоугольных воздуховодов OSTBERG марки: RK 600х350 C1, производительность 3200 м3/час</v>
      </c>
      <c r="D35" s="72" t="str">
        <f>'Прил.5 Расчет СМР и ОБ'!$D121</f>
        <v>шт</v>
      </c>
      <c r="E35" s="29">
        <f>'Прил.5 Расчет СМР и ОБ'!$E121</f>
        <v>1</v>
      </c>
      <c r="F35" s="26">
        <f>'Прил.5 Расчет СМР и ОБ'!$F121</f>
        <v>10875.91</v>
      </c>
      <c r="G35" s="26">
        <f t="shared" si="0"/>
        <v>10875.91</v>
      </c>
    </row>
    <row r="36" spans="1:7" ht="189" x14ac:dyDescent="0.25">
      <c r="A36" s="25">
        <v>25</v>
      </c>
      <c r="B36" s="24" t="str">
        <f>'Прил.5 Расчет СМР и ОБ'!$B122</f>
        <v>Прайс из СД ОП</v>
      </c>
      <c r="C36" s="71" t="str">
        <f>'Прил.5 Расчет СМР и ОБ'!$C122</f>
        <v>Дисковый поворотный затвор ГРАНВЭЛ ф80 с редуктором. (105,58*40,51)</v>
      </c>
      <c r="D36" s="72" t="str">
        <f>'Прил.5 Расчет СМР и ОБ'!$D122</f>
        <v>шт.</v>
      </c>
      <c r="E36" s="29">
        <f>'Прил.5 Расчет СМР и ОБ'!$E122</f>
        <v>6</v>
      </c>
      <c r="F36" s="27">
        <f>'Прил.5 Расчет СМР и ОБ'!$F122</f>
        <v>1682.06</v>
      </c>
      <c r="G36" s="26">
        <f t="shared" si="0"/>
        <v>10092.36</v>
      </c>
    </row>
    <row r="37" spans="1:7" ht="299.25" x14ac:dyDescent="0.25">
      <c r="A37" s="25">
        <v>26</v>
      </c>
      <c r="B37" s="24" t="str">
        <f>'Прил.5 Расчет СМР и ОБ'!$B123</f>
        <v>Прайс из СД ОП</v>
      </c>
      <c r="C37" s="71" t="str">
        <f>'Прил.5 Расчет СМР и ОБ'!$C123</f>
        <v>Клапан противопожарный дымовой Е90 морозостойкий ЕI 90   КПУ-1Н-Д-МС-900х900-2*ф-МВ230- СН-кк-0-0-0-0  (23354,0/1,18)</v>
      </c>
      <c r="D37" s="72" t="str">
        <f>'Прил.5 Расчет СМР и ОБ'!$D123</f>
        <v>шт.</v>
      </c>
      <c r="E37" s="29">
        <f>'Прил.5 Расчет СМР и ОБ'!$E123</f>
        <v>1</v>
      </c>
      <c r="F37" s="27">
        <f>'Прил.5 Расчет СМР и ОБ'!$F123</f>
        <v>9378.31</v>
      </c>
      <c r="G37" s="26">
        <f t="shared" si="0"/>
        <v>9378.31</v>
      </c>
    </row>
    <row r="38" spans="1:7" ht="126" x14ac:dyDescent="0.25">
      <c r="A38" s="25">
        <v>27</v>
      </c>
      <c r="B38" s="24" t="str">
        <f>'Прил.5 Расчет СМР и ОБ'!$B124</f>
        <v>Прайс из СД ОП</v>
      </c>
      <c r="C38" s="71" t="str">
        <f>'Прил.5 Расчет СМР и ОБ'!$C124</f>
        <v>Инфракрасный обогреватель Эколайн ЭЛ 20R N-3.0 КВт</v>
      </c>
      <c r="D38" s="72" t="str">
        <f>'Прил.5 Расчет СМР и ОБ'!$D124</f>
        <v>шт</v>
      </c>
      <c r="E38" s="29">
        <f>'Прил.5 Расчет СМР и ОБ'!$E124</f>
        <v>3</v>
      </c>
      <c r="F38" s="27">
        <f>'Прил.5 Расчет СМР и ОБ'!$F124</f>
        <v>2631.48</v>
      </c>
      <c r="G38" s="26">
        <f t="shared" si="0"/>
        <v>7894.4400000000005</v>
      </c>
    </row>
    <row r="39" spans="1:7" ht="299.25" x14ac:dyDescent="0.25">
      <c r="A39" s="25">
        <v>28</v>
      </c>
      <c r="B39" s="24" t="str">
        <f>'Прил.5 Расчет СМР и ОБ'!$B125</f>
        <v>63.1.01.07-0015</v>
      </c>
      <c r="C39" s="71" t="str">
        <f>'Прил.5 Расчет СМР и ОБ'!$C125</f>
        <v>Электроводонагреватели накопительные горизонтальные навесные, объем 130 л, мощность 3,25 кВт, размер 1185х460х520 мм</v>
      </c>
      <c r="D39" s="72" t="str">
        <f>'Прил.5 Расчет СМР и ОБ'!$D125</f>
        <v>шт</v>
      </c>
      <c r="E39" s="29">
        <f>'Прил.5 Расчет СМР и ОБ'!$E125</f>
        <v>1</v>
      </c>
      <c r="F39" s="26">
        <f>'Прил.5 Расчет СМР и ОБ'!$F125</f>
        <v>7047.16</v>
      </c>
      <c r="G39" s="26">
        <f t="shared" si="0"/>
        <v>7047.16</v>
      </c>
    </row>
    <row r="40" spans="1:7" ht="157.5" x14ac:dyDescent="0.25">
      <c r="A40" s="25">
        <v>29</v>
      </c>
      <c r="B40" s="24" t="str">
        <f>'Прил.5 Расчет СМР и ОБ'!$B126</f>
        <v>Прайс из СД ОП</v>
      </c>
      <c r="C40" s="71" t="str">
        <f>'Прил.5 Расчет СМР и ОБ'!$C126</f>
        <v>Электронагреватель PBER500х250/27 N=27,0кВ (17200,0/1,18)</v>
      </c>
      <c r="D40" s="72" t="str">
        <f>'Прил.5 Расчет СМР и ОБ'!$D126</f>
        <v>шт</v>
      </c>
      <c r="E40" s="29">
        <f>'Прил.5 Расчет СМР и ОБ'!$E126</f>
        <v>1</v>
      </c>
      <c r="F40" s="27">
        <f>'Прил.5 Расчет СМР и ОБ'!$F126</f>
        <v>6907.03</v>
      </c>
      <c r="G40" s="26">
        <f t="shared" si="0"/>
        <v>6907.03</v>
      </c>
    </row>
    <row r="41" spans="1:7" ht="157.5" x14ac:dyDescent="0.25">
      <c r="A41" s="25">
        <v>30</v>
      </c>
      <c r="B41" s="24" t="str">
        <f>'Прил.5 Расчет СМР и ОБ'!$B127</f>
        <v>Прайс из СД ОП</v>
      </c>
      <c r="C41" s="71" t="str">
        <f>'Прил.5 Расчет СМР и ОБ'!$C127</f>
        <v>Электрический обогреватель (конвектор) Noirot  Sport E-Pro N-2,0 кВт</v>
      </c>
      <c r="D41" s="72" t="str">
        <f>'Прил.5 Расчет СМР и ОБ'!$D127</f>
        <v>шт</v>
      </c>
      <c r="E41" s="29">
        <f>'Прил.5 Расчет СМР и ОБ'!$E127</f>
        <v>3</v>
      </c>
      <c r="F41" s="27">
        <f>'Прил.5 Расчет СМР и ОБ'!$F127</f>
        <v>2210.2399999999998</v>
      </c>
      <c r="G41" s="26">
        <f t="shared" si="0"/>
        <v>6630.7199999999993</v>
      </c>
    </row>
    <row r="42" spans="1:7" ht="236.25" x14ac:dyDescent="0.25">
      <c r="A42" s="25">
        <v>31</v>
      </c>
      <c r="B42" s="24" t="str">
        <f>'Прил.5 Расчет СМР и ОБ'!$B128</f>
        <v>Прайс из СД ОП</v>
      </c>
      <c r="C42" s="71" t="str">
        <f>'Прил.5 Расчет СМР и ОБ'!$C128</f>
        <v>Подъёмно-поворотное вытяжное устройство KUA-M-S для EMK-1600с/SP   (12300,0)</v>
      </c>
      <c r="D42" s="72" t="str">
        <f>'Прил.5 Расчет СМР и ОБ'!$D128</f>
        <v>шт</v>
      </c>
      <c r="E42" s="29">
        <f>'Прил.5 Расчет СМР и ОБ'!$E128</f>
        <v>1</v>
      </c>
      <c r="F42" s="27">
        <f>'Прил.5 Расчет СМР и ОБ'!$F128</f>
        <v>5828.41</v>
      </c>
      <c r="G42" s="26">
        <f t="shared" si="0"/>
        <v>5828.41</v>
      </c>
    </row>
    <row r="43" spans="1:7" ht="157.5" x14ac:dyDescent="0.25">
      <c r="A43" s="25">
        <v>32</v>
      </c>
      <c r="B43" s="24" t="str">
        <f>'Прил.5 Расчет СМР и ОБ'!$B129</f>
        <v>Прайс из СД ОП</v>
      </c>
      <c r="C43" s="71" t="str">
        <f>'Прил.5 Расчет СМР и ОБ'!$C129</f>
        <v>Электрический обогреватель (конвектор) Noirot Sport E-Pro N-1,25 кВт</v>
      </c>
      <c r="D43" s="72" t="str">
        <f>'Прил.5 Расчет СМР и ОБ'!$D129</f>
        <v>шт</v>
      </c>
      <c r="E43" s="29">
        <f>'Прил.5 Расчет СМР и ОБ'!$E129</f>
        <v>3</v>
      </c>
      <c r="F43" s="27">
        <f>'Прил.5 Расчет СМР и ОБ'!$F129</f>
        <v>1803.94</v>
      </c>
      <c r="G43" s="26">
        <f t="shared" si="0"/>
        <v>5411.82</v>
      </c>
    </row>
    <row r="44" spans="1:7" ht="126" x14ac:dyDescent="0.25">
      <c r="A44" s="25">
        <v>33</v>
      </c>
      <c r="B44" s="24" t="str">
        <f>'Прил.5 Расчет СМР и ОБ'!$B130</f>
        <v>62.1.02.14-0025</v>
      </c>
      <c r="C44" s="71" t="str">
        <f>'Прил.5 Расчет СМР и ОБ'!$C130</f>
        <v>Ящики управления, тип: Я 5110 3974, 4074 УХЛ4</v>
      </c>
      <c r="D44" s="72" t="str">
        <f>'Прил.5 Расчет СМР и ОБ'!$D130</f>
        <v>шт</v>
      </c>
      <c r="E44" s="29">
        <f>'Прил.5 Расчет СМР и ОБ'!$E130</f>
        <v>2</v>
      </c>
      <c r="F44" s="26">
        <f>'Прил.5 Расчет СМР и ОБ'!$F130</f>
        <v>2634.24</v>
      </c>
      <c r="G44" s="26">
        <f t="shared" ref="G44:G75" si="1">E44*F44</f>
        <v>5268.48</v>
      </c>
    </row>
    <row r="45" spans="1:7" ht="157.5" x14ac:dyDescent="0.25">
      <c r="A45" s="25">
        <v>34</v>
      </c>
      <c r="B45" s="24" t="str">
        <f>'Прил.5 Расчет СМР и ОБ'!$B131</f>
        <v>Прайс из СД ОП</v>
      </c>
      <c r="C45" s="71" t="str">
        <f>'Прил.5 Расчет СМР и ОБ'!$C131</f>
        <v>Электрический обогреватель (конвектор) Noirot  Sport E-Pro N-1,0 кВт</v>
      </c>
      <c r="D45" s="72" t="str">
        <f>'Прил.5 Расчет СМР и ОБ'!$D131</f>
        <v>шт</v>
      </c>
      <c r="E45" s="29">
        <f>'Прил.5 Расчет СМР и ОБ'!$E131</f>
        <v>3</v>
      </c>
      <c r="F45" s="27">
        <f>'Прил.5 Расчет СМР и ОБ'!$F131</f>
        <v>1657.68</v>
      </c>
      <c r="G45" s="26">
        <f t="shared" si="1"/>
        <v>4973.04</v>
      </c>
    </row>
    <row r="46" spans="1:7" ht="252" x14ac:dyDescent="0.25">
      <c r="A46" s="25">
        <v>35</v>
      </c>
      <c r="B46" s="24" t="str">
        <f>'Прил.5 Расчет СМР и ОБ'!$B132</f>
        <v>Прайс из СД ОП</v>
      </c>
      <c r="C46" s="71" t="str">
        <f>'Прил.5 Расчет СМР и ОБ'!$C132</f>
        <v>Клапан противопожарный КПУ-1Н-О-Н-400х350-2*ф-МВ220 с электроприводом Belimo . BLF230  (10324,0/1,18)</v>
      </c>
      <c r="D46" s="72" t="str">
        <f>'Прил.5 Расчет СМР и ОБ'!$D132</f>
        <v>шт</v>
      </c>
      <c r="E46" s="29">
        <f>'Прил.5 Расчет СМР и ОБ'!$E132</f>
        <v>2</v>
      </c>
      <c r="F46" s="27">
        <f>'Прил.5 Расчет СМР и ОБ'!$F132</f>
        <v>2404.0500000000002</v>
      </c>
      <c r="G46" s="26">
        <f t="shared" si="1"/>
        <v>4808.1000000000004</v>
      </c>
    </row>
    <row r="47" spans="1:7" ht="236.25" x14ac:dyDescent="0.25">
      <c r="A47" s="25">
        <v>36</v>
      </c>
      <c r="B47" s="24" t="str">
        <f>'Прил.5 Расчет СМР и ОБ'!$B133</f>
        <v>Прайс из СД ОП</v>
      </c>
      <c r="C47" s="71" t="str">
        <f>'Прил.5 Расчет СМР и ОБ'!$C133</f>
        <v>Клапан воздушный АВК 500х250КВ с электроприводом Polar Bear ASO-R03.FS (3145,0+199,0*39,27)/1,18</v>
      </c>
      <c r="D47" s="72" t="str">
        <f>'Прил.5 Расчет СМР и ОБ'!$D133</f>
        <v>шт.</v>
      </c>
      <c r="E47" s="29">
        <f>'Прил.5 Расчет СМР и ОБ'!$E133</f>
        <v>1</v>
      </c>
      <c r="F47" s="27">
        <f>'Прил.5 Расчет СМР и ОБ'!$F133</f>
        <v>4401.12</v>
      </c>
      <c r="G47" s="26">
        <f t="shared" si="1"/>
        <v>4401.12</v>
      </c>
    </row>
    <row r="48" spans="1:7" ht="78.75" x14ac:dyDescent="0.25">
      <c r="A48" s="25">
        <v>37</v>
      </c>
      <c r="B48" s="24" t="str">
        <f>'Прил.5 Расчет СМР и ОБ'!$B134</f>
        <v>Прайс из СД ОП</v>
      </c>
      <c r="C48" s="71" t="str">
        <f>'Прил.5 Расчет СМР и ОБ'!$C134</f>
        <v>Фильтр ФЛР600х350 (3240,0/1,18)</v>
      </c>
      <c r="D48" s="72" t="str">
        <f>'Прил.5 Расчет СМР и ОБ'!$D134</f>
        <v>шт</v>
      </c>
      <c r="E48" s="29">
        <f>'Прил.5 Расчет СМР и ОБ'!$E134</f>
        <v>3</v>
      </c>
      <c r="F48" s="27">
        <f>'Прил.5 Расчет СМР и ОБ'!$F134</f>
        <v>1436.88</v>
      </c>
      <c r="G48" s="26">
        <f t="shared" si="1"/>
        <v>4310.6400000000003</v>
      </c>
    </row>
    <row r="49" spans="1:7" ht="252" x14ac:dyDescent="0.25">
      <c r="A49" s="25">
        <v>38</v>
      </c>
      <c r="B49" s="24" t="str">
        <f>'Прил.5 Расчет СМР и ОБ'!$B135</f>
        <v>Прайс из СД ОП</v>
      </c>
      <c r="C49" s="71" t="str">
        <f>'Прил.5 Расчет СМР и ОБ'!$C135</f>
        <v>Клапан противопожарный КПУ-1Н-О-Н-500х250-2*ф-МВ220 с электроприводом Belimo . BLF230  (10426,0/1,18)</v>
      </c>
      <c r="D49" s="72" t="str">
        <f>'Прил.5 Расчет СМР и ОБ'!$D135</f>
        <v>шт</v>
      </c>
      <c r="E49" s="29">
        <f>'Прил.5 Расчет СМР и ОБ'!$E135</f>
        <v>1</v>
      </c>
      <c r="F49" s="27">
        <f>'Прил.5 Расчет СМР и ОБ'!$F135</f>
        <v>4186.79</v>
      </c>
      <c r="G49" s="26">
        <f t="shared" si="1"/>
        <v>4186.79</v>
      </c>
    </row>
    <row r="50" spans="1:7" ht="157.5" x14ac:dyDescent="0.25">
      <c r="A50" s="25">
        <v>39</v>
      </c>
      <c r="B50" s="24" t="str">
        <f>'Прил.5 Расчет СМР и ОБ'!$B136</f>
        <v>62.1.01.09-0235</v>
      </c>
      <c r="C50" s="71" t="str">
        <f>'Прил.5 Расчет СМР и ОБ'!$C136</f>
        <v>Выключатели автоматические: ВА51-25-34-0010000УХЛ3,УХЛ2 I-25А</v>
      </c>
      <c r="D50" s="72" t="str">
        <f>'Прил.5 Расчет СМР и ОБ'!$D136</f>
        <v>шт</v>
      </c>
      <c r="E50" s="29">
        <f>'Прил.5 Расчет СМР и ОБ'!$E136</f>
        <v>26</v>
      </c>
      <c r="F50" s="26">
        <f>'Прил.5 Расчет СМР и ОБ'!$F136</f>
        <v>146.19999999999999</v>
      </c>
      <c r="G50" s="26">
        <f t="shared" si="1"/>
        <v>3801.2</v>
      </c>
    </row>
    <row r="51" spans="1:7" ht="252" x14ac:dyDescent="0.25">
      <c r="A51" s="25">
        <v>40</v>
      </c>
      <c r="B51" s="24" t="str">
        <f>'Прил.5 Расчет СМР и ОБ'!$B137</f>
        <v>63.1.01.06-0120</v>
      </c>
      <c r="C51" s="71" t="str">
        <f>'Прил.5 Расчет СМР и ОБ'!$C137</f>
        <v>Электроводонагреватели накопительные вертикальные, объем 50 л, мощность 2,0 кВт, размер 380х850х345 мм</v>
      </c>
      <c r="D51" s="72" t="str">
        <f>'Прил.5 Расчет СМР и ОБ'!$D137</f>
        <v>шт</v>
      </c>
      <c r="E51" s="29">
        <f>'Прил.5 Расчет СМР и ОБ'!$E137</f>
        <v>1</v>
      </c>
      <c r="F51" s="26">
        <f>'Прил.5 Расчет СМР и ОБ'!$F137</f>
        <v>3604.35</v>
      </c>
      <c r="G51" s="26">
        <f t="shared" si="1"/>
        <v>3604.35</v>
      </c>
    </row>
    <row r="52" spans="1:7" ht="94.5" x14ac:dyDescent="0.25">
      <c r="A52" s="25">
        <v>41</v>
      </c>
      <c r="B52" s="24" t="str">
        <f>'Прил.5 Расчет СМР и ОБ'!$B138</f>
        <v>Прайс из СД ОП</v>
      </c>
      <c r="C52" s="71" t="str">
        <f>'Прил.5 Расчет СМР и ОБ'!$C138</f>
        <v>Вентилятор радиальный FUA-1800/SP</v>
      </c>
      <c r="D52" s="72" t="str">
        <f>'Прил.5 Расчет СМР и ОБ'!$D138</f>
        <v>шт.</v>
      </c>
      <c r="E52" s="29">
        <f>'Прил.5 Расчет СМР и ОБ'!$E138</f>
        <v>1</v>
      </c>
      <c r="F52" s="27">
        <f>'Прил.5 Расчет СМР и ОБ'!$F138</f>
        <v>3348.01</v>
      </c>
      <c r="G52" s="26">
        <f t="shared" si="1"/>
        <v>3348.01</v>
      </c>
    </row>
    <row r="53" spans="1:7" ht="157.5" x14ac:dyDescent="0.25">
      <c r="A53" s="25">
        <v>42</v>
      </c>
      <c r="B53" s="24" t="str">
        <f>'Прил.5 Расчет СМР и ОБ'!$B139</f>
        <v>19.3.01.05-0007</v>
      </c>
      <c r="C53" s="71" t="str">
        <f>'Прил.5 Расчет СМР и ОБ'!$C139</f>
        <v>Клапаны вентиляционные с сервоприводом, размер 800х600 мм</v>
      </c>
      <c r="D53" s="72" t="str">
        <f>'Прил.5 Расчет СМР и ОБ'!$D139</f>
        <v>шт</v>
      </c>
      <c r="E53" s="29">
        <f>'Прил.5 Расчет СМР и ОБ'!$E139</f>
        <v>1</v>
      </c>
      <c r="F53" s="26">
        <f>'Прил.5 Расчет СМР и ОБ'!$F139</f>
        <v>3232.2</v>
      </c>
      <c r="G53" s="26">
        <f t="shared" si="1"/>
        <v>3232.2</v>
      </c>
    </row>
    <row r="54" spans="1:7" ht="141.75" x14ac:dyDescent="0.25">
      <c r="A54" s="25">
        <v>43</v>
      </c>
      <c r="B54" s="24" t="str">
        <f>'Прил.5 Расчет СМР и ОБ'!$B140</f>
        <v>Прайс из СД ОП</v>
      </c>
      <c r="C54" s="71" t="str">
        <f>'Прил.5 Расчет СМР и ОБ'!$C140</f>
        <v>Переносная компрессорная станция для накачки шин CO-243-1.</v>
      </c>
      <c r="D54" s="72" t="str">
        <f>'Прил.5 Расчет СМР и ОБ'!$D140</f>
        <v>шт</v>
      </c>
      <c r="E54" s="29">
        <f>'Прил.5 Расчет СМР и ОБ'!$E140</f>
        <v>1</v>
      </c>
      <c r="F54" s="27">
        <f>'Прил.5 Расчет СМР и ОБ'!$F140</f>
        <v>3201.59</v>
      </c>
      <c r="G54" s="26">
        <f t="shared" si="1"/>
        <v>3201.59</v>
      </c>
    </row>
    <row r="55" spans="1:7" ht="157.5" x14ac:dyDescent="0.25">
      <c r="A55" s="25">
        <v>44</v>
      </c>
      <c r="B55" s="24" t="str">
        <f>'Прил.5 Расчет СМР и ОБ'!$B141</f>
        <v>Прайс из СД ОП</v>
      </c>
      <c r="C55" s="71" t="str">
        <f>'Прил.5 Расчет СМР и ОБ'!$C141</f>
        <v>Электрический обогреватель (конвектор) Noirot Sport E-Pro N-0,75 кВт</v>
      </c>
      <c r="D55" s="72" t="str">
        <f>'Прил.5 Расчет СМР и ОБ'!$D141</f>
        <v>шт</v>
      </c>
      <c r="E55" s="29">
        <f>'Прил.5 Расчет СМР и ОБ'!$E141</f>
        <v>2</v>
      </c>
      <c r="F55" s="27">
        <f>'Прил.5 Расчет СМР и ОБ'!$F141</f>
        <v>1521.16</v>
      </c>
      <c r="G55" s="26">
        <f t="shared" si="1"/>
        <v>3042.32</v>
      </c>
    </row>
    <row r="56" spans="1:7" ht="47.25" x14ac:dyDescent="0.25">
      <c r="A56" s="25">
        <v>45</v>
      </c>
      <c r="B56" s="24" t="str">
        <f>'Прил.5 Расчет СМР и ОБ'!$B142</f>
        <v>Прайс из СД ОП</v>
      </c>
      <c r="C56" s="71" t="str">
        <f>'Прил.5 Расчет СМР и ОБ'!$C142</f>
        <v>Датчик  осадков</v>
      </c>
      <c r="D56" s="72" t="str">
        <f>'Прил.5 Расчет СМР и ОБ'!$D142</f>
        <v>шт</v>
      </c>
      <c r="E56" s="29">
        <f>'Прил.5 Расчет СМР и ОБ'!$E142</f>
        <v>1</v>
      </c>
      <c r="F56" s="27">
        <f>'Прил.5 Расчет СМР и ОБ'!$F142</f>
        <v>3028.67</v>
      </c>
      <c r="G56" s="26">
        <f t="shared" si="1"/>
        <v>3028.67</v>
      </c>
    </row>
    <row r="57" spans="1:7" ht="236.25" x14ac:dyDescent="0.25">
      <c r="A57" s="25">
        <v>46</v>
      </c>
      <c r="B57" s="24" t="str">
        <f>'Прил.5 Расчет СМР и ОБ'!$B143</f>
        <v>19.3.01.10-1002</v>
      </c>
      <c r="C57" s="71" t="str">
        <f>'Прил.5 Расчет СМР и ОБ'!$C143</f>
        <v>Клапаны обратные из оцинкованной стали с насадкой для вентиляторов дымоудаления, диаметр 450 мм</v>
      </c>
      <c r="D57" s="72" t="str">
        <f>'Прил.5 Расчет СМР и ОБ'!$D143</f>
        <v>шт</v>
      </c>
      <c r="E57" s="29">
        <f>'Прил.5 Расчет СМР и ОБ'!$E143</f>
        <v>1</v>
      </c>
      <c r="F57" s="26">
        <f>'Прил.5 Расчет СМР и ОБ'!$F143</f>
        <v>2982.65</v>
      </c>
      <c r="G57" s="26">
        <f t="shared" si="1"/>
        <v>2982.65</v>
      </c>
    </row>
    <row r="58" spans="1:7" ht="252" x14ac:dyDescent="0.25">
      <c r="A58" s="25">
        <v>47</v>
      </c>
      <c r="B58" s="24" t="str">
        <f>'Прил.5 Расчет СМР и ОБ'!$B144</f>
        <v>19.3.01.11-0027</v>
      </c>
      <c r="C58" s="71" t="str">
        <f>'Прил.5 Расчет СМР и ОБ'!$C144</f>
        <v>Клапаны огнезадерживающие взрывозащищенные с пределом огнестойкости 1 час, периметр 4000 мм</v>
      </c>
      <c r="D58" s="72" t="str">
        <f>'Прил.5 Расчет СМР и ОБ'!$D144</f>
        <v>шт</v>
      </c>
      <c r="E58" s="29">
        <f>'Прил.5 Расчет СМР и ОБ'!$E144</f>
        <v>1</v>
      </c>
      <c r="F58" s="26">
        <f>'Прил.5 Расчет СМР и ОБ'!$F144</f>
        <v>2877.65</v>
      </c>
      <c r="G58" s="26">
        <f t="shared" si="1"/>
        <v>2877.65</v>
      </c>
    </row>
    <row r="59" spans="1:7" ht="157.5" x14ac:dyDescent="0.25">
      <c r="A59" s="25">
        <v>48</v>
      </c>
      <c r="B59" s="24" t="str">
        <f>'Прил.5 Расчет СМР и ОБ'!$B145</f>
        <v>19.3.01.05-0004</v>
      </c>
      <c r="C59" s="71" t="str">
        <f>'Прил.5 Расчет СМР и ОБ'!$C145</f>
        <v>Клапаны вентиляционные с сервоприводом, размер 630х400 мм</v>
      </c>
      <c r="D59" s="72" t="str">
        <f>'Прил.5 Расчет СМР и ОБ'!$D145</f>
        <v>шт</v>
      </c>
      <c r="E59" s="29">
        <f>'Прил.5 Расчет СМР и ОБ'!$E145</f>
        <v>1</v>
      </c>
      <c r="F59" s="26">
        <f>'Прил.5 Расчет СМР и ОБ'!$F145</f>
        <v>2713.94</v>
      </c>
      <c r="G59" s="26">
        <f t="shared" si="1"/>
        <v>2713.94</v>
      </c>
    </row>
    <row r="60" spans="1:7" ht="173.25" x14ac:dyDescent="0.25">
      <c r="A60" s="25">
        <v>49</v>
      </c>
      <c r="B60" s="24" t="str">
        <f>'Прил.5 Расчет СМР и ОБ'!$B146</f>
        <v>Прайс из СД ОП</v>
      </c>
      <c r="C60" s="71" t="str">
        <f>'Прил.5 Расчет СМР и ОБ'!$C146</f>
        <v>Шкаф управления вытяжной вентиляцией РУСМ5101-2474 УХЛ4</v>
      </c>
      <c r="D60" s="72" t="str">
        <f>'Прил.5 Расчет СМР и ОБ'!$D146</f>
        <v>шт</v>
      </c>
      <c r="E60" s="29">
        <f>'Прил.5 Расчет СМР и ОБ'!$E146</f>
        <v>2</v>
      </c>
      <c r="F60" s="27">
        <f>'Прил.5 Расчет СМР и ОБ'!$F146</f>
        <v>1354.42</v>
      </c>
      <c r="G60" s="26">
        <f t="shared" si="1"/>
        <v>2708.84</v>
      </c>
    </row>
    <row r="61" spans="1:7" ht="126" x14ac:dyDescent="0.25">
      <c r="A61" s="25">
        <v>50</v>
      </c>
      <c r="B61" s="24" t="str">
        <f>'Прил.5 Расчет СМР и ОБ'!$B147</f>
        <v>Прайс из СД ОП</v>
      </c>
      <c r="C61" s="71" t="str">
        <f>'Прил.5 Расчет СМР и ОБ'!$C147</f>
        <v>Инфракрасный обогреватель Эколайн   ЭЛ 20R  N-4.0 КВт</v>
      </c>
      <c r="D61" s="72" t="str">
        <f>'Прил.5 Расчет СМР и ОБ'!$D147</f>
        <v>шт</v>
      </c>
      <c r="E61" s="29">
        <f>'Прил.5 Расчет СМР и ОБ'!$E147</f>
        <v>1</v>
      </c>
      <c r="F61" s="27">
        <f>'Прил.5 Расчет СМР и ОБ'!$F147</f>
        <v>2631.48</v>
      </c>
      <c r="G61" s="26">
        <f t="shared" si="1"/>
        <v>2631.48</v>
      </c>
    </row>
    <row r="62" spans="1:7" ht="252" x14ac:dyDescent="0.25">
      <c r="A62" s="25">
        <v>51</v>
      </c>
      <c r="B62" s="24" t="str">
        <f>'Прил.5 Расчет СМР и ОБ'!$B148</f>
        <v>19.3.01.11-0026</v>
      </c>
      <c r="C62" s="71" t="str">
        <f>'Прил.5 Расчет СМР и ОБ'!$C148</f>
        <v>Клапаны огнезадерживающие взрывозащищенные с пределом огнестойкости 1 час, периметр 3200 мм</v>
      </c>
      <c r="D62" s="72" t="str">
        <f>'Прил.5 Расчет СМР и ОБ'!$D148</f>
        <v>шт</v>
      </c>
      <c r="E62" s="29">
        <f>'Прил.5 Расчет СМР и ОБ'!$E148</f>
        <v>1</v>
      </c>
      <c r="F62" s="26">
        <f>'Прил.5 Расчет СМР и ОБ'!$F148</f>
        <v>2492.5300000000002</v>
      </c>
      <c r="G62" s="26">
        <f t="shared" si="1"/>
        <v>2492.5300000000002</v>
      </c>
    </row>
    <row r="63" spans="1:7" ht="126" x14ac:dyDescent="0.25">
      <c r="A63" s="25">
        <v>52</v>
      </c>
      <c r="B63" s="24" t="str">
        <f>'Прил.5 Расчет СМР и ОБ'!$B149</f>
        <v>Прайс из СД ОП</v>
      </c>
      <c r="C63" s="71" t="str">
        <f>'Прил.5 Расчет СМР и ОБ'!$C149</f>
        <v>Инверторный сварочный аппарат CTABP САИ -200</v>
      </c>
      <c r="D63" s="72" t="str">
        <f>'Прил.5 Расчет СМР и ОБ'!$D149</f>
        <v>шт</v>
      </c>
      <c r="E63" s="29">
        <f>'Прил.5 Расчет СМР и ОБ'!$E149</f>
        <v>1</v>
      </c>
      <c r="F63" s="27">
        <f>'Прил.5 Расчет СМР и ОБ'!$F149</f>
        <v>2227.46</v>
      </c>
      <c r="G63" s="26">
        <f t="shared" si="1"/>
        <v>2227.46</v>
      </c>
    </row>
    <row r="64" spans="1:7" ht="189" x14ac:dyDescent="0.25">
      <c r="A64" s="25">
        <v>53</v>
      </c>
      <c r="B64" s="24" t="str">
        <f>'Прил.5 Расчет СМР и ОБ'!$B150</f>
        <v>Прайс из СД ОП</v>
      </c>
      <c r="C64" s="71" t="str">
        <f>'Прил.5 Расчет СМР и ОБ'!$C150</f>
        <v>Клапан воздушный КВК160 М с электрическим приводом Polar Bear  ASO-R03.FS</v>
      </c>
      <c r="D64" s="72" t="str">
        <f>'Прил.5 Расчет СМР и ОБ'!$D150</f>
        <v>шт.</v>
      </c>
      <c r="E64" s="29">
        <f>'Прил.5 Расчет СМР и ОБ'!$E150</f>
        <v>1</v>
      </c>
      <c r="F64" s="27">
        <f>'Прил.5 Расчет СМР и ОБ'!$F150</f>
        <v>2166.9299999999998</v>
      </c>
      <c r="G64" s="26">
        <f t="shared" si="1"/>
        <v>2166.9299999999998</v>
      </c>
    </row>
    <row r="65" spans="1:7" ht="141.75" x14ac:dyDescent="0.25">
      <c r="A65" s="25">
        <v>54</v>
      </c>
      <c r="B65" s="24" t="str">
        <f>'Прил.5 Расчет СМР и ОБ'!$B151</f>
        <v>Прайс из СД ОП</v>
      </c>
      <c r="C65" s="71" t="str">
        <f>'Прил.5 Расчет СМР и ОБ'!$C151</f>
        <v>Поддон для крепления к СТАМ ПОД-93-Н  (5197,0/1,18)</v>
      </c>
      <c r="D65" s="72" t="str">
        <f>'Прил.5 Расчет СМР и ОБ'!$D151</f>
        <v>шт.</v>
      </c>
      <c r="E65" s="29">
        <f>'Прил.5 Расчет СМР и ОБ'!$E151</f>
        <v>1</v>
      </c>
      <c r="F65" s="27">
        <f>'Прил.5 Расчет СМР и ОБ'!$F151</f>
        <v>2086.9699999999998</v>
      </c>
      <c r="G65" s="26">
        <f t="shared" si="1"/>
        <v>2086.9699999999998</v>
      </c>
    </row>
    <row r="66" spans="1:7" ht="204.75" x14ac:dyDescent="0.25">
      <c r="A66" s="25">
        <v>55</v>
      </c>
      <c r="B66" s="24" t="str">
        <f>'Прил.5 Расчет СМР и ОБ'!$B152</f>
        <v>Прайс из СД ОП</v>
      </c>
      <c r="C66" s="71" t="str">
        <f>'Прил.5 Расчет СМР и ОБ'!$C152</f>
        <v>Электрический обогреватель (конвектор) Noirot Sport E-Pro N-1,75 кВт (6380,00/1,18/4,04)</v>
      </c>
      <c r="D66" s="72" t="str">
        <f>'Прил.5 Расчет СМР и ОБ'!$D152</f>
        <v>шт</v>
      </c>
      <c r="E66" s="29">
        <f>'Прил.5 Расчет СМР и ОБ'!$E152</f>
        <v>1</v>
      </c>
      <c r="F66" s="27">
        <f>'Прил.5 Расчет СМР и ОБ'!$F152</f>
        <v>2073.7199999999998</v>
      </c>
      <c r="G66" s="26">
        <f t="shared" si="1"/>
        <v>2073.7199999999998</v>
      </c>
    </row>
    <row r="67" spans="1:7" ht="283.5" x14ac:dyDescent="0.25">
      <c r="A67" s="25">
        <v>56</v>
      </c>
      <c r="B67" s="24" t="str">
        <f>'Прил.5 Расчет СМР и ОБ'!$B153</f>
        <v>64.1.05.10-0023</v>
      </c>
      <c r="C67" s="71" t="str">
        <f>'Прил.5 Расчет СМР и ОБ'!$C153</f>
        <v>Вентиляторы радиальные высокого давления, ВР 12 26 2,5, с электродвигателем мощностью 0,75 кВт, 3000 об/мин</v>
      </c>
      <c r="D67" s="72" t="str">
        <f>'Прил.5 Расчет СМР и ОБ'!$D153</f>
        <v>шт</v>
      </c>
      <c r="E67" s="29">
        <f>'Прил.5 Расчет СМР и ОБ'!$E153</f>
        <v>1</v>
      </c>
      <c r="F67" s="26">
        <f>'Прил.5 Расчет СМР и ОБ'!$F153</f>
        <v>1903.29</v>
      </c>
      <c r="G67" s="26">
        <f t="shared" si="1"/>
        <v>1903.29</v>
      </c>
    </row>
    <row r="68" spans="1:7" ht="141.75" x14ac:dyDescent="0.25">
      <c r="A68" s="25">
        <v>57</v>
      </c>
      <c r="B68" s="24" t="str">
        <f>'Прил.5 Расчет СМР и ОБ'!$B154</f>
        <v>62.1.01.09-0239</v>
      </c>
      <c r="C68" s="71" t="str">
        <f>'Прил.5 Расчет СМР и ОБ'!$C154</f>
        <v>Выключатели автоматические: ВА51-33-3400100-00УХЛ3 I-160А</v>
      </c>
      <c r="D68" s="72" t="str">
        <f>'Прил.5 Расчет СМР и ОБ'!$D154</f>
        <v>шт</v>
      </c>
      <c r="E68" s="29">
        <f>'Прил.5 Расчет СМР и ОБ'!$E154</f>
        <v>2</v>
      </c>
      <c r="F68" s="26">
        <f>'Прил.5 Расчет СМР и ОБ'!$F154</f>
        <v>918.67</v>
      </c>
      <c r="G68" s="26">
        <f t="shared" si="1"/>
        <v>1837.34</v>
      </c>
    </row>
    <row r="69" spans="1:7" ht="252" x14ac:dyDescent="0.25">
      <c r="A69" s="25">
        <v>58</v>
      </c>
      <c r="B69" s="24" t="str">
        <f>'Прил.5 Расчет СМР и ОБ'!$B155</f>
        <v>64.1.02.01-0089</v>
      </c>
      <c r="C69" s="71" t="str">
        <f>'Прил.5 Расчет СМР и ОБ'!$C155</f>
        <v>Вентиляторы канальные для круглых воздуховодов OSTBERG марки: CK 160 C, производительность 860 м3/час</v>
      </c>
      <c r="D69" s="72" t="str">
        <f>'Прил.5 Расчет СМР и ОБ'!$D155</f>
        <v>шт</v>
      </c>
      <c r="E69" s="29">
        <f>'Прил.5 Расчет СМР и ОБ'!$E155</f>
        <v>1</v>
      </c>
      <c r="F69" s="26">
        <f>'Прил.5 Расчет СМР и ОБ'!$F155</f>
        <v>1637.23</v>
      </c>
      <c r="G69" s="26">
        <f t="shared" si="1"/>
        <v>1637.23</v>
      </c>
    </row>
    <row r="70" spans="1:7" ht="189" x14ac:dyDescent="0.25">
      <c r="A70" s="25">
        <v>59</v>
      </c>
      <c r="B70" s="24" t="str">
        <f>'Прил.5 Расчет СМР и ОБ'!$B156</f>
        <v>Прайс из СД ОП</v>
      </c>
      <c r="C70" s="71" t="str">
        <f>'Прил.5 Расчет СМР и ОБ'!$C156</f>
        <v>Блок управления противопожарными клапанами БУОК-4 СВТ1163.41-210</v>
      </c>
      <c r="D70" s="72" t="str">
        <f>'Прил.5 Расчет СМР и ОБ'!$D156</f>
        <v>шт</v>
      </c>
      <c r="E70" s="29">
        <f>'Прил.5 Расчет СМР и ОБ'!$E156</f>
        <v>1</v>
      </c>
      <c r="F70" s="27">
        <f>'Прил.5 Расчет СМР и ОБ'!$F156</f>
        <v>1625.17</v>
      </c>
      <c r="G70" s="26">
        <f t="shared" si="1"/>
        <v>1625.17</v>
      </c>
    </row>
    <row r="71" spans="1:7" ht="189" x14ac:dyDescent="0.25">
      <c r="A71" s="25">
        <v>60</v>
      </c>
      <c r="B71" s="24" t="str">
        <f>'Прил.5 Расчет СМР и ОБ'!$B157</f>
        <v>Прайс из СД ОП</v>
      </c>
      <c r="C71" s="71" t="str">
        <f>'Прил.5 Расчет СМР и ОБ'!$C157</f>
        <v>Дисковый поворотный затвор ГРАНВЭЛ ф50 с редуктором. (100,81*40,51)</v>
      </c>
      <c r="D71" s="72" t="str">
        <f>'Прил.5 Расчет СМР и ОБ'!$D157</f>
        <v>шт.</v>
      </c>
      <c r="E71" s="29">
        <f>'Прил.5 Расчет СМР и ОБ'!$E157</f>
        <v>1</v>
      </c>
      <c r="F71" s="27">
        <f>'Прил.5 Расчет СМР и ОБ'!$F157</f>
        <v>1606.06</v>
      </c>
      <c r="G71" s="26">
        <f t="shared" si="1"/>
        <v>1606.06</v>
      </c>
    </row>
    <row r="72" spans="1:7" ht="110.25" x14ac:dyDescent="0.25">
      <c r="A72" s="25">
        <v>61</v>
      </c>
      <c r="B72" s="24" t="str">
        <f>'Прил.5 Расчет СМР и ОБ'!$B158</f>
        <v>Прайс из СД ОП</v>
      </c>
      <c r="C72" s="71" t="str">
        <f>'Прил.5 Расчет СМР и ОБ'!$C158</f>
        <v>Клапан обратный КПО600х350 (1460,0/1,18)</v>
      </c>
      <c r="D72" s="72" t="str">
        <f>'Прил.5 Расчет СМР и ОБ'!$D158</f>
        <v>шт.</v>
      </c>
      <c r="E72" s="29">
        <f>'Прил.5 Расчет СМР и ОБ'!$E158</f>
        <v>2</v>
      </c>
      <c r="F72" s="27">
        <f>'Прил.5 Расчет СМР и ОБ'!$F158</f>
        <v>678.08</v>
      </c>
      <c r="G72" s="26">
        <f t="shared" si="1"/>
        <v>1356.16</v>
      </c>
    </row>
    <row r="73" spans="1:7" ht="157.5" x14ac:dyDescent="0.25">
      <c r="A73" s="25">
        <v>62</v>
      </c>
      <c r="B73" s="24" t="str">
        <f>'Прил.5 Расчет СМР и ОБ'!$B159</f>
        <v>19.3.02.04-0001</v>
      </c>
      <c r="C73" s="71" t="str">
        <f>'Прил.5 Расчет СМР и ОБ'!$C159</f>
        <v>Переходник на всасывании для крышных вентиляторов: ASK 190/225</v>
      </c>
      <c r="D73" s="72" t="str">
        <f>'Прил.5 Расчет СМР и ОБ'!$D159</f>
        <v>шт</v>
      </c>
      <c r="E73" s="29">
        <f>'Прил.5 Расчет СМР и ОБ'!$E159</f>
        <v>1</v>
      </c>
      <c r="F73" s="26">
        <f>'Прил.5 Расчет СМР и ОБ'!$F159</f>
        <v>1142.07</v>
      </c>
      <c r="G73" s="26">
        <f t="shared" si="1"/>
        <v>1142.07</v>
      </c>
    </row>
    <row r="74" spans="1:7" ht="141.75" x14ac:dyDescent="0.25">
      <c r="A74" s="25">
        <v>63</v>
      </c>
      <c r="B74" s="24" t="str">
        <f>'Прил.5 Расчет СМР и ОБ'!$B160</f>
        <v>69.3.02.02-0003</v>
      </c>
      <c r="C74" s="71" t="str">
        <f>'Прил.5 Расчет СМР и ОБ'!$C160</f>
        <v>Элемент термостатический марки "Danfoss": RTD-3562</v>
      </c>
      <c r="D74" s="72" t="str">
        <f>'Прил.5 Расчет СМР и ОБ'!$D160</f>
        <v>шт</v>
      </c>
      <c r="E74" s="29">
        <f>'Прил.5 Расчет СМР и ОБ'!$E160</f>
        <v>2</v>
      </c>
      <c r="F74" s="26">
        <f>'Прил.5 Расчет СМР и ОБ'!$F160</f>
        <v>558</v>
      </c>
      <c r="G74" s="26">
        <f t="shared" si="1"/>
        <v>1116</v>
      </c>
    </row>
    <row r="75" spans="1:7" ht="78.75" x14ac:dyDescent="0.25">
      <c r="A75" s="25">
        <v>64</v>
      </c>
      <c r="B75" s="24" t="str">
        <f>'Прил.5 Расчет СМР и ОБ'!$B161</f>
        <v>Прайс из СД ОП</v>
      </c>
      <c r="C75" s="71" t="str">
        <f>'Прил.5 Расчет СМР и ОБ'!$C161</f>
        <v>Фильтр ФЛР500х250 (2550,0/1,18)</v>
      </c>
      <c r="D75" s="72" t="str">
        <f>'Прил.5 Расчет СМР и ОБ'!$D161</f>
        <v>шт</v>
      </c>
      <c r="E75" s="29">
        <f>'Прил.5 Расчет СМР и ОБ'!$E161</f>
        <v>1</v>
      </c>
      <c r="F75" s="27">
        <f>'Прил.5 Расчет СМР и ОБ'!$F161</f>
        <v>1024.01</v>
      </c>
      <c r="G75" s="26">
        <f t="shared" si="1"/>
        <v>1024.01</v>
      </c>
    </row>
    <row r="76" spans="1:7" ht="236.25" x14ac:dyDescent="0.25">
      <c r="A76" s="25">
        <v>65</v>
      </c>
      <c r="B76" s="24" t="str">
        <f>'Прил.5 Расчет СМР и ОБ'!$B162</f>
        <v>18.2.08.10-0031</v>
      </c>
      <c r="C76" s="71" t="str">
        <f>'Прил.5 Расчет СМР и ОБ'!$C162</f>
        <v>Фильтры аэрозольные В-1, фильтрующий материал ФПП-15-4.5, фильтрующая поверхность ФП 1,0 м2</v>
      </c>
      <c r="D76" s="72" t="str">
        <f>'Прил.5 Расчет СМР и ОБ'!$D162</f>
        <v>м2</v>
      </c>
      <c r="E76" s="29">
        <f>'Прил.5 Расчет СМР и ОБ'!$E162</f>
        <v>0.5</v>
      </c>
      <c r="F76" s="26">
        <f>'Прил.5 Расчет СМР и ОБ'!$F162</f>
        <v>1824</v>
      </c>
      <c r="G76" s="26">
        <f t="shared" ref="G76:G92" si="2">E76*F76</f>
        <v>912</v>
      </c>
    </row>
    <row r="77" spans="1:7" ht="141.75" x14ac:dyDescent="0.25">
      <c r="A77" s="25">
        <v>66</v>
      </c>
      <c r="B77" s="24" t="str">
        <f>'Прил.5 Расчет СМР и ОБ'!$B163</f>
        <v>Прайс из СД ОП</v>
      </c>
      <c r="C77" s="71" t="str">
        <f>'Прил.5 Расчет СМР и ОБ'!$C163</f>
        <v>Шкаф для установки модульных автоматов ЩРН-П-12</v>
      </c>
      <c r="D77" s="72" t="str">
        <f>'Прил.5 Расчет СМР и ОБ'!$D163</f>
        <v>шт.</v>
      </c>
      <c r="E77" s="29">
        <f>'Прил.5 Расчет СМР и ОБ'!$E163</f>
        <v>5</v>
      </c>
      <c r="F77" s="27">
        <f>'Прил.5 Расчет СМР и ОБ'!$F163</f>
        <v>172.27</v>
      </c>
      <c r="G77" s="26">
        <f t="shared" si="2"/>
        <v>861.35</v>
      </c>
    </row>
    <row r="78" spans="1:7" ht="110.25" x14ac:dyDescent="0.25">
      <c r="A78" s="25">
        <v>67</v>
      </c>
      <c r="B78" s="24" t="str">
        <f>'Прил.5 Расчет СМР и ОБ'!$B164</f>
        <v>Прайс из СД ОП</v>
      </c>
      <c r="C78" s="71" t="str">
        <f>'Прил.5 Расчет СМР и ОБ'!$C164</f>
        <v>Газоприемная насадка стальная MEN-125-150/SP</v>
      </c>
      <c r="D78" s="72" t="str">
        <f>'Прил.5 Расчет СМР и ОБ'!$D164</f>
        <v>шт.</v>
      </c>
      <c r="E78" s="29">
        <f>'Прил.5 Расчет СМР и ОБ'!$E164</f>
        <v>1</v>
      </c>
      <c r="F78" s="27">
        <f>'Прил.5 Расчет СМР и ОБ'!$F164</f>
        <v>667.58</v>
      </c>
      <c r="G78" s="26">
        <f t="shared" si="2"/>
        <v>667.58</v>
      </c>
    </row>
    <row r="79" spans="1:7" ht="189" x14ac:dyDescent="0.25">
      <c r="A79" s="25">
        <v>68</v>
      </c>
      <c r="B79" s="24" t="str">
        <f>'Прил.5 Расчет СМР и ОБ'!$B165</f>
        <v>Прайс из СД ОП</v>
      </c>
      <c r="C79" s="71" t="str">
        <f>'Прил.5 Расчет СМР и ОБ'!$C165</f>
        <v>Клапан обратный межфланцевый Ду=15мм., Ру=16 бар.  VYC170  (33,53*40,51)</v>
      </c>
      <c r="D79" s="72" t="str">
        <f>'Прил.5 Расчет СМР и ОБ'!$D165</f>
        <v>шт.</v>
      </c>
      <c r="E79" s="29">
        <f>'Прил.5 Расчет СМР и ОБ'!$E165</f>
        <v>1</v>
      </c>
      <c r="F79" s="27">
        <f>'Прил.5 Расчет СМР и ОБ'!$F165</f>
        <v>534.19000000000005</v>
      </c>
      <c r="G79" s="26">
        <f t="shared" si="2"/>
        <v>534.19000000000005</v>
      </c>
    </row>
    <row r="80" spans="1:7" ht="110.25" x14ac:dyDescent="0.25">
      <c r="A80" s="25">
        <v>69</v>
      </c>
      <c r="B80" s="24" t="str">
        <f>'Прил.5 Расчет СМР и ОБ'!$B166</f>
        <v>Прайс из СД ОП</v>
      </c>
      <c r="C80" s="71" t="str">
        <f>'Прил.5 Расчет СМР и ОБ'!$C166</f>
        <v>Клапан обратный КПО 500х250 (1135,0/1,18)</v>
      </c>
      <c r="D80" s="72" t="str">
        <f>'Прил.5 Расчет СМР и ОБ'!$D166</f>
        <v>шт.</v>
      </c>
      <c r="E80" s="29">
        <f>'Прил.5 Расчет СМР и ОБ'!$E166</f>
        <v>1</v>
      </c>
      <c r="F80" s="27">
        <f>'Прил.5 Расчет СМР и ОБ'!$F166</f>
        <v>455.78</v>
      </c>
      <c r="G80" s="26">
        <f t="shared" si="2"/>
        <v>455.78</v>
      </c>
    </row>
    <row r="81" spans="1:7" ht="362.25" x14ac:dyDescent="0.25">
      <c r="A81" s="25">
        <v>70</v>
      </c>
      <c r="B81" s="24" t="str">
        <f>'Прил.5 Расчет СМР и ОБ'!$B167</f>
        <v>12.2.08.01-0095</v>
      </c>
      <c r="C81" s="71" t="str">
        <f>'Прил.5 Расчет СМР и ОБ'!$C167</f>
        <v>Цилиндры теплоизоляционные минераловатные М-100, на синтетическом связующем, кашированные алюминиевой фольгой, диаметр 89 мм, толщина 50 мм</v>
      </c>
      <c r="D81" s="72" t="str">
        <f>'Прил.5 Расчет СМР и ОБ'!$D167</f>
        <v>м</v>
      </c>
      <c r="E81" s="29">
        <f>'Прил.5 Расчет СМР и ОБ'!$E167</f>
        <v>3</v>
      </c>
      <c r="F81" s="26">
        <f>'Прил.5 Расчет СМР и ОБ'!$F167</f>
        <v>148.41999999999999</v>
      </c>
      <c r="G81" s="26">
        <f t="shared" si="2"/>
        <v>445.26</v>
      </c>
    </row>
    <row r="82" spans="1:7" ht="236.25" x14ac:dyDescent="0.25">
      <c r="A82" s="25">
        <v>71</v>
      </c>
      <c r="B82" s="24" t="str">
        <f>'Прил.5 Расчет СМР и ОБ'!$B168</f>
        <v>19.3.01.09-0026</v>
      </c>
      <c r="C82" s="71" t="str">
        <f>'Прил.5 Расчет СМР и ОБ'!$C168</f>
        <v>Клапаны обратные "АРКТОС" из оцинкованной стали марки: КВО 315М, диаметром 315 мм</v>
      </c>
      <c r="D82" s="72" t="str">
        <f>'Прил.5 Расчет СМР и ОБ'!$D168</f>
        <v>шт</v>
      </c>
      <c r="E82" s="29">
        <f>'Прил.5 Расчет СМР и ОБ'!$E168</f>
        <v>1</v>
      </c>
      <c r="F82" s="26">
        <f>'Прил.5 Расчет СМР и ОБ'!$F168</f>
        <v>390.61</v>
      </c>
      <c r="G82" s="26">
        <f t="shared" si="2"/>
        <v>390.61</v>
      </c>
    </row>
    <row r="83" spans="1:7" ht="63" x14ac:dyDescent="0.25">
      <c r="A83" s="25">
        <v>72</v>
      </c>
      <c r="B83" s="24" t="str">
        <f>'Прил.5 Расчет СМР и ОБ'!$B169</f>
        <v>62.3.04.01-0001</v>
      </c>
      <c r="C83" s="71" t="str">
        <f>'Прил.5 Расчет СМР и ОБ'!$C169</f>
        <v>Выключатели ВК-11-1930</v>
      </c>
      <c r="D83" s="72" t="str">
        <f>'Прил.5 Расчет СМР и ОБ'!$D169</f>
        <v>шт</v>
      </c>
      <c r="E83" s="29">
        <f>'Прил.5 Расчет СМР и ОБ'!$E169</f>
        <v>13</v>
      </c>
      <c r="F83" s="26">
        <f>'Прил.5 Расчет СМР и ОБ'!$F169</f>
        <v>27.6</v>
      </c>
      <c r="G83" s="26">
        <f t="shared" si="2"/>
        <v>358.8</v>
      </c>
    </row>
    <row r="84" spans="1:7" ht="157.5" x14ac:dyDescent="0.25">
      <c r="A84" s="25">
        <v>73</v>
      </c>
      <c r="B84" s="24" t="str">
        <f>'Прил.5 Расчет СМР и ОБ'!$B170</f>
        <v>19.1.01.02-0030</v>
      </c>
      <c r="C84" s="71" t="str">
        <f>'Прил.5 Расчет СМР и ОБ'!$C170</f>
        <v>Воздуховоды из листовой стали, толщиной 2,0 мм, диаметр до 800 мм</v>
      </c>
      <c r="D84" s="72" t="str">
        <f>'Прил.5 Расчет СМР и ОБ'!$D170</f>
        <v>м2</v>
      </c>
      <c r="E84" s="29">
        <f>'Прил.5 Расчет СМР и ОБ'!$E170</f>
        <v>1.5</v>
      </c>
      <c r="F84" s="26">
        <f>'Прил.5 Расчет СМР и ОБ'!$F170</f>
        <v>152.86000000000001</v>
      </c>
      <c r="G84" s="26">
        <f t="shared" si="2"/>
        <v>229.29000000000002</v>
      </c>
    </row>
    <row r="85" spans="1:7" ht="141.75" x14ac:dyDescent="0.25">
      <c r="A85" s="25">
        <v>74</v>
      </c>
      <c r="B85" s="24" t="str">
        <f>'Прил.5 Расчет СМР и ОБ'!$B171</f>
        <v>Прайс из СД ОП</v>
      </c>
      <c r="C85" s="71" t="str">
        <f>'Прил.5 Расчет СМР и ОБ'!$C171</f>
        <v>Шкаф для установки модульных автоматов ЩРН-П-18</v>
      </c>
      <c r="D85" s="72" t="str">
        <f>'Прил.5 Расчет СМР и ОБ'!$D171</f>
        <v>шт</v>
      </c>
      <c r="E85" s="29">
        <f>'Прил.5 Расчет СМР и ОБ'!$E171</f>
        <v>1</v>
      </c>
      <c r="F85" s="27">
        <f>'Прил.5 Расчет СМР и ОБ'!$F171</f>
        <v>224.27</v>
      </c>
      <c r="G85" s="26">
        <f t="shared" si="2"/>
        <v>224.27</v>
      </c>
    </row>
    <row r="86" spans="1:7" ht="141.75" x14ac:dyDescent="0.25">
      <c r="A86" s="25">
        <v>75</v>
      </c>
      <c r="B86" s="24" t="str">
        <f>'Прил.5 Расчет СМР и ОБ'!$B172</f>
        <v>Прайс из СД ОП</v>
      </c>
      <c r="C86" s="71" t="str">
        <f>'Прил.5 Расчет СМР и ОБ'!$C172</f>
        <v>Переходник для выхлопного фланца вентилятора OL2-160/SP</v>
      </c>
      <c r="D86" s="72" t="str">
        <f>'Прил.5 Расчет СМР и ОБ'!$D172</f>
        <v>шт</v>
      </c>
      <c r="E86" s="29">
        <f>'Прил.5 Расчет СМР и ОБ'!$E172</f>
        <v>1</v>
      </c>
      <c r="F86" s="27">
        <f>'Прил.5 Расчет СМР и ОБ'!$F172</f>
        <v>202.45</v>
      </c>
      <c r="G86" s="26">
        <f t="shared" si="2"/>
        <v>202.45</v>
      </c>
    </row>
    <row r="87" spans="1:7" ht="157.5" x14ac:dyDescent="0.25">
      <c r="A87" s="25">
        <v>76</v>
      </c>
      <c r="B87" s="24" t="str">
        <f>'Прил.5 Расчет СМР и ОБ'!$B173</f>
        <v>69.3.02.02-0002</v>
      </c>
      <c r="C87" s="71" t="str">
        <f>'Прил.5 Расчет СМР и ОБ'!$C173</f>
        <v>Элемент термостатический марки "Danfoss": RTD-3130 Inova</v>
      </c>
      <c r="D87" s="72" t="str">
        <f>'Прил.5 Расчет СМР и ОБ'!$D173</f>
        <v>шт</v>
      </c>
      <c r="E87" s="29">
        <f>'Прил.5 Расчет СМР и ОБ'!$E173</f>
        <v>1</v>
      </c>
      <c r="F87" s="26">
        <f>'Прил.5 Расчет СМР и ОБ'!$F173</f>
        <v>191.15</v>
      </c>
      <c r="G87" s="26">
        <f t="shared" si="2"/>
        <v>191.15</v>
      </c>
    </row>
    <row r="88" spans="1:7" ht="78.75" x14ac:dyDescent="0.25">
      <c r="A88" s="25">
        <v>77</v>
      </c>
      <c r="B88" s="24" t="str">
        <f>'Прил.5 Расчет СМР и ОБ'!$B174</f>
        <v>Прайс из СД ОП</v>
      </c>
      <c r="C88" s="71" t="str">
        <f>'Прил.5 Расчет СМР и ОБ'!$C174</f>
        <v>Вытяжной шланг EF-125-12,5</v>
      </c>
      <c r="D88" s="72" t="str">
        <f>'Прил.5 Расчет СМР и ОБ'!$D174</f>
        <v>шт.</v>
      </c>
      <c r="E88" s="29">
        <f>'Прил.5 Расчет СМР и ОБ'!$E174</f>
        <v>1</v>
      </c>
      <c r="F88" s="27">
        <f>'Прил.5 Расчет СМР и ОБ'!$F174</f>
        <v>182.57</v>
      </c>
      <c r="G88" s="26">
        <f t="shared" si="2"/>
        <v>182.57</v>
      </c>
    </row>
    <row r="89" spans="1:7" ht="47.25" x14ac:dyDescent="0.25">
      <c r="A89" s="25">
        <v>78</v>
      </c>
      <c r="B89" s="24" t="str">
        <f>'Прил.5 Расчет СМР и ОБ'!$B175</f>
        <v>Прайс из СД ОП</v>
      </c>
      <c r="C89" s="71" t="str">
        <f>'Прил.5 Расчет СМР и ОБ'!$C175</f>
        <v>Датчик воды</v>
      </c>
      <c r="D89" s="72" t="str">
        <f>'Прил.5 Расчет СМР и ОБ'!$D175</f>
        <v>шт</v>
      </c>
      <c r="E89" s="29">
        <f>'Прил.5 Расчет СМР и ОБ'!$E175</f>
        <v>1</v>
      </c>
      <c r="F89" s="27">
        <f>'Прил.5 Расчет СМР и ОБ'!$F175</f>
        <v>169.02</v>
      </c>
      <c r="G89" s="26">
        <f t="shared" si="2"/>
        <v>169.02</v>
      </c>
    </row>
    <row r="90" spans="1:7" ht="204.75" x14ac:dyDescent="0.25">
      <c r="A90" s="25">
        <v>79</v>
      </c>
      <c r="B90" s="24" t="str">
        <f>'Прил.5 Расчет СМР и ОБ'!$B176</f>
        <v>24.1.02.01-0028</v>
      </c>
      <c r="C90" s="71" t="str">
        <f>'Прил.5 Расчет СМР и ОБ'!$C176</f>
        <v>Хомуты двухболтовые с быстродействующим замком для крепления труб размером 165-168 мм</v>
      </c>
      <c r="D90" s="72" t="str">
        <f>'Прил.5 Расчет СМР и ОБ'!$D176</f>
        <v>шт</v>
      </c>
      <c r="E90" s="29">
        <f>'Прил.5 Расчет СМР и ОБ'!$E176</f>
        <v>2</v>
      </c>
      <c r="F90" s="26">
        <f>'Прил.5 Расчет СМР и ОБ'!$F176</f>
        <v>74.459999999999994</v>
      </c>
      <c r="G90" s="26">
        <f t="shared" si="2"/>
        <v>148.91999999999999</v>
      </c>
    </row>
    <row r="91" spans="1:7" ht="126" x14ac:dyDescent="0.25">
      <c r="A91" s="25">
        <v>80</v>
      </c>
      <c r="B91" s="24" t="str">
        <f>'Прил.5 Расчет СМР и ОБ'!$B177</f>
        <v>62.1.01.09-0228</v>
      </c>
      <c r="C91" s="71" t="str">
        <f>'Прил.5 Расчет СМР и ОБ'!$C177</f>
        <v>Выключатели автоматические: ВА14-26-20 УХЛ4 I-32А</v>
      </c>
      <c r="D91" s="72" t="str">
        <f>'Прил.5 Расчет СМР и ОБ'!$D177</f>
        <v>шт</v>
      </c>
      <c r="E91" s="29">
        <f>'Прил.5 Расчет СМР и ОБ'!$E177</f>
        <v>3</v>
      </c>
      <c r="F91" s="26">
        <f>'Прил.5 Расчет СМР и ОБ'!$F177</f>
        <v>29.66</v>
      </c>
      <c r="G91" s="26">
        <f t="shared" si="2"/>
        <v>88.98</v>
      </c>
    </row>
    <row r="92" spans="1:7" ht="141.75" x14ac:dyDescent="0.25">
      <c r="A92" s="25">
        <v>81</v>
      </c>
      <c r="B92" s="24" t="str">
        <f>'Прил.5 Расчет СМР и ОБ'!$B178</f>
        <v>Прайс из СД ОП</v>
      </c>
      <c r="C92" s="71" t="str">
        <f>'Прил.5 Расчет СМР и ОБ'!$C178</f>
        <v>Выключатель дифференциальные (УЗО) АДВТ32 С25А 30мА</v>
      </c>
      <c r="D92" s="72" t="str">
        <f>'Прил.5 Расчет СМР и ОБ'!$D178</f>
        <v>шт.</v>
      </c>
      <c r="E92" s="29">
        <f>'Прил.5 Расчет СМР и ОБ'!$E178</f>
        <v>1</v>
      </c>
      <c r="F92" s="27">
        <f>'Прил.5 Расчет СМР и ОБ'!$F178</f>
        <v>37.840000000000003</v>
      </c>
      <c r="G92" s="26">
        <f t="shared" si="2"/>
        <v>37.840000000000003</v>
      </c>
    </row>
    <row r="93" spans="1:7" ht="110.25" x14ac:dyDescent="0.25">
      <c r="A93" s="67"/>
      <c r="B93" s="73"/>
      <c r="C93" s="73" t="s">
        <v>1313</v>
      </c>
      <c r="D93" s="73"/>
      <c r="E93" s="75"/>
      <c r="F93" s="69"/>
      <c r="G93" s="69">
        <f>SUM(G12:G92)</f>
        <v>1750724.3599999999</v>
      </c>
    </row>
    <row r="94" spans="1:7" ht="78.75" x14ac:dyDescent="0.25">
      <c r="A94" s="67"/>
      <c r="B94" s="68"/>
      <c r="C94" s="68" t="s">
        <v>1314</v>
      </c>
      <c r="D94" s="68"/>
      <c r="E94" s="75"/>
      <c r="F94" s="69"/>
      <c r="G94" s="69">
        <f>G93</f>
        <v>1750724.3599999999</v>
      </c>
    </row>
    <row r="96" spans="1:7" ht="15.75" x14ac:dyDescent="0.25">
      <c r="A96" s="5" t="s">
        <v>1234</v>
      </c>
      <c r="B96" s="5"/>
      <c r="C96" s="5"/>
    </row>
    <row r="97" spans="1:3" ht="15.75" x14ac:dyDescent="0.25">
      <c r="A97" s="6" t="s">
        <v>53</v>
      </c>
      <c r="B97" s="5"/>
      <c r="C97" s="5"/>
    </row>
    <row r="98" spans="1:3" ht="15.75" x14ac:dyDescent="0.25">
      <c r="A98" s="5"/>
      <c r="B98" s="5"/>
      <c r="C98" s="5"/>
    </row>
    <row r="99" spans="1:3" ht="15.75" x14ac:dyDescent="0.25">
      <c r="A99" s="5" t="s">
        <v>1235</v>
      </c>
      <c r="B99" s="5"/>
      <c r="C99" s="5"/>
    </row>
    <row r="100" spans="1:3" ht="15.75" x14ac:dyDescent="0.25">
      <c r="A100" s="6" t="s">
        <v>54</v>
      </c>
      <c r="B100" s="5"/>
      <c r="C10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workbookViewId="0"/>
  </sheetViews>
  <sheetFormatPr defaultRowHeight="15" x14ac:dyDescent="0.25"/>
  <sheetData>
    <row r="1" spans="1:5" x14ac:dyDescent="0.25">
      <c r="B1" s="124"/>
      <c r="C1" s="124"/>
      <c r="D1" s="125" t="s">
        <v>1315</v>
      </c>
    </row>
    <row r="2" spans="1:5" x14ac:dyDescent="0.25">
      <c r="A2" s="125"/>
      <c r="B2" s="125"/>
      <c r="C2" s="125"/>
      <c r="D2" s="125"/>
    </row>
    <row r="3" spans="1:5" x14ac:dyDescent="0.25">
      <c r="A3" s="200" t="s">
        <v>1316</v>
      </c>
      <c r="B3" s="200"/>
      <c r="C3" s="200"/>
      <c r="D3" s="200"/>
    </row>
    <row r="4" spans="1:5" x14ac:dyDescent="0.25">
      <c r="A4" s="126"/>
      <c r="B4" s="126"/>
      <c r="C4" s="126"/>
      <c r="D4" s="126"/>
    </row>
    <row r="5" spans="1:5" ht="89.25" x14ac:dyDescent="0.25">
      <c r="A5" s="201" t="s">
        <v>1317</v>
      </c>
      <c r="B5" s="201"/>
      <c r="C5" s="201"/>
      <c r="D5" s="127" t="str">
        <f>'Прил.5 Расчет СМР и ОБ'!D6:J6</f>
        <v>Гараж отапливаемый</v>
      </c>
    </row>
    <row r="6" spans="1:5" ht="51" x14ac:dyDescent="0.25">
      <c r="A6" s="201" t="s">
        <v>1318</v>
      </c>
      <c r="B6" s="201"/>
      <c r="C6" s="201"/>
      <c r="D6" s="127"/>
    </row>
    <row r="7" spans="1:5" x14ac:dyDescent="0.25">
      <c r="A7" s="128"/>
      <c r="B7" s="128"/>
      <c r="C7" s="128"/>
      <c r="D7" s="128"/>
    </row>
    <row r="8" spans="1:5" ht="126" x14ac:dyDescent="0.25">
      <c r="A8" s="168" t="s">
        <v>1319</v>
      </c>
      <c r="B8" s="168" t="s">
        <v>1320</v>
      </c>
      <c r="C8" s="168" t="s">
        <v>1321</v>
      </c>
      <c r="D8" s="168" t="s">
        <v>1322</v>
      </c>
    </row>
    <row r="9" spans="1:5" ht="15.75" x14ac:dyDescent="0.25">
      <c r="A9" s="168"/>
      <c r="B9" s="168"/>
      <c r="C9" s="168"/>
      <c r="D9" s="168"/>
    </row>
    <row r="10" spans="1:5" x14ac:dyDescent="0.25">
      <c r="A10" s="129">
        <v>1</v>
      </c>
      <c r="B10" s="129">
        <v>2</v>
      </c>
      <c r="C10" s="129">
        <v>3</v>
      </c>
      <c r="D10" s="129">
        <v>4</v>
      </c>
    </row>
    <row r="11" spans="1:5" ht="63.75" x14ac:dyDescent="0.25">
      <c r="A11" s="129" t="s">
        <v>1323</v>
      </c>
      <c r="B11" s="129" t="s">
        <v>1324</v>
      </c>
      <c r="C11" s="130" t="str">
        <f>D5</f>
        <v>Гараж отапливаемый</v>
      </c>
      <c r="D11" s="131">
        <f>'Прил.4 РМ'!C41/1000</f>
        <v>132.74180156834407</v>
      </c>
      <c r="E11" s="123"/>
    </row>
    <row r="12" spans="1:5" x14ac:dyDescent="0.25">
      <c r="A12" s="132"/>
      <c r="B12" s="133"/>
      <c r="C12" s="132"/>
      <c r="D12" s="132"/>
    </row>
    <row r="13" spans="1:5" x14ac:dyDescent="0.25">
      <c r="A13" s="128" t="s">
        <v>1325</v>
      </c>
      <c r="B13" s="134"/>
      <c r="C13" s="134"/>
      <c r="D13" s="132"/>
    </row>
    <row r="14" spans="1:5" x14ac:dyDescent="0.25">
      <c r="A14" s="135" t="s">
        <v>53</v>
      </c>
      <c r="B14" s="134"/>
      <c r="C14" s="134"/>
      <c r="D14" s="132"/>
    </row>
    <row r="15" spans="1:5" x14ac:dyDescent="0.25">
      <c r="A15" s="128"/>
      <c r="B15" s="134"/>
      <c r="C15" s="134"/>
      <c r="D15" s="132"/>
    </row>
    <row r="16" spans="1:5" x14ac:dyDescent="0.25">
      <c r="A16" s="128" t="s">
        <v>1383</v>
      </c>
      <c r="B16" s="134"/>
      <c r="C16" s="134"/>
      <c r="D16" s="132"/>
    </row>
    <row r="17" spans="1:4" x14ac:dyDescent="0.25">
      <c r="A17" s="135" t="s">
        <v>54</v>
      </c>
      <c r="B17" s="134"/>
      <c r="C17" s="134"/>
      <c r="D17" s="1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0"/>
  <sheetViews>
    <sheetView workbookViewId="0"/>
  </sheetViews>
  <sheetFormatPr defaultRowHeight="15" x14ac:dyDescent="0.25"/>
  <sheetData>
    <row r="4" spans="2:5" ht="15.75" x14ac:dyDescent="0.25">
      <c r="B4" s="163" t="s">
        <v>1327</v>
      </c>
      <c r="C4" s="163"/>
      <c r="D4" s="163"/>
    </row>
    <row r="5" spans="2:5" ht="18.75" x14ac:dyDescent="0.25">
      <c r="B5" s="7"/>
    </row>
    <row r="6" spans="2:5" ht="15.75" x14ac:dyDescent="0.25">
      <c r="B6" s="164" t="s">
        <v>1328</v>
      </c>
      <c r="C6" s="164"/>
      <c r="D6" s="164"/>
    </row>
    <row r="7" spans="2:5" ht="18.75" x14ac:dyDescent="0.25">
      <c r="B7" s="8"/>
    </row>
    <row r="8" spans="2:5" ht="157.5" x14ac:dyDescent="0.25">
      <c r="B8" s="9" t="s">
        <v>1329</v>
      </c>
      <c r="C8" s="9" t="s">
        <v>1330</v>
      </c>
      <c r="D8" s="9" t="s">
        <v>1331</v>
      </c>
    </row>
    <row r="9" spans="2:5" ht="15.75" x14ac:dyDescent="0.25">
      <c r="B9" s="9">
        <v>1</v>
      </c>
      <c r="C9" s="9">
        <v>2</v>
      </c>
      <c r="D9" s="9">
        <v>3</v>
      </c>
    </row>
    <row r="10" spans="2:5" ht="157.5" x14ac:dyDescent="0.25">
      <c r="B10" s="9" t="s">
        <v>1332</v>
      </c>
      <c r="C10" s="9" t="s">
        <v>1333</v>
      </c>
      <c r="D10" s="9">
        <v>44.29</v>
      </c>
    </row>
    <row r="11" spans="2:5" ht="157.5" x14ac:dyDescent="0.25">
      <c r="B11" s="9" t="s">
        <v>1334</v>
      </c>
      <c r="C11" s="9" t="s">
        <v>1333</v>
      </c>
      <c r="D11" s="9">
        <v>13.47</v>
      </c>
    </row>
    <row r="12" spans="2:5" ht="157.5" x14ac:dyDescent="0.25">
      <c r="B12" s="9" t="s">
        <v>1335</v>
      </c>
      <c r="C12" s="9" t="s">
        <v>1333</v>
      </c>
      <c r="D12" s="9">
        <v>8.0399999999999991</v>
      </c>
    </row>
    <row r="13" spans="2:5" ht="157.5" x14ac:dyDescent="0.25">
      <c r="B13" s="9" t="s">
        <v>1336</v>
      </c>
      <c r="C13" s="10" t="s">
        <v>1337</v>
      </c>
      <c r="D13" s="9">
        <v>6.26</v>
      </c>
    </row>
    <row r="14" spans="2:5" ht="393.75" x14ac:dyDescent="0.25">
      <c r="B14" s="9" t="s">
        <v>1338</v>
      </c>
      <c r="C14" s="9" t="s">
        <v>1339</v>
      </c>
      <c r="D14" s="11">
        <v>3.9E-2</v>
      </c>
    </row>
    <row r="15" spans="2:5" ht="409.5" x14ac:dyDescent="0.25">
      <c r="B15" s="9" t="s">
        <v>1340</v>
      </c>
      <c r="C15" s="9" t="s">
        <v>1341</v>
      </c>
      <c r="D15" s="11">
        <v>2.1000000000000001E-2</v>
      </c>
      <c r="E15" s="3"/>
    </row>
    <row r="16" spans="2:5" ht="63" x14ac:dyDescent="0.25">
      <c r="B16" s="9" t="s">
        <v>1263</v>
      </c>
      <c r="C16" s="9"/>
      <c r="D16" s="9" t="s">
        <v>1342</v>
      </c>
    </row>
    <row r="17" spans="2:4" ht="110.25" x14ac:dyDescent="0.25">
      <c r="B17" s="9" t="s">
        <v>1343</v>
      </c>
      <c r="C17" s="9" t="s">
        <v>1344</v>
      </c>
      <c r="D17" s="11">
        <v>2.1399999999999999E-2</v>
      </c>
    </row>
    <row r="18" spans="2:4" ht="94.5" x14ac:dyDescent="0.25">
      <c r="B18" s="9" t="s">
        <v>1345</v>
      </c>
      <c r="C18" s="9" t="s">
        <v>1346</v>
      </c>
      <c r="D18" s="11">
        <v>2E-3</v>
      </c>
    </row>
    <row r="19" spans="2:4" ht="94.5" x14ac:dyDescent="0.25">
      <c r="B19" s="9" t="s">
        <v>1271</v>
      </c>
      <c r="C19" s="9" t="s">
        <v>1347</v>
      </c>
      <c r="D19" s="11">
        <v>0.03</v>
      </c>
    </row>
    <row r="20" spans="2:4" ht="15.75" x14ac:dyDescent="0.25">
      <c r="B20" s="2"/>
    </row>
    <row r="21" spans="2:4" ht="15.75" x14ac:dyDescent="0.25">
      <c r="B21" s="2"/>
    </row>
    <row r="22" spans="2:4" ht="15.75" x14ac:dyDescent="0.25">
      <c r="B22" s="2"/>
    </row>
    <row r="23" spans="2:4" ht="15.75" x14ac:dyDescent="0.25">
      <c r="B23" s="2"/>
    </row>
    <row r="26" spans="2:4" ht="15.75" x14ac:dyDescent="0.25">
      <c r="B26" s="5" t="s">
        <v>1234</v>
      </c>
      <c r="C26" s="5"/>
    </row>
    <row r="27" spans="2:4" ht="15.75" x14ac:dyDescent="0.25">
      <c r="B27" s="6" t="s">
        <v>53</v>
      </c>
      <c r="C27" s="5"/>
    </row>
    <row r="28" spans="2:4" ht="15.75" x14ac:dyDescent="0.25">
      <c r="B28" s="5"/>
      <c r="C28" s="5"/>
    </row>
    <row r="29" spans="2:4" ht="15.75" x14ac:dyDescent="0.25">
      <c r="B29" s="5" t="s">
        <v>1386</v>
      </c>
      <c r="C29" s="5"/>
    </row>
    <row r="30" spans="2:4" ht="15.75" x14ac:dyDescent="0.25">
      <c r="B30" s="6" t="s">
        <v>54</v>
      </c>
      <c r="C3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13"/>
  <sheetViews>
    <sheetView workbookViewId="0"/>
  </sheetViews>
  <sheetFormatPr defaultRowHeight="15" x14ac:dyDescent="0.25"/>
  <sheetData>
    <row r="2" spans="1:7" ht="15.75" x14ac:dyDescent="0.25">
      <c r="A2" s="164" t="s">
        <v>1348</v>
      </c>
      <c r="B2" s="164"/>
      <c r="C2" s="164"/>
      <c r="D2" s="164"/>
      <c r="E2" s="164"/>
      <c r="F2" s="164"/>
    </row>
    <row r="4" spans="1:7" ht="15.75" x14ac:dyDescent="0.25">
      <c r="A4" s="144" t="s">
        <v>1349</v>
      </c>
      <c r="B4" s="145"/>
      <c r="C4" s="145"/>
      <c r="D4" s="145"/>
      <c r="E4" s="145"/>
      <c r="F4" s="145"/>
      <c r="G4" s="145"/>
    </row>
    <row r="5" spans="1:7" ht="15.75" x14ac:dyDescent="0.25">
      <c r="A5" s="150" t="s">
        <v>1281</v>
      </c>
      <c r="B5" s="150" t="s">
        <v>1350</v>
      </c>
      <c r="C5" s="150" t="s">
        <v>1351</v>
      </c>
      <c r="D5" s="150" t="s">
        <v>1352</v>
      </c>
      <c r="E5" s="150" t="s">
        <v>1353</v>
      </c>
      <c r="F5" s="150" t="s">
        <v>1354</v>
      </c>
      <c r="G5" s="145"/>
    </row>
    <row r="6" spans="1:7" ht="15.75" x14ac:dyDescent="0.25">
      <c r="A6" s="150">
        <v>1</v>
      </c>
      <c r="B6" s="150">
        <v>2</v>
      </c>
      <c r="C6" s="150">
        <v>3</v>
      </c>
      <c r="D6" s="150">
        <v>4</v>
      </c>
      <c r="E6" s="150">
        <v>5</v>
      </c>
      <c r="F6" s="150">
        <v>6</v>
      </c>
      <c r="G6" s="145"/>
    </row>
    <row r="7" spans="1:7" ht="409.5" x14ac:dyDescent="0.25">
      <c r="A7" s="151" t="s">
        <v>1355</v>
      </c>
      <c r="B7" s="152" t="s">
        <v>1356</v>
      </c>
      <c r="C7" s="153" t="s">
        <v>1357</v>
      </c>
      <c r="D7" s="153" t="s">
        <v>1358</v>
      </c>
      <c r="E7" s="154">
        <v>47872.94</v>
      </c>
      <c r="F7" s="152" t="s">
        <v>1359</v>
      </c>
      <c r="G7" s="145"/>
    </row>
    <row r="8" spans="1:7" ht="204.75" x14ac:dyDescent="0.25">
      <c r="A8" s="151" t="s">
        <v>1360</v>
      </c>
      <c r="B8" s="152" t="s">
        <v>1361</v>
      </c>
      <c r="C8" s="153" t="s">
        <v>1362</v>
      </c>
      <c r="D8" s="153" t="s">
        <v>1363</v>
      </c>
      <c r="E8" s="155">
        <f>1973/12</f>
        <v>164.41666666666666</v>
      </c>
      <c r="F8" s="152" t="s">
        <v>1364</v>
      </c>
      <c r="G8" s="146"/>
    </row>
    <row r="9" spans="1:7" ht="63" x14ac:dyDescent="0.25">
      <c r="A9" s="151" t="s">
        <v>1365</v>
      </c>
      <c r="B9" s="152" t="s">
        <v>1366</v>
      </c>
      <c r="C9" s="153" t="s">
        <v>1367</v>
      </c>
      <c r="D9" s="153" t="s">
        <v>1358</v>
      </c>
      <c r="E9" s="155">
        <v>1</v>
      </c>
      <c r="F9" s="152"/>
      <c r="G9" s="147"/>
    </row>
    <row r="10" spans="1:7" ht="47.25" x14ac:dyDescent="0.25">
      <c r="A10" s="151" t="s">
        <v>1368</v>
      </c>
      <c r="B10" s="152" t="s">
        <v>1369</v>
      </c>
      <c r="C10" s="153"/>
      <c r="D10" s="153"/>
      <c r="E10" s="156">
        <v>3.4</v>
      </c>
      <c r="F10" s="152" t="s">
        <v>1370</v>
      </c>
      <c r="G10" s="147"/>
    </row>
    <row r="11" spans="1:7" ht="409.5" x14ac:dyDescent="0.25">
      <c r="A11" s="151" t="s">
        <v>1371</v>
      </c>
      <c r="B11" s="152" t="s">
        <v>1372</v>
      </c>
      <c r="C11" s="153" t="s">
        <v>1373</v>
      </c>
      <c r="D11" s="153" t="s">
        <v>1358</v>
      </c>
      <c r="E11" s="157">
        <v>1.2470000000000001</v>
      </c>
      <c r="F11" s="152" t="s">
        <v>1374</v>
      </c>
      <c r="G11" s="145"/>
    </row>
    <row r="12" spans="1:7" ht="409.5" x14ac:dyDescent="0.25">
      <c r="A12" s="151" t="s">
        <v>1375</v>
      </c>
      <c r="B12" s="158" t="s">
        <v>1376</v>
      </c>
      <c r="C12" s="153" t="s">
        <v>1377</v>
      </c>
      <c r="D12" s="153" t="s">
        <v>1358</v>
      </c>
      <c r="E12" s="159">
        <v>1.139</v>
      </c>
      <c r="F12" s="160" t="s">
        <v>1378</v>
      </c>
      <c r="G12" s="147"/>
    </row>
    <row r="13" spans="1:7" ht="141.75" x14ac:dyDescent="0.25">
      <c r="A13" s="151" t="s">
        <v>1379</v>
      </c>
      <c r="B13" s="161" t="s">
        <v>1380</v>
      </c>
      <c r="C13" s="153" t="s">
        <v>1381</v>
      </c>
      <c r="D13" s="153" t="s">
        <v>1382</v>
      </c>
      <c r="E13" s="162">
        <f>((E7*E9/E8)*E11)*E12</f>
        <v>413.55610637011659</v>
      </c>
      <c r="F13" s="152" t="s">
        <v>1326</v>
      </c>
      <c r="G13" s="1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D.Stromov</cp:lastModifiedBy>
  <cp:lastPrinted>2023-11-30T09:10:28Z</cp:lastPrinted>
  <dcterms:created xsi:type="dcterms:W3CDTF">2023-08-25T11:34:32Z</dcterms:created>
  <dcterms:modified xsi:type="dcterms:W3CDTF">2025-02-05T13:42:16Z</dcterms:modified>
  <cp:category/>
</cp:coreProperties>
</file>