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8_{18169D60-0B43-44C9-BE00-BD2A7EEA5961}" xr6:coauthVersionLast="40" xr6:coauthVersionMax="40" xr10:uidLastSave="{00000000-0000-0000-0000-000000000000}"/>
  <bookViews>
    <workbookView xWindow="0" yWindow="0" windowWidth="28800" windowHeight="13620" activeTab="4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 10" sheetId="8" r:id="rId8"/>
    <sheet name="ФОТр.тек." sheetId="9" r:id="rId9"/>
  </sheets>
  <calcPr calcId="191029"/>
  <fileRecoveryPr dataExtractLoad="1"/>
</workbook>
</file>

<file path=xl/calcChain.xml><?xml version="1.0" encoding="utf-8"?>
<calcChain xmlns="http://schemas.openxmlformats.org/spreadsheetml/2006/main">
  <c r="E8" i="9" l="1"/>
  <c r="E13" i="9" s="1"/>
  <c r="C11" i="7"/>
  <c r="A6" i="7"/>
  <c r="A5" i="7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A4" i="6"/>
  <c r="I613" i="5"/>
  <c r="J613" i="5" s="1"/>
  <c r="G613" i="5"/>
  <c r="I612" i="5"/>
  <c r="J612" i="5" s="1"/>
  <c r="G612" i="5"/>
  <c r="I611" i="5"/>
  <c r="J611" i="5" s="1"/>
  <c r="G611" i="5"/>
  <c r="I610" i="5"/>
  <c r="J610" i="5" s="1"/>
  <c r="G610" i="5"/>
  <c r="I609" i="5"/>
  <c r="J609" i="5" s="1"/>
  <c r="G609" i="5"/>
  <c r="I608" i="5"/>
  <c r="J608" i="5" s="1"/>
  <c r="G608" i="5"/>
  <c r="I607" i="5"/>
  <c r="J607" i="5" s="1"/>
  <c r="G607" i="5"/>
  <c r="I606" i="5"/>
  <c r="J606" i="5" s="1"/>
  <c r="G606" i="5"/>
  <c r="I605" i="5"/>
  <c r="J605" i="5" s="1"/>
  <c r="G605" i="5"/>
  <c r="I604" i="5"/>
  <c r="J604" i="5" s="1"/>
  <c r="G604" i="5"/>
  <c r="I603" i="5"/>
  <c r="J603" i="5" s="1"/>
  <c r="G603" i="5"/>
  <c r="I602" i="5"/>
  <c r="J602" i="5" s="1"/>
  <c r="G602" i="5"/>
  <c r="I601" i="5"/>
  <c r="J601" i="5" s="1"/>
  <c r="G601" i="5"/>
  <c r="I600" i="5"/>
  <c r="J600" i="5" s="1"/>
  <c r="G600" i="5"/>
  <c r="I599" i="5"/>
  <c r="J599" i="5" s="1"/>
  <c r="G599" i="5"/>
  <c r="I598" i="5"/>
  <c r="J598" i="5" s="1"/>
  <c r="G598" i="5"/>
  <c r="I597" i="5"/>
  <c r="J597" i="5" s="1"/>
  <c r="G597" i="5"/>
  <c r="I596" i="5"/>
  <c r="J596" i="5" s="1"/>
  <c r="G596" i="5"/>
  <c r="I595" i="5"/>
  <c r="J595" i="5" s="1"/>
  <c r="G595" i="5"/>
  <c r="I594" i="5"/>
  <c r="J594" i="5" s="1"/>
  <c r="G594" i="5"/>
  <c r="I593" i="5"/>
  <c r="J593" i="5" s="1"/>
  <c r="G593" i="5"/>
  <c r="I592" i="5"/>
  <c r="J592" i="5" s="1"/>
  <c r="G592" i="5"/>
  <c r="I591" i="5"/>
  <c r="J591" i="5" s="1"/>
  <c r="G591" i="5"/>
  <c r="I590" i="5"/>
  <c r="J590" i="5" s="1"/>
  <c r="G590" i="5"/>
  <c r="I589" i="5"/>
  <c r="J589" i="5" s="1"/>
  <c r="G589" i="5"/>
  <c r="I588" i="5"/>
  <c r="J588" i="5" s="1"/>
  <c r="G588" i="5"/>
  <c r="I587" i="5"/>
  <c r="J587" i="5" s="1"/>
  <c r="G587" i="5"/>
  <c r="I586" i="5"/>
  <c r="J586" i="5" s="1"/>
  <c r="G586" i="5"/>
  <c r="I585" i="5"/>
  <c r="J585" i="5" s="1"/>
  <c r="G585" i="5"/>
  <c r="I584" i="5"/>
  <c r="J584" i="5" s="1"/>
  <c r="G584" i="5"/>
  <c r="I583" i="5"/>
  <c r="J583" i="5" s="1"/>
  <c r="G583" i="5"/>
  <c r="I582" i="5"/>
  <c r="J582" i="5" s="1"/>
  <c r="G582" i="5"/>
  <c r="I581" i="5"/>
  <c r="J581" i="5" s="1"/>
  <c r="G581" i="5"/>
  <c r="I580" i="5"/>
  <c r="J580" i="5" s="1"/>
  <c r="G580" i="5"/>
  <c r="I579" i="5"/>
  <c r="J579" i="5" s="1"/>
  <c r="G579" i="5"/>
  <c r="I578" i="5"/>
  <c r="J578" i="5" s="1"/>
  <c r="G578" i="5"/>
  <c r="I577" i="5"/>
  <c r="J577" i="5" s="1"/>
  <c r="G577" i="5"/>
  <c r="I576" i="5"/>
  <c r="J576" i="5" s="1"/>
  <c r="G576" i="5"/>
  <c r="I575" i="5"/>
  <c r="J575" i="5" s="1"/>
  <c r="G575" i="5"/>
  <c r="I574" i="5"/>
  <c r="J574" i="5" s="1"/>
  <c r="G574" i="5"/>
  <c r="I573" i="5"/>
  <c r="J573" i="5" s="1"/>
  <c r="G573" i="5"/>
  <c r="I572" i="5"/>
  <c r="J572" i="5" s="1"/>
  <c r="G572" i="5"/>
  <c r="I571" i="5"/>
  <c r="J571" i="5" s="1"/>
  <c r="G571" i="5"/>
  <c r="I570" i="5"/>
  <c r="J570" i="5" s="1"/>
  <c r="G570" i="5"/>
  <c r="I569" i="5"/>
  <c r="J569" i="5" s="1"/>
  <c r="G569" i="5"/>
  <c r="I568" i="5"/>
  <c r="J568" i="5" s="1"/>
  <c r="G568" i="5"/>
  <c r="I567" i="5"/>
  <c r="J567" i="5" s="1"/>
  <c r="G567" i="5"/>
  <c r="I566" i="5"/>
  <c r="J566" i="5" s="1"/>
  <c r="G566" i="5"/>
  <c r="I565" i="5"/>
  <c r="J565" i="5" s="1"/>
  <c r="G565" i="5"/>
  <c r="I564" i="5"/>
  <c r="J564" i="5" s="1"/>
  <c r="G564" i="5"/>
  <c r="I563" i="5"/>
  <c r="J563" i="5" s="1"/>
  <c r="G563" i="5"/>
  <c r="I562" i="5"/>
  <c r="J562" i="5" s="1"/>
  <c r="G562" i="5"/>
  <c r="I561" i="5"/>
  <c r="J561" i="5" s="1"/>
  <c r="G561" i="5"/>
  <c r="I560" i="5"/>
  <c r="J560" i="5" s="1"/>
  <c r="G560" i="5"/>
  <c r="I559" i="5"/>
  <c r="J559" i="5" s="1"/>
  <c r="G559" i="5"/>
  <c r="I558" i="5"/>
  <c r="J558" i="5" s="1"/>
  <c r="G558" i="5"/>
  <c r="I557" i="5"/>
  <c r="J557" i="5" s="1"/>
  <c r="G557" i="5"/>
  <c r="I556" i="5"/>
  <c r="J556" i="5" s="1"/>
  <c r="G556" i="5"/>
  <c r="I555" i="5"/>
  <c r="J555" i="5" s="1"/>
  <c r="G555" i="5"/>
  <c r="I554" i="5"/>
  <c r="J554" i="5" s="1"/>
  <c r="G554" i="5"/>
  <c r="I553" i="5"/>
  <c r="J553" i="5" s="1"/>
  <c r="G553" i="5"/>
  <c r="I552" i="5"/>
  <c r="J552" i="5" s="1"/>
  <c r="G552" i="5"/>
  <c r="I551" i="5"/>
  <c r="J551" i="5" s="1"/>
  <c r="G551" i="5"/>
  <c r="I550" i="5"/>
  <c r="J550" i="5" s="1"/>
  <c r="G550" i="5"/>
  <c r="I549" i="5"/>
  <c r="J549" i="5" s="1"/>
  <c r="G549" i="5"/>
  <c r="I548" i="5"/>
  <c r="J548" i="5" s="1"/>
  <c r="G548" i="5"/>
  <c r="I547" i="5"/>
  <c r="J547" i="5" s="1"/>
  <c r="G547" i="5"/>
  <c r="I546" i="5"/>
  <c r="J546" i="5" s="1"/>
  <c r="G546" i="5"/>
  <c r="I545" i="5"/>
  <c r="J545" i="5" s="1"/>
  <c r="G545" i="5"/>
  <c r="I544" i="5"/>
  <c r="J544" i="5" s="1"/>
  <c r="G544" i="5"/>
  <c r="I543" i="5"/>
  <c r="J543" i="5" s="1"/>
  <c r="G543" i="5"/>
  <c r="I542" i="5"/>
  <c r="J542" i="5" s="1"/>
  <c r="G542" i="5"/>
  <c r="I541" i="5"/>
  <c r="J541" i="5" s="1"/>
  <c r="G541" i="5"/>
  <c r="I540" i="5"/>
  <c r="J540" i="5" s="1"/>
  <c r="G540" i="5"/>
  <c r="I539" i="5"/>
  <c r="J539" i="5" s="1"/>
  <c r="G539" i="5"/>
  <c r="I538" i="5"/>
  <c r="J538" i="5" s="1"/>
  <c r="G538" i="5"/>
  <c r="I537" i="5"/>
  <c r="J537" i="5" s="1"/>
  <c r="G537" i="5"/>
  <c r="I536" i="5"/>
  <c r="J536" i="5" s="1"/>
  <c r="G536" i="5"/>
  <c r="I535" i="5"/>
  <c r="J535" i="5" s="1"/>
  <c r="G535" i="5"/>
  <c r="I534" i="5"/>
  <c r="J534" i="5" s="1"/>
  <c r="G534" i="5"/>
  <c r="I533" i="5"/>
  <c r="J533" i="5" s="1"/>
  <c r="G533" i="5"/>
  <c r="I532" i="5"/>
  <c r="J532" i="5" s="1"/>
  <c r="G532" i="5"/>
  <c r="I531" i="5"/>
  <c r="J531" i="5" s="1"/>
  <c r="G531" i="5"/>
  <c r="I530" i="5"/>
  <c r="J530" i="5" s="1"/>
  <c r="G530" i="5"/>
  <c r="I529" i="5"/>
  <c r="J529" i="5" s="1"/>
  <c r="G529" i="5"/>
  <c r="I528" i="5"/>
  <c r="J528" i="5" s="1"/>
  <c r="G528" i="5"/>
  <c r="I527" i="5"/>
  <c r="J527" i="5" s="1"/>
  <c r="G527" i="5"/>
  <c r="I526" i="5"/>
  <c r="J526" i="5" s="1"/>
  <c r="G526" i="5"/>
  <c r="I525" i="5"/>
  <c r="J525" i="5" s="1"/>
  <c r="G525" i="5"/>
  <c r="I524" i="5"/>
  <c r="J524" i="5" s="1"/>
  <c r="G524" i="5"/>
  <c r="I523" i="5"/>
  <c r="J523" i="5" s="1"/>
  <c r="G523" i="5"/>
  <c r="I522" i="5"/>
  <c r="J522" i="5" s="1"/>
  <c r="G522" i="5"/>
  <c r="I521" i="5"/>
  <c r="J521" i="5" s="1"/>
  <c r="G521" i="5"/>
  <c r="I520" i="5"/>
  <c r="J520" i="5" s="1"/>
  <c r="G520" i="5"/>
  <c r="I519" i="5"/>
  <c r="J519" i="5" s="1"/>
  <c r="G519" i="5"/>
  <c r="I518" i="5"/>
  <c r="J518" i="5" s="1"/>
  <c r="G518" i="5"/>
  <c r="I517" i="5"/>
  <c r="J517" i="5" s="1"/>
  <c r="G517" i="5"/>
  <c r="I516" i="5"/>
  <c r="J516" i="5" s="1"/>
  <c r="G516" i="5"/>
  <c r="I515" i="5"/>
  <c r="J515" i="5" s="1"/>
  <c r="G515" i="5"/>
  <c r="I514" i="5"/>
  <c r="J514" i="5" s="1"/>
  <c r="G514" i="5"/>
  <c r="I513" i="5"/>
  <c r="J513" i="5" s="1"/>
  <c r="G513" i="5"/>
  <c r="I512" i="5"/>
  <c r="J512" i="5" s="1"/>
  <c r="G512" i="5"/>
  <c r="I511" i="5"/>
  <c r="J511" i="5" s="1"/>
  <c r="G511" i="5"/>
  <c r="I510" i="5"/>
  <c r="J510" i="5" s="1"/>
  <c r="G510" i="5"/>
  <c r="I509" i="5"/>
  <c r="J509" i="5" s="1"/>
  <c r="G509" i="5"/>
  <c r="I508" i="5"/>
  <c r="J508" i="5" s="1"/>
  <c r="G508" i="5"/>
  <c r="I507" i="5"/>
  <c r="J507" i="5" s="1"/>
  <c r="G507" i="5"/>
  <c r="I506" i="5"/>
  <c r="J506" i="5" s="1"/>
  <c r="G506" i="5"/>
  <c r="I505" i="5"/>
  <c r="J505" i="5" s="1"/>
  <c r="G505" i="5"/>
  <c r="I504" i="5"/>
  <c r="J504" i="5" s="1"/>
  <c r="G504" i="5"/>
  <c r="I503" i="5"/>
  <c r="J503" i="5" s="1"/>
  <c r="G503" i="5"/>
  <c r="I502" i="5"/>
  <c r="J502" i="5" s="1"/>
  <c r="G502" i="5"/>
  <c r="I501" i="5"/>
  <c r="J501" i="5" s="1"/>
  <c r="G501" i="5"/>
  <c r="I500" i="5"/>
  <c r="J500" i="5" s="1"/>
  <c r="G500" i="5"/>
  <c r="I499" i="5"/>
  <c r="J499" i="5" s="1"/>
  <c r="G499" i="5"/>
  <c r="I498" i="5"/>
  <c r="J498" i="5" s="1"/>
  <c r="G498" i="5"/>
  <c r="I497" i="5"/>
  <c r="J497" i="5" s="1"/>
  <c r="G497" i="5"/>
  <c r="I496" i="5"/>
  <c r="J496" i="5" s="1"/>
  <c r="G496" i="5"/>
  <c r="I495" i="5"/>
  <c r="J495" i="5" s="1"/>
  <c r="G495" i="5"/>
  <c r="I494" i="5"/>
  <c r="J494" i="5" s="1"/>
  <c r="G494" i="5"/>
  <c r="I493" i="5"/>
  <c r="J493" i="5" s="1"/>
  <c r="G493" i="5"/>
  <c r="I492" i="5"/>
  <c r="J492" i="5" s="1"/>
  <c r="G492" i="5"/>
  <c r="I491" i="5"/>
  <c r="J491" i="5" s="1"/>
  <c r="G491" i="5"/>
  <c r="I490" i="5"/>
  <c r="J490" i="5" s="1"/>
  <c r="G490" i="5"/>
  <c r="I489" i="5"/>
  <c r="J489" i="5" s="1"/>
  <c r="G489" i="5"/>
  <c r="I488" i="5"/>
  <c r="J488" i="5" s="1"/>
  <c r="G488" i="5"/>
  <c r="I487" i="5"/>
  <c r="J487" i="5" s="1"/>
  <c r="G487" i="5"/>
  <c r="I486" i="5"/>
  <c r="J486" i="5" s="1"/>
  <c r="G486" i="5"/>
  <c r="I485" i="5"/>
  <c r="J485" i="5" s="1"/>
  <c r="G485" i="5"/>
  <c r="I484" i="5"/>
  <c r="J484" i="5" s="1"/>
  <c r="G484" i="5"/>
  <c r="I483" i="5"/>
  <c r="J483" i="5" s="1"/>
  <c r="G483" i="5"/>
  <c r="I482" i="5"/>
  <c r="J482" i="5" s="1"/>
  <c r="G482" i="5"/>
  <c r="I481" i="5"/>
  <c r="J481" i="5" s="1"/>
  <c r="G481" i="5"/>
  <c r="I480" i="5"/>
  <c r="J480" i="5" s="1"/>
  <c r="G480" i="5"/>
  <c r="I479" i="5"/>
  <c r="J479" i="5" s="1"/>
  <c r="G479" i="5"/>
  <c r="I478" i="5"/>
  <c r="J478" i="5" s="1"/>
  <c r="G478" i="5"/>
  <c r="I477" i="5"/>
  <c r="J477" i="5" s="1"/>
  <c r="G477" i="5"/>
  <c r="I476" i="5"/>
  <c r="J476" i="5" s="1"/>
  <c r="G476" i="5"/>
  <c r="I475" i="5"/>
  <c r="J475" i="5" s="1"/>
  <c r="G475" i="5"/>
  <c r="I474" i="5"/>
  <c r="J474" i="5" s="1"/>
  <c r="G474" i="5"/>
  <c r="I473" i="5"/>
  <c r="J473" i="5" s="1"/>
  <c r="G473" i="5"/>
  <c r="I472" i="5"/>
  <c r="J472" i="5" s="1"/>
  <c r="G472" i="5"/>
  <c r="I471" i="5"/>
  <c r="J471" i="5" s="1"/>
  <c r="G471" i="5"/>
  <c r="I470" i="5"/>
  <c r="J470" i="5" s="1"/>
  <c r="G470" i="5"/>
  <c r="I469" i="5"/>
  <c r="J469" i="5" s="1"/>
  <c r="G469" i="5"/>
  <c r="I468" i="5"/>
  <c r="J468" i="5" s="1"/>
  <c r="G468" i="5"/>
  <c r="I467" i="5"/>
  <c r="J467" i="5" s="1"/>
  <c r="G467" i="5"/>
  <c r="I466" i="5"/>
  <c r="J466" i="5" s="1"/>
  <c r="G466" i="5"/>
  <c r="I465" i="5"/>
  <c r="J465" i="5" s="1"/>
  <c r="G465" i="5"/>
  <c r="I464" i="5"/>
  <c r="J464" i="5" s="1"/>
  <c r="G464" i="5"/>
  <c r="I463" i="5"/>
  <c r="J463" i="5" s="1"/>
  <c r="G463" i="5"/>
  <c r="I462" i="5"/>
  <c r="J462" i="5" s="1"/>
  <c r="G462" i="5"/>
  <c r="I461" i="5"/>
  <c r="J461" i="5" s="1"/>
  <c r="G461" i="5"/>
  <c r="I460" i="5"/>
  <c r="J460" i="5" s="1"/>
  <c r="G460" i="5"/>
  <c r="I459" i="5"/>
  <c r="J459" i="5" s="1"/>
  <c r="G459" i="5"/>
  <c r="I458" i="5"/>
  <c r="J458" i="5" s="1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I453" i="5"/>
  <c r="J453" i="5" s="1"/>
  <c r="G453" i="5"/>
  <c r="I452" i="5"/>
  <c r="J452" i="5" s="1"/>
  <c r="G452" i="5"/>
  <c r="I451" i="5"/>
  <c r="J451" i="5" s="1"/>
  <c r="G451" i="5"/>
  <c r="I450" i="5"/>
  <c r="J450" i="5" s="1"/>
  <c r="G450" i="5"/>
  <c r="I449" i="5"/>
  <c r="J449" i="5" s="1"/>
  <c r="G449" i="5"/>
  <c r="I448" i="5"/>
  <c r="J448" i="5" s="1"/>
  <c r="G448" i="5"/>
  <c r="I447" i="5"/>
  <c r="J447" i="5" s="1"/>
  <c r="G447" i="5"/>
  <c r="I446" i="5"/>
  <c r="J446" i="5" s="1"/>
  <c r="G446" i="5"/>
  <c r="I445" i="5"/>
  <c r="J445" i="5" s="1"/>
  <c r="G445" i="5"/>
  <c r="I444" i="5"/>
  <c r="J444" i="5" s="1"/>
  <c r="G444" i="5"/>
  <c r="I443" i="5"/>
  <c r="J443" i="5" s="1"/>
  <c r="G443" i="5"/>
  <c r="I442" i="5"/>
  <c r="J442" i="5" s="1"/>
  <c r="G442" i="5"/>
  <c r="I441" i="5"/>
  <c r="J441" i="5" s="1"/>
  <c r="G441" i="5"/>
  <c r="I440" i="5"/>
  <c r="J440" i="5" s="1"/>
  <c r="G440" i="5"/>
  <c r="I439" i="5"/>
  <c r="J439" i="5" s="1"/>
  <c r="G439" i="5"/>
  <c r="I438" i="5"/>
  <c r="J438" i="5" s="1"/>
  <c r="G438" i="5"/>
  <c r="I437" i="5"/>
  <c r="J437" i="5" s="1"/>
  <c r="G437" i="5"/>
  <c r="I436" i="5"/>
  <c r="J436" i="5" s="1"/>
  <c r="G436" i="5"/>
  <c r="I435" i="5"/>
  <c r="J435" i="5" s="1"/>
  <c r="G435" i="5"/>
  <c r="I434" i="5"/>
  <c r="J434" i="5" s="1"/>
  <c r="G434" i="5"/>
  <c r="I433" i="5"/>
  <c r="J433" i="5" s="1"/>
  <c r="G433" i="5"/>
  <c r="I432" i="5"/>
  <c r="J432" i="5" s="1"/>
  <c r="G432" i="5"/>
  <c r="I431" i="5"/>
  <c r="J431" i="5" s="1"/>
  <c r="G431" i="5"/>
  <c r="I430" i="5"/>
  <c r="J430" i="5" s="1"/>
  <c r="G430" i="5"/>
  <c r="I429" i="5"/>
  <c r="J429" i="5" s="1"/>
  <c r="G429" i="5"/>
  <c r="I428" i="5"/>
  <c r="J428" i="5" s="1"/>
  <c r="G428" i="5"/>
  <c r="I427" i="5"/>
  <c r="J427" i="5" s="1"/>
  <c r="G427" i="5"/>
  <c r="I426" i="5"/>
  <c r="J426" i="5" s="1"/>
  <c r="G426" i="5"/>
  <c r="I425" i="5"/>
  <c r="J425" i="5" s="1"/>
  <c r="G425" i="5"/>
  <c r="I424" i="5"/>
  <c r="J424" i="5" s="1"/>
  <c r="G424" i="5"/>
  <c r="I423" i="5"/>
  <c r="J423" i="5" s="1"/>
  <c r="G423" i="5"/>
  <c r="I422" i="5"/>
  <c r="J422" i="5" s="1"/>
  <c r="G422" i="5"/>
  <c r="I421" i="5"/>
  <c r="J421" i="5" s="1"/>
  <c r="G421" i="5"/>
  <c r="I420" i="5"/>
  <c r="J420" i="5" s="1"/>
  <c r="G420" i="5"/>
  <c r="I419" i="5"/>
  <c r="J419" i="5" s="1"/>
  <c r="G419" i="5"/>
  <c r="I418" i="5"/>
  <c r="J418" i="5" s="1"/>
  <c r="G418" i="5"/>
  <c r="I417" i="5"/>
  <c r="J417" i="5" s="1"/>
  <c r="G417" i="5"/>
  <c r="I416" i="5"/>
  <c r="J416" i="5" s="1"/>
  <c r="G416" i="5"/>
  <c r="I415" i="5"/>
  <c r="J415" i="5" s="1"/>
  <c r="G415" i="5"/>
  <c r="I414" i="5"/>
  <c r="J414" i="5" s="1"/>
  <c r="G414" i="5"/>
  <c r="I413" i="5"/>
  <c r="J413" i="5" s="1"/>
  <c r="G413" i="5"/>
  <c r="I412" i="5"/>
  <c r="J412" i="5" s="1"/>
  <c r="G412" i="5"/>
  <c r="I411" i="5"/>
  <c r="J411" i="5" s="1"/>
  <c r="G411" i="5"/>
  <c r="I410" i="5"/>
  <c r="J410" i="5" s="1"/>
  <c r="G410" i="5"/>
  <c r="I409" i="5"/>
  <c r="J409" i="5" s="1"/>
  <c r="G409" i="5"/>
  <c r="I408" i="5"/>
  <c r="J408" i="5" s="1"/>
  <c r="G408" i="5"/>
  <c r="I407" i="5"/>
  <c r="J407" i="5" s="1"/>
  <c r="G407" i="5"/>
  <c r="I406" i="5"/>
  <c r="J406" i="5" s="1"/>
  <c r="G406" i="5"/>
  <c r="I405" i="5"/>
  <c r="J405" i="5" s="1"/>
  <c r="G405" i="5"/>
  <c r="I404" i="5"/>
  <c r="J404" i="5" s="1"/>
  <c r="G404" i="5"/>
  <c r="I403" i="5"/>
  <c r="J403" i="5" s="1"/>
  <c r="G403" i="5"/>
  <c r="I402" i="5"/>
  <c r="J402" i="5" s="1"/>
  <c r="G402" i="5"/>
  <c r="I401" i="5"/>
  <c r="J401" i="5" s="1"/>
  <c r="G401" i="5"/>
  <c r="I400" i="5"/>
  <c r="J400" i="5" s="1"/>
  <c r="G400" i="5"/>
  <c r="I399" i="5"/>
  <c r="J399" i="5" s="1"/>
  <c r="G399" i="5"/>
  <c r="I398" i="5"/>
  <c r="J398" i="5" s="1"/>
  <c r="G398" i="5"/>
  <c r="I397" i="5"/>
  <c r="J397" i="5" s="1"/>
  <c r="G397" i="5"/>
  <c r="I396" i="5"/>
  <c r="J396" i="5" s="1"/>
  <c r="G396" i="5"/>
  <c r="I395" i="5"/>
  <c r="J395" i="5" s="1"/>
  <c r="G395" i="5"/>
  <c r="I394" i="5"/>
  <c r="J394" i="5" s="1"/>
  <c r="G394" i="5"/>
  <c r="I393" i="5"/>
  <c r="J393" i="5" s="1"/>
  <c r="G393" i="5"/>
  <c r="I392" i="5"/>
  <c r="J392" i="5" s="1"/>
  <c r="G392" i="5"/>
  <c r="I391" i="5"/>
  <c r="J391" i="5" s="1"/>
  <c r="G391" i="5"/>
  <c r="I390" i="5"/>
  <c r="J390" i="5" s="1"/>
  <c r="G390" i="5"/>
  <c r="I389" i="5"/>
  <c r="J389" i="5" s="1"/>
  <c r="G389" i="5"/>
  <c r="I388" i="5"/>
  <c r="J388" i="5" s="1"/>
  <c r="G388" i="5"/>
  <c r="I387" i="5"/>
  <c r="J387" i="5" s="1"/>
  <c r="G387" i="5"/>
  <c r="I386" i="5"/>
  <c r="J386" i="5" s="1"/>
  <c r="G386" i="5"/>
  <c r="I385" i="5"/>
  <c r="J385" i="5" s="1"/>
  <c r="G385" i="5"/>
  <c r="I384" i="5"/>
  <c r="J384" i="5" s="1"/>
  <c r="G384" i="5"/>
  <c r="I383" i="5"/>
  <c r="J383" i="5" s="1"/>
  <c r="G383" i="5"/>
  <c r="I382" i="5"/>
  <c r="J382" i="5" s="1"/>
  <c r="G382" i="5"/>
  <c r="I381" i="5"/>
  <c r="J381" i="5" s="1"/>
  <c r="G381" i="5"/>
  <c r="I380" i="5"/>
  <c r="J380" i="5" s="1"/>
  <c r="G380" i="5"/>
  <c r="I379" i="5"/>
  <c r="J379" i="5" s="1"/>
  <c r="G379" i="5"/>
  <c r="I378" i="5"/>
  <c r="J378" i="5" s="1"/>
  <c r="G378" i="5"/>
  <c r="I377" i="5"/>
  <c r="J377" i="5" s="1"/>
  <c r="G377" i="5"/>
  <c r="I376" i="5"/>
  <c r="J376" i="5" s="1"/>
  <c r="G376" i="5"/>
  <c r="I375" i="5"/>
  <c r="J375" i="5" s="1"/>
  <c r="G375" i="5"/>
  <c r="I374" i="5"/>
  <c r="J374" i="5" s="1"/>
  <c r="G374" i="5"/>
  <c r="I373" i="5"/>
  <c r="J373" i="5" s="1"/>
  <c r="G373" i="5"/>
  <c r="I372" i="5"/>
  <c r="J372" i="5" s="1"/>
  <c r="G372" i="5"/>
  <c r="I371" i="5"/>
  <c r="J371" i="5" s="1"/>
  <c r="G371" i="5"/>
  <c r="I370" i="5"/>
  <c r="J370" i="5" s="1"/>
  <c r="G370" i="5"/>
  <c r="I369" i="5"/>
  <c r="J369" i="5" s="1"/>
  <c r="G369" i="5"/>
  <c r="I368" i="5"/>
  <c r="J368" i="5" s="1"/>
  <c r="G368" i="5"/>
  <c r="I367" i="5"/>
  <c r="J367" i="5" s="1"/>
  <c r="G367" i="5"/>
  <c r="I366" i="5"/>
  <c r="J366" i="5" s="1"/>
  <c r="G366" i="5"/>
  <c r="I365" i="5"/>
  <c r="J365" i="5" s="1"/>
  <c r="G365" i="5"/>
  <c r="I364" i="5"/>
  <c r="J364" i="5" s="1"/>
  <c r="G364" i="5"/>
  <c r="I363" i="5"/>
  <c r="J363" i="5" s="1"/>
  <c r="G363" i="5"/>
  <c r="I362" i="5"/>
  <c r="J362" i="5" s="1"/>
  <c r="G362" i="5"/>
  <c r="I361" i="5"/>
  <c r="J361" i="5" s="1"/>
  <c r="G361" i="5"/>
  <c r="I360" i="5"/>
  <c r="J360" i="5" s="1"/>
  <c r="G360" i="5"/>
  <c r="I359" i="5"/>
  <c r="J359" i="5" s="1"/>
  <c r="G359" i="5"/>
  <c r="I358" i="5"/>
  <c r="J358" i="5" s="1"/>
  <c r="G358" i="5"/>
  <c r="I357" i="5"/>
  <c r="J357" i="5" s="1"/>
  <c r="G357" i="5"/>
  <c r="I356" i="5"/>
  <c r="J356" i="5" s="1"/>
  <c r="G356" i="5"/>
  <c r="I355" i="5"/>
  <c r="J355" i="5" s="1"/>
  <c r="G355" i="5"/>
  <c r="I354" i="5"/>
  <c r="J354" i="5" s="1"/>
  <c r="G354" i="5"/>
  <c r="I353" i="5"/>
  <c r="J353" i="5" s="1"/>
  <c r="G353" i="5"/>
  <c r="J352" i="5"/>
  <c r="I352" i="5"/>
  <c r="G352" i="5"/>
  <c r="J351" i="5"/>
  <c r="I351" i="5"/>
  <c r="G351" i="5"/>
  <c r="J350" i="5"/>
  <c r="I350" i="5"/>
  <c r="G350" i="5"/>
  <c r="J349" i="5"/>
  <c r="I349" i="5"/>
  <c r="G349" i="5"/>
  <c r="J348" i="5"/>
  <c r="I348" i="5"/>
  <c r="G348" i="5"/>
  <c r="J347" i="5"/>
  <c r="I347" i="5"/>
  <c r="G347" i="5"/>
  <c r="J346" i="5"/>
  <c r="I346" i="5"/>
  <c r="G346" i="5"/>
  <c r="J345" i="5"/>
  <c r="I345" i="5"/>
  <c r="G345" i="5"/>
  <c r="J344" i="5"/>
  <c r="I344" i="5"/>
  <c r="G344" i="5"/>
  <c r="J343" i="5"/>
  <c r="I343" i="5"/>
  <c r="G343" i="5"/>
  <c r="J342" i="5"/>
  <c r="I342" i="5"/>
  <c r="G342" i="5"/>
  <c r="J341" i="5"/>
  <c r="I341" i="5"/>
  <c r="G341" i="5"/>
  <c r="J340" i="5"/>
  <c r="I340" i="5"/>
  <c r="G340" i="5"/>
  <c r="J339" i="5"/>
  <c r="I339" i="5"/>
  <c r="G339" i="5"/>
  <c r="J338" i="5"/>
  <c r="I338" i="5"/>
  <c r="G338" i="5"/>
  <c r="J337" i="5"/>
  <c r="I337" i="5"/>
  <c r="G337" i="5"/>
  <c r="J336" i="5"/>
  <c r="I336" i="5"/>
  <c r="G336" i="5"/>
  <c r="J335" i="5"/>
  <c r="I335" i="5"/>
  <c r="G335" i="5"/>
  <c r="J334" i="5"/>
  <c r="I334" i="5"/>
  <c r="G334" i="5"/>
  <c r="J333" i="5"/>
  <c r="I333" i="5"/>
  <c r="G333" i="5"/>
  <c r="J332" i="5"/>
  <c r="I332" i="5"/>
  <c r="G332" i="5"/>
  <c r="J331" i="5"/>
  <c r="I331" i="5"/>
  <c r="G331" i="5"/>
  <c r="J330" i="5"/>
  <c r="I330" i="5"/>
  <c r="G330" i="5"/>
  <c r="J329" i="5"/>
  <c r="I329" i="5"/>
  <c r="G329" i="5"/>
  <c r="J328" i="5"/>
  <c r="I328" i="5"/>
  <c r="G328" i="5"/>
  <c r="J327" i="5"/>
  <c r="I327" i="5"/>
  <c r="G327" i="5"/>
  <c r="J326" i="5"/>
  <c r="I326" i="5"/>
  <c r="G326" i="5"/>
  <c r="J325" i="5"/>
  <c r="I325" i="5"/>
  <c r="G325" i="5"/>
  <c r="J324" i="5"/>
  <c r="I324" i="5"/>
  <c r="G324" i="5"/>
  <c r="J323" i="5"/>
  <c r="I323" i="5"/>
  <c r="G323" i="5"/>
  <c r="J322" i="5"/>
  <c r="I322" i="5"/>
  <c r="G322" i="5"/>
  <c r="J321" i="5"/>
  <c r="I321" i="5"/>
  <c r="G321" i="5"/>
  <c r="J320" i="5"/>
  <c r="I320" i="5"/>
  <c r="G320" i="5"/>
  <c r="J319" i="5"/>
  <c r="I319" i="5"/>
  <c r="G319" i="5"/>
  <c r="J318" i="5"/>
  <c r="I318" i="5"/>
  <c r="G318" i="5"/>
  <c r="J317" i="5"/>
  <c r="I317" i="5"/>
  <c r="G317" i="5"/>
  <c r="J316" i="5"/>
  <c r="I316" i="5"/>
  <c r="G316" i="5"/>
  <c r="J315" i="5"/>
  <c r="I315" i="5"/>
  <c r="G315" i="5"/>
  <c r="J314" i="5"/>
  <c r="I314" i="5"/>
  <c r="G314" i="5"/>
  <c r="J313" i="5"/>
  <c r="I313" i="5"/>
  <c r="G313" i="5"/>
  <c r="J312" i="5"/>
  <c r="I312" i="5"/>
  <c r="G312" i="5"/>
  <c r="J311" i="5"/>
  <c r="I311" i="5"/>
  <c r="G311" i="5"/>
  <c r="J310" i="5"/>
  <c r="I310" i="5"/>
  <c r="G310" i="5"/>
  <c r="J309" i="5"/>
  <c r="I309" i="5"/>
  <c r="G309" i="5"/>
  <c r="J308" i="5"/>
  <c r="I308" i="5"/>
  <c r="G308" i="5"/>
  <c r="J307" i="5"/>
  <c r="I307" i="5"/>
  <c r="G307" i="5"/>
  <c r="J306" i="5"/>
  <c r="I306" i="5"/>
  <c r="G306" i="5"/>
  <c r="J305" i="5"/>
  <c r="I305" i="5"/>
  <c r="G305" i="5"/>
  <c r="J304" i="5"/>
  <c r="I304" i="5"/>
  <c r="G304" i="5"/>
  <c r="J303" i="5"/>
  <c r="I303" i="5"/>
  <c r="G303" i="5"/>
  <c r="J302" i="5"/>
  <c r="I302" i="5"/>
  <c r="G302" i="5"/>
  <c r="J301" i="5"/>
  <c r="I301" i="5"/>
  <c r="G301" i="5"/>
  <c r="J300" i="5"/>
  <c r="I300" i="5"/>
  <c r="G300" i="5"/>
  <c r="J299" i="5"/>
  <c r="I299" i="5"/>
  <c r="G299" i="5"/>
  <c r="J298" i="5"/>
  <c r="I298" i="5"/>
  <c r="G298" i="5"/>
  <c r="J297" i="5"/>
  <c r="I297" i="5"/>
  <c r="G297" i="5"/>
  <c r="J296" i="5"/>
  <c r="I296" i="5"/>
  <c r="G296" i="5"/>
  <c r="J295" i="5"/>
  <c r="I295" i="5"/>
  <c r="G295" i="5"/>
  <c r="J294" i="5"/>
  <c r="I294" i="5"/>
  <c r="G294" i="5"/>
  <c r="J293" i="5"/>
  <c r="I293" i="5"/>
  <c r="G293" i="5"/>
  <c r="J292" i="5"/>
  <c r="I292" i="5"/>
  <c r="G292" i="5"/>
  <c r="J291" i="5"/>
  <c r="I291" i="5"/>
  <c r="G291" i="5"/>
  <c r="J290" i="5"/>
  <c r="I290" i="5"/>
  <c r="G290" i="5"/>
  <c r="J289" i="5"/>
  <c r="I289" i="5"/>
  <c r="G289" i="5"/>
  <c r="J288" i="5"/>
  <c r="I288" i="5"/>
  <c r="G288" i="5"/>
  <c r="J287" i="5"/>
  <c r="I287" i="5"/>
  <c r="G287" i="5"/>
  <c r="J286" i="5"/>
  <c r="I286" i="5"/>
  <c r="G286" i="5"/>
  <c r="J285" i="5"/>
  <c r="I285" i="5"/>
  <c r="G285" i="5"/>
  <c r="J284" i="5"/>
  <c r="I284" i="5"/>
  <c r="G284" i="5"/>
  <c r="J283" i="5"/>
  <c r="I283" i="5"/>
  <c r="G283" i="5"/>
  <c r="J282" i="5"/>
  <c r="I282" i="5"/>
  <c r="G282" i="5"/>
  <c r="J281" i="5"/>
  <c r="I281" i="5"/>
  <c r="G281" i="5"/>
  <c r="J280" i="5"/>
  <c r="I280" i="5"/>
  <c r="G280" i="5"/>
  <c r="J279" i="5"/>
  <c r="I279" i="5"/>
  <c r="G279" i="5"/>
  <c r="J278" i="5"/>
  <c r="I278" i="5"/>
  <c r="G278" i="5"/>
  <c r="J277" i="5"/>
  <c r="I277" i="5"/>
  <c r="G277" i="5"/>
  <c r="J276" i="5"/>
  <c r="I276" i="5"/>
  <c r="G276" i="5"/>
  <c r="J275" i="5"/>
  <c r="I275" i="5"/>
  <c r="G275" i="5"/>
  <c r="J274" i="5"/>
  <c r="I274" i="5"/>
  <c r="G274" i="5"/>
  <c r="J273" i="5"/>
  <c r="I273" i="5"/>
  <c r="G273" i="5"/>
  <c r="J272" i="5"/>
  <c r="I272" i="5"/>
  <c r="G272" i="5"/>
  <c r="I271" i="5"/>
  <c r="J271" i="5" s="1"/>
  <c r="G271" i="5"/>
  <c r="J270" i="5"/>
  <c r="I270" i="5"/>
  <c r="G270" i="5"/>
  <c r="I269" i="5"/>
  <c r="J269" i="5" s="1"/>
  <c r="G269" i="5"/>
  <c r="J268" i="5"/>
  <c r="I268" i="5"/>
  <c r="G268" i="5"/>
  <c r="J267" i="5"/>
  <c r="I267" i="5"/>
  <c r="G267" i="5"/>
  <c r="J266" i="5"/>
  <c r="I266" i="5"/>
  <c r="G266" i="5"/>
  <c r="I265" i="5"/>
  <c r="J265" i="5" s="1"/>
  <c r="G265" i="5"/>
  <c r="J264" i="5"/>
  <c r="I264" i="5"/>
  <c r="G264" i="5"/>
  <c r="I263" i="5"/>
  <c r="J263" i="5" s="1"/>
  <c r="G263" i="5"/>
  <c r="J262" i="5"/>
  <c r="I262" i="5"/>
  <c r="G262" i="5"/>
  <c r="I261" i="5"/>
  <c r="J261" i="5" s="1"/>
  <c r="G261" i="5"/>
  <c r="J260" i="5"/>
  <c r="I260" i="5"/>
  <c r="G260" i="5"/>
  <c r="J259" i="5"/>
  <c r="I259" i="5"/>
  <c r="G259" i="5"/>
  <c r="J258" i="5"/>
  <c r="I258" i="5"/>
  <c r="G258" i="5"/>
  <c r="I257" i="5"/>
  <c r="J257" i="5" s="1"/>
  <c r="G257" i="5"/>
  <c r="J256" i="5"/>
  <c r="I256" i="5"/>
  <c r="G256" i="5"/>
  <c r="I255" i="5"/>
  <c r="J255" i="5" s="1"/>
  <c r="G255" i="5"/>
  <c r="J254" i="5"/>
  <c r="I254" i="5"/>
  <c r="G254" i="5"/>
  <c r="I253" i="5"/>
  <c r="J253" i="5" s="1"/>
  <c r="G253" i="5"/>
  <c r="J252" i="5"/>
  <c r="I252" i="5"/>
  <c r="G252" i="5"/>
  <c r="J251" i="5"/>
  <c r="I251" i="5"/>
  <c r="G251" i="5"/>
  <c r="J250" i="5"/>
  <c r="I250" i="5"/>
  <c r="G250" i="5"/>
  <c r="I249" i="5"/>
  <c r="J249" i="5" s="1"/>
  <c r="G249" i="5"/>
  <c r="J248" i="5"/>
  <c r="I248" i="5"/>
  <c r="G248" i="5"/>
  <c r="I247" i="5"/>
  <c r="J247" i="5" s="1"/>
  <c r="G247" i="5"/>
  <c r="I246" i="5"/>
  <c r="J246" i="5" s="1"/>
  <c r="G246" i="5"/>
  <c r="I245" i="5"/>
  <c r="J245" i="5" s="1"/>
  <c r="G245" i="5"/>
  <c r="J244" i="5"/>
  <c r="I244" i="5"/>
  <c r="G244" i="5"/>
  <c r="J243" i="5"/>
  <c r="I243" i="5"/>
  <c r="G243" i="5"/>
  <c r="J242" i="5"/>
  <c r="I242" i="5"/>
  <c r="G242" i="5"/>
  <c r="I241" i="5"/>
  <c r="J241" i="5" s="1"/>
  <c r="G241" i="5"/>
  <c r="J240" i="5"/>
  <c r="I240" i="5"/>
  <c r="G240" i="5"/>
  <c r="I239" i="5"/>
  <c r="J239" i="5" s="1"/>
  <c r="G239" i="5"/>
  <c r="I238" i="5"/>
  <c r="J238" i="5" s="1"/>
  <c r="G238" i="5"/>
  <c r="I237" i="5"/>
  <c r="J237" i="5" s="1"/>
  <c r="G237" i="5"/>
  <c r="J236" i="5"/>
  <c r="I236" i="5"/>
  <c r="G236" i="5"/>
  <c r="J235" i="5"/>
  <c r="I235" i="5"/>
  <c r="G235" i="5"/>
  <c r="J234" i="5"/>
  <c r="I234" i="5"/>
  <c r="G234" i="5"/>
  <c r="I233" i="5"/>
  <c r="J233" i="5" s="1"/>
  <c r="G233" i="5"/>
  <c r="J232" i="5"/>
  <c r="I232" i="5"/>
  <c r="G232" i="5"/>
  <c r="I231" i="5"/>
  <c r="J231" i="5" s="1"/>
  <c r="G231" i="5"/>
  <c r="I230" i="5"/>
  <c r="J230" i="5" s="1"/>
  <c r="G230" i="5"/>
  <c r="I229" i="5"/>
  <c r="J229" i="5" s="1"/>
  <c r="G229" i="5"/>
  <c r="J228" i="5"/>
  <c r="I228" i="5"/>
  <c r="G228" i="5"/>
  <c r="J227" i="5"/>
  <c r="I227" i="5"/>
  <c r="G227" i="5"/>
  <c r="J226" i="5"/>
  <c r="I226" i="5"/>
  <c r="G226" i="5"/>
  <c r="I225" i="5"/>
  <c r="J225" i="5" s="1"/>
  <c r="G225" i="5"/>
  <c r="J224" i="5"/>
  <c r="I224" i="5"/>
  <c r="G224" i="5"/>
  <c r="I223" i="5"/>
  <c r="J223" i="5" s="1"/>
  <c r="G223" i="5"/>
  <c r="I222" i="5"/>
  <c r="J222" i="5" s="1"/>
  <c r="G222" i="5"/>
  <c r="I221" i="5"/>
  <c r="J221" i="5" s="1"/>
  <c r="G221" i="5"/>
  <c r="J220" i="5"/>
  <c r="I220" i="5"/>
  <c r="G220" i="5"/>
  <c r="J219" i="5"/>
  <c r="I219" i="5"/>
  <c r="G219" i="5"/>
  <c r="J218" i="5"/>
  <c r="I218" i="5"/>
  <c r="G218" i="5"/>
  <c r="I217" i="5"/>
  <c r="J217" i="5" s="1"/>
  <c r="G217" i="5"/>
  <c r="J216" i="5"/>
  <c r="I216" i="5"/>
  <c r="G216" i="5"/>
  <c r="I215" i="5"/>
  <c r="J215" i="5" s="1"/>
  <c r="G215" i="5"/>
  <c r="I214" i="5"/>
  <c r="J214" i="5" s="1"/>
  <c r="G214" i="5"/>
  <c r="I213" i="5"/>
  <c r="J213" i="5" s="1"/>
  <c r="G213" i="5"/>
  <c r="J212" i="5"/>
  <c r="I212" i="5"/>
  <c r="G212" i="5"/>
  <c r="J211" i="5"/>
  <c r="I211" i="5"/>
  <c r="G211" i="5"/>
  <c r="J210" i="5"/>
  <c r="I210" i="5"/>
  <c r="G210" i="5"/>
  <c r="I209" i="5"/>
  <c r="J209" i="5" s="1"/>
  <c r="G209" i="5"/>
  <c r="J208" i="5"/>
  <c r="I208" i="5"/>
  <c r="G208" i="5"/>
  <c r="I207" i="5"/>
  <c r="J207" i="5" s="1"/>
  <c r="G207" i="5"/>
  <c r="I206" i="5"/>
  <c r="J206" i="5" s="1"/>
  <c r="G206" i="5"/>
  <c r="I205" i="5"/>
  <c r="J205" i="5" s="1"/>
  <c r="G205" i="5"/>
  <c r="J204" i="5"/>
  <c r="I204" i="5"/>
  <c r="G204" i="5"/>
  <c r="J203" i="5"/>
  <c r="I203" i="5"/>
  <c r="G203" i="5"/>
  <c r="J202" i="5"/>
  <c r="I202" i="5"/>
  <c r="G202" i="5"/>
  <c r="I201" i="5"/>
  <c r="J201" i="5" s="1"/>
  <c r="G201" i="5"/>
  <c r="J200" i="5"/>
  <c r="I200" i="5"/>
  <c r="G200" i="5"/>
  <c r="I199" i="5"/>
  <c r="J199" i="5" s="1"/>
  <c r="G199" i="5"/>
  <c r="I198" i="5"/>
  <c r="J198" i="5" s="1"/>
  <c r="G198" i="5"/>
  <c r="I197" i="5"/>
  <c r="J197" i="5" s="1"/>
  <c r="G197" i="5"/>
  <c r="J196" i="5"/>
  <c r="I196" i="5"/>
  <c r="G196" i="5"/>
  <c r="J195" i="5"/>
  <c r="I195" i="5"/>
  <c r="G195" i="5"/>
  <c r="J194" i="5"/>
  <c r="I194" i="5"/>
  <c r="G194" i="5"/>
  <c r="I193" i="5"/>
  <c r="J193" i="5" s="1"/>
  <c r="G193" i="5"/>
  <c r="J192" i="5"/>
  <c r="I192" i="5"/>
  <c r="G192" i="5"/>
  <c r="I191" i="5"/>
  <c r="J191" i="5" s="1"/>
  <c r="G191" i="5"/>
  <c r="I190" i="5"/>
  <c r="J190" i="5" s="1"/>
  <c r="G190" i="5"/>
  <c r="I189" i="5"/>
  <c r="J189" i="5" s="1"/>
  <c r="G189" i="5"/>
  <c r="J188" i="5"/>
  <c r="I188" i="5"/>
  <c r="G188" i="5"/>
  <c r="J187" i="5"/>
  <c r="I187" i="5"/>
  <c r="G187" i="5"/>
  <c r="J186" i="5"/>
  <c r="I186" i="5"/>
  <c r="G186" i="5"/>
  <c r="I185" i="5"/>
  <c r="J185" i="5" s="1"/>
  <c r="G185" i="5"/>
  <c r="J184" i="5"/>
  <c r="I184" i="5"/>
  <c r="G184" i="5"/>
  <c r="I183" i="5"/>
  <c r="J183" i="5" s="1"/>
  <c r="G183" i="5"/>
  <c r="I182" i="5"/>
  <c r="J182" i="5" s="1"/>
  <c r="G182" i="5"/>
  <c r="J181" i="5"/>
  <c r="I181" i="5"/>
  <c r="G181" i="5"/>
  <c r="I180" i="5"/>
  <c r="J180" i="5" s="1"/>
  <c r="G180" i="5"/>
  <c r="I179" i="5"/>
  <c r="J179" i="5" s="1"/>
  <c r="G179" i="5"/>
  <c r="J178" i="5"/>
  <c r="I178" i="5"/>
  <c r="G178" i="5"/>
  <c r="J177" i="5"/>
  <c r="I177" i="5"/>
  <c r="G177" i="5"/>
  <c r="I176" i="5"/>
  <c r="J176" i="5" s="1"/>
  <c r="G176" i="5"/>
  <c r="J175" i="5"/>
  <c r="I175" i="5"/>
  <c r="G175" i="5"/>
  <c r="J174" i="5"/>
  <c r="I174" i="5"/>
  <c r="G174" i="5"/>
  <c r="I173" i="5"/>
  <c r="J173" i="5" s="1"/>
  <c r="G173" i="5"/>
  <c r="I172" i="5"/>
  <c r="J172" i="5" s="1"/>
  <c r="G172" i="5"/>
  <c r="I171" i="5"/>
  <c r="J171" i="5" s="1"/>
  <c r="G171" i="5"/>
  <c r="J170" i="5"/>
  <c r="I170" i="5"/>
  <c r="G170" i="5"/>
  <c r="J169" i="5"/>
  <c r="I169" i="5"/>
  <c r="G169" i="5"/>
  <c r="J168" i="5"/>
  <c r="I168" i="5"/>
  <c r="G168" i="5"/>
  <c r="I167" i="5"/>
  <c r="J167" i="5" s="1"/>
  <c r="G167" i="5"/>
  <c r="I166" i="5"/>
  <c r="J166" i="5" s="1"/>
  <c r="G166" i="5"/>
  <c r="J165" i="5"/>
  <c r="I165" i="5"/>
  <c r="G165" i="5"/>
  <c r="I164" i="5"/>
  <c r="J164" i="5" s="1"/>
  <c r="G164" i="5"/>
  <c r="J163" i="5"/>
  <c r="I163" i="5"/>
  <c r="G163" i="5"/>
  <c r="I162" i="5"/>
  <c r="J162" i="5" s="1"/>
  <c r="G162" i="5"/>
  <c r="J161" i="5"/>
  <c r="I161" i="5"/>
  <c r="G161" i="5"/>
  <c r="I160" i="5"/>
  <c r="J160" i="5" s="1"/>
  <c r="G160" i="5"/>
  <c r="J159" i="5"/>
  <c r="I159" i="5"/>
  <c r="G159" i="5"/>
  <c r="I158" i="5"/>
  <c r="J158" i="5" s="1"/>
  <c r="G158" i="5"/>
  <c r="J157" i="5"/>
  <c r="I157" i="5"/>
  <c r="G157" i="5"/>
  <c r="I156" i="5"/>
  <c r="J156" i="5" s="1"/>
  <c r="G156" i="5"/>
  <c r="J155" i="5"/>
  <c r="I155" i="5"/>
  <c r="G155" i="5"/>
  <c r="I154" i="5"/>
  <c r="J154" i="5" s="1"/>
  <c r="G154" i="5"/>
  <c r="J153" i="5"/>
  <c r="I153" i="5"/>
  <c r="G153" i="5"/>
  <c r="I152" i="5"/>
  <c r="J152" i="5" s="1"/>
  <c r="G152" i="5"/>
  <c r="J151" i="5"/>
  <c r="I151" i="5"/>
  <c r="G151" i="5"/>
  <c r="I150" i="5"/>
  <c r="J150" i="5" s="1"/>
  <c r="G150" i="5"/>
  <c r="J149" i="5"/>
  <c r="I149" i="5"/>
  <c r="G149" i="5"/>
  <c r="I147" i="5"/>
  <c r="J147" i="5" s="1"/>
  <c r="G147" i="5"/>
  <c r="J146" i="5"/>
  <c r="I146" i="5"/>
  <c r="G146" i="5"/>
  <c r="I145" i="5"/>
  <c r="J145" i="5" s="1"/>
  <c r="G145" i="5"/>
  <c r="J144" i="5"/>
  <c r="I144" i="5"/>
  <c r="G144" i="5"/>
  <c r="I143" i="5"/>
  <c r="J143" i="5" s="1"/>
  <c r="G143" i="5"/>
  <c r="J142" i="5"/>
  <c r="I142" i="5"/>
  <c r="G142" i="5"/>
  <c r="I141" i="5"/>
  <c r="J141" i="5" s="1"/>
  <c r="G141" i="5"/>
  <c r="J140" i="5"/>
  <c r="I140" i="5"/>
  <c r="G140" i="5"/>
  <c r="I139" i="5"/>
  <c r="J139" i="5" s="1"/>
  <c r="G139" i="5"/>
  <c r="J138" i="5"/>
  <c r="I138" i="5"/>
  <c r="G138" i="5"/>
  <c r="I137" i="5"/>
  <c r="J137" i="5" s="1"/>
  <c r="G137" i="5"/>
  <c r="J136" i="5"/>
  <c r="I136" i="5"/>
  <c r="G136" i="5"/>
  <c r="I135" i="5"/>
  <c r="J135" i="5" s="1"/>
  <c r="G135" i="5"/>
  <c r="J134" i="5"/>
  <c r="I134" i="5"/>
  <c r="G134" i="5"/>
  <c r="I133" i="5"/>
  <c r="J133" i="5" s="1"/>
  <c r="G133" i="5"/>
  <c r="J132" i="5"/>
  <c r="I132" i="5"/>
  <c r="G132" i="5"/>
  <c r="I131" i="5"/>
  <c r="J131" i="5" s="1"/>
  <c r="G131" i="5"/>
  <c r="G148" i="5" s="1"/>
  <c r="J127" i="5"/>
  <c r="J128" i="5" s="1"/>
  <c r="H126" i="5"/>
  <c r="G125" i="5"/>
  <c r="F125" i="5"/>
  <c r="F65" i="6" s="1"/>
  <c r="G124" i="5"/>
  <c r="F124" i="5"/>
  <c r="F64" i="6" s="1"/>
  <c r="F123" i="5"/>
  <c r="F63" i="6" s="1"/>
  <c r="G63" i="6" s="1"/>
  <c r="F122" i="5"/>
  <c r="F62" i="6" s="1"/>
  <c r="F121" i="5"/>
  <c r="F61" i="6" s="1"/>
  <c r="G120" i="5"/>
  <c r="F120" i="5"/>
  <c r="F60" i="6" s="1"/>
  <c r="F119" i="5"/>
  <c r="F59" i="6" s="1"/>
  <c r="G59" i="6" s="1"/>
  <c r="F118" i="5"/>
  <c r="F58" i="6" s="1"/>
  <c r="F117" i="5"/>
  <c r="F57" i="6" s="1"/>
  <c r="G116" i="5"/>
  <c r="F116" i="5"/>
  <c r="F56" i="6" s="1"/>
  <c r="F115" i="5"/>
  <c r="F55" i="6" s="1"/>
  <c r="G55" i="6" s="1"/>
  <c r="F114" i="5"/>
  <c r="F54" i="6" s="1"/>
  <c r="F113" i="5"/>
  <c r="F53" i="6" s="1"/>
  <c r="G112" i="5"/>
  <c r="F112" i="5"/>
  <c r="F52" i="6" s="1"/>
  <c r="G52" i="6" s="1"/>
  <c r="F111" i="5"/>
  <c r="F51" i="6" s="1"/>
  <c r="G51" i="6" s="1"/>
  <c r="F110" i="5"/>
  <c r="F50" i="6" s="1"/>
  <c r="F109" i="5"/>
  <c r="F49" i="6" s="1"/>
  <c r="G108" i="5"/>
  <c r="F108" i="5"/>
  <c r="F48" i="6" s="1"/>
  <c r="G48" i="6" s="1"/>
  <c r="F107" i="5"/>
  <c r="F47" i="6" s="1"/>
  <c r="G47" i="6" s="1"/>
  <c r="F106" i="5"/>
  <c r="F46" i="6" s="1"/>
  <c r="F105" i="5"/>
  <c r="F45" i="6" s="1"/>
  <c r="G104" i="5"/>
  <c r="F104" i="5"/>
  <c r="F44" i="6" s="1"/>
  <c r="G44" i="6" s="1"/>
  <c r="F103" i="5"/>
  <c r="F43" i="6" s="1"/>
  <c r="G43" i="6" s="1"/>
  <c r="F102" i="5"/>
  <c r="F42" i="6" s="1"/>
  <c r="F101" i="5"/>
  <c r="F41" i="6" s="1"/>
  <c r="G100" i="5"/>
  <c r="F100" i="5"/>
  <c r="F40" i="6" s="1"/>
  <c r="F99" i="5"/>
  <c r="F39" i="6" s="1"/>
  <c r="G39" i="6" s="1"/>
  <c r="F98" i="5"/>
  <c r="F38" i="6" s="1"/>
  <c r="F97" i="5"/>
  <c r="F37" i="6" s="1"/>
  <c r="G37" i="6" s="1"/>
  <c r="G96" i="5"/>
  <c r="F96" i="5"/>
  <c r="F36" i="6" s="1"/>
  <c r="F95" i="5"/>
  <c r="F35" i="6" s="1"/>
  <c r="G35" i="6" s="1"/>
  <c r="F94" i="5"/>
  <c r="F34" i="6" s="1"/>
  <c r="F93" i="5"/>
  <c r="F33" i="6" s="1"/>
  <c r="G92" i="5"/>
  <c r="F92" i="5"/>
  <c r="F32" i="6" s="1"/>
  <c r="G32" i="6" s="1"/>
  <c r="F91" i="5"/>
  <c r="F31" i="6" s="1"/>
  <c r="G31" i="6" s="1"/>
  <c r="F90" i="5"/>
  <c r="F30" i="6" s="1"/>
  <c r="F89" i="5"/>
  <c r="F29" i="6" s="1"/>
  <c r="G88" i="5"/>
  <c r="F88" i="5"/>
  <c r="F28" i="6" s="1"/>
  <c r="G28" i="6" s="1"/>
  <c r="F87" i="5"/>
  <c r="F27" i="6" s="1"/>
  <c r="G27" i="6" s="1"/>
  <c r="F86" i="5"/>
  <c r="F26" i="6" s="1"/>
  <c r="F85" i="5"/>
  <c r="F25" i="6" s="1"/>
  <c r="G84" i="5"/>
  <c r="F84" i="5"/>
  <c r="F24" i="6" s="1"/>
  <c r="G24" i="6" s="1"/>
  <c r="F83" i="5"/>
  <c r="F23" i="6" s="1"/>
  <c r="G23" i="6" s="1"/>
  <c r="F82" i="5"/>
  <c r="F22" i="6" s="1"/>
  <c r="F81" i="5"/>
  <c r="F21" i="6" s="1"/>
  <c r="G21" i="6" s="1"/>
  <c r="G80" i="5"/>
  <c r="F80" i="5"/>
  <c r="F20" i="6" s="1"/>
  <c r="G20" i="6" s="1"/>
  <c r="H79" i="5"/>
  <c r="H127" i="5" s="1"/>
  <c r="H128" i="5" s="1"/>
  <c r="F78" i="5"/>
  <c r="F19" i="6" s="1"/>
  <c r="G19" i="6" s="1"/>
  <c r="F77" i="5"/>
  <c r="F18" i="6" s="1"/>
  <c r="G76" i="5"/>
  <c r="F76" i="5"/>
  <c r="F17" i="6" s="1"/>
  <c r="G17" i="6" s="1"/>
  <c r="F75" i="5"/>
  <c r="F16" i="6" s="1"/>
  <c r="G16" i="6" s="1"/>
  <c r="F74" i="5"/>
  <c r="F15" i="6" s="1"/>
  <c r="F73" i="5"/>
  <c r="F14" i="6" s="1"/>
  <c r="G14" i="6" s="1"/>
  <c r="G72" i="5"/>
  <c r="F72" i="5"/>
  <c r="F13" i="6" s="1"/>
  <c r="F71" i="5"/>
  <c r="F12" i="6" s="1"/>
  <c r="G12" i="6" s="1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G67" i="5" s="1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J27" i="5" s="1"/>
  <c r="I19" i="5"/>
  <c r="G19" i="5"/>
  <c r="J16" i="5"/>
  <c r="C15" i="4" s="1"/>
  <c r="I16" i="5"/>
  <c r="G16" i="5"/>
  <c r="G14" i="5"/>
  <c r="E14" i="5"/>
  <c r="I13" i="5"/>
  <c r="J13" i="5" s="1"/>
  <c r="J14" i="5" s="1"/>
  <c r="H13" i="5"/>
  <c r="G13" i="5"/>
  <c r="C26" i="4"/>
  <c r="C25" i="4"/>
  <c r="B8" i="4"/>
  <c r="B7" i="4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 s="1"/>
  <c r="A6" i="3"/>
  <c r="G24" i="2"/>
  <c r="I23" i="2"/>
  <c r="I24" i="2" s="1"/>
  <c r="G23" i="2"/>
  <c r="F23" i="2"/>
  <c r="F24" i="2" s="1"/>
  <c r="H22" i="2"/>
  <c r="H23" i="2" s="1"/>
  <c r="H24" i="2" s="1"/>
  <c r="F22" i="2"/>
  <c r="J22" i="2" s="1"/>
  <c r="J23" i="2" s="1"/>
  <c r="J24" i="2" s="1"/>
  <c r="D19" i="2"/>
  <c r="K18" i="2"/>
  <c r="I15" i="2"/>
  <c r="I16" i="2" s="1"/>
  <c r="H15" i="2"/>
  <c r="H16" i="2" s="1"/>
  <c r="G15" i="2"/>
  <c r="F15" i="2"/>
  <c r="F16" i="2" s="1"/>
  <c r="H14" i="2"/>
  <c r="F14" i="2"/>
  <c r="J14" i="2" s="1"/>
  <c r="J15" i="2" s="1"/>
  <c r="J16" i="2" s="1"/>
  <c r="D11" i="2"/>
  <c r="K10" i="2"/>
  <c r="G16" i="2" s="1"/>
  <c r="K8" i="2"/>
  <c r="B7" i="2"/>
  <c r="D24" i="1"/>
  <c r="D23" i="1"/>
  <c r="C23" i="1"/>
  <c r="C24" i="1" s="1"/>
  <c r="J67" i="5" l="1"/>
  <c r="C13" i="4" s="1"/>
  <c r="J618" i="5"/>
  <c r="C20" i="4" s="1"/>
  <c r="J617" i="5"/>
  <c r="C22" i="4" s="1"/>
  <c r="C11" i="4"/>
  <c r="C12" i="4"/>
  <c r="H85" i="3"/>
  <c r="H37" i="3"/>
  <c r="J148" i="5"/>
  <c r="G27" i="5"/>
  <c r="G68" i="5" s="1"/>
  <c r="H36" i="5" s="1"/>
  <c r="G73" i="5"/>
  <c r="G77" i="5"/>
  <c r="G81" i="5"/>
  <c r="G126" i="5" s="1"/>
  <c r="G85" i="5"/>
  <c r="G89" i="5"/>
  <c r="G93" i="5"/>
  <c r="G97" i="5"/>
  <c r="G101" i="5"/>
  <c r="G105" i="5"/>
  <c r="G109" i="5"/>
  <c r="G113" i="5"/>
  <c r="G117" i="5"/>
  <c r="G121" i="5"/>
  <c r="G614" i="5"/>
  <c r="G615" i="5" s="1"/>
  <c r="G617" i="5"/>
  <c r="G618" i="5"/>
  <c r="G74" i="5"/>
  <c r="G78" i="5"/>
  <c r="G82" i="5"/>
  <c r="G86" i="5"/>
  <c r="G90" i="5"/>
  <c r="G94" i="5"/>
  <c r="G98" i="5"/>
  <c r="G102" i="5"/>
  <c r="G106" i="5"/>
  <c r="G110" i="5"/>
  <c r="G114" i="5"/>
  <c r="G118" i="5"/>
  <c r="G122" i="5"/>
  <c r="J614" i="5"/>
  <c r="C17" i="4" s="1"/>
  <c r="G71" i="5"/>
  <c r="G75" i="5"/>
  <c r="G83" i="5"/>
  <c r="G87" i="5"/>
  <c r="G91" i="5"/>
  <c r="G95" i="5"/>
  <c r="G99" i="5"/>
  <c r="G103" i="5"/>
  <c r="G107" i="5"/>
  <c r="G111" i="5"/>
  <c r="G115" i="5"/>
  <c r="G119" i="5"/>
  <c r="G123" i="5"/>
  <c r="G36" i="6"/>
  <c r="G38" i="6"/>
  <c r="G53" i="6"/>
  <c r="G25" i="6"/>
  <c r="G40" i="6"/>
  <c r="G42" i="6"/>
  <c r="G57" i="6"/>
  <c r="G29" i="6"/>
  <c r="G46" i="6"/>
  <c r="G61" i="6"/>
  <c r="G18" i="6"/>
  <c r="G33" i="6"/>
  <c r="G50" i="6"/>
  <c r="G65" i="6"/>
  <c r="G22" i="6"/>
  <c r="G54" i="6"/>
  <c r="G26" i="6"/>
  <c r="G41" i="6"/>
  <c r="G56" i="6"/>
  <c r="G58" i="6"/>
  <c r="G13" i="6"/>
  <c r="G66" i="6" s="1"/>
  <c r="G67" i="6" s="1"/>
  <c r="G15" i="6"/>
  <c r="G30" i="6"/>
  <c r="G45" i="6"/>
  <c r="G60" i="6"/>
  <c r="G62" i="6"/>
  <c r="G34" i="6"/>
  <c r="G49" i="6"/>
  <c r="G64" i="6"/>
  <c r="H600" i="5" l="1"/>
  <c r="H606" i="5"/>
  <c r="H590" i="5"/>
  <c r="H574" i="5"/>
  <c r="H558" i="5"/>
  <c r="H542" i="5"/>
  <c r="H612" i="5"/>
  <c r="H596" i="5"/>
  <c r="H532" i="5"/>
  <c r="H516" i="5"/>
  <c r="H500" i="5"/>
  <c r="H484" i="5"/>
  <c r="H602" i="5"/>
  <c r="H586" i="5"/>
  <c r="H570" i="5"/>
  <c r="H538" i="5"/>
  <c r="H522" i="5"/>
  <c r="H506" i="5"/>
  <c r="H490" i="5"/>
  <c r="H608" i="5"/>
  <c r="H560" i="5"/>
  <c r="H544" i="5"/>
  <c r="H528" i="5"/>
  <c r="H512" i="5"/>
  <c r="H496" i="5"/>
  <c r="H480" i="5"/>
  <c r="H598" i="5"/>
  <c r="H582" i="5"/>
  <c r="H566" i="5"/>
  <c r="H550" i="5"/>
  <c r="H534" i="5"/>
  <c r="H518" i="5"/>
  <c r="H502" i="5"/>
  <c r="H604" i="5"/>
  <c r="H588" i="5"/>
  <c r="H572" i="5"/>
  <c r="H556" i="5"/>
  <c r="H524" i="5"/>
  <c r="H492" i="5"/>
  <c r="H610" i="5"/>
  <c r="H594" i="5"/>
  <c r="H578" i="5"/>
  <c r="H562" i="5"/>
  <c r="H546" i="5"/>
  <c r="H530" i="5"/>
  <c r="H498" i="5"/>
  <c r="H352" i="5"/>
  <c r="H350" i="5"/>
  <c r="H348" i="5"/>
  <c r="H346" i="5"/>
  <c r="H344" i="5"/>
  <c r="H342" i="5"/>
  <c r="H340" i="5"/>
  <c r="H338" i="5"/>
  <c r="H336" i="5"/>
  <c r="H334" i="5"/>
  <c r="H332" i="5"/>
  <c r="H330" i="5"/>
  <c r="H328" i="5"/>
  <c r="H326" i="5"/>
  <c r="H324" i="5"/>
  <c r="H322" i="5"/>
  <c r="H320" i="5"/>
  <c r="H318" i="5"/>
  <c r="H316" i="5"/>
  <c r="H314" i="5"/>
  <c r="H312" i="5"/>
  <c r="H310" i="5"/>
  <c r="H308" i="5"/>
  <c r="H306" i="5"/>
  <c r="H304" i="5"/>
  <c r="H302" i="5"/>
  <c r="H300" i="5"/>
  <c r="H298" i="5"/>
  <c r="H296" i="5"/>
  <c r="H294" i="5"/>
  <c r="H292" i="5"/>
  <c r="H290" i="5"/>
  <c r="H288" i="5"/>
  <c r="H286" i="5"/>
  <c r="H284" i="5"/>
  <c r="H282" i="5"/>
  <c r="H280" i="5"/>
  <c r="H362" i="5"/>
  <c r="H353" i="5"/>
  <c r="H351" i="5"/>
  <c r="H349" i="5"/>
  <c r="H347" i="5"/>
  <c r="H345" i="5"/>
  <c r="H343" i="5"/>
  <c r="H341" i="5"/>
  <c r="H339" i="5"/>
  <c r="H337" i="5"/>
  <c r="H335" i="5"/>
  <c r="H333" i="5"/>
  <c r="H331" i="5"/>
  <c r="H329" i="5"/>
  <c r="H327" i="5"/>
  <c r="H325" i="5"/>
  <c r="H323" i="5"/>
  <c r="H321" i="5"/>
  <c r="H319" i="5"/>
  <c r="H317" i="5"/>
  <c r="H315" i="5"/>
  <c r="H313" i="5"/>
  <c r="H311" i="5"/>
  <c r="H309" i="5"/>
  <c r="H307" i="5"/>
  <c r="H182" i="5"/>
  <c r="H166" i="5"/>
  <c r="H164" i="5"/>
  <c r="H162" i="5"/>
  <c r="H160" i="5"/>
  <c r="H158" i="5"/>
  <c r="H156" i="5"/>
  <c r="H154" i="5"/>
  <c r="H152" i="5"/>
  <c r="H150" i="5"/>
  <c r="H170" i="5"/>
  <c r="H358" i="5"/>
  <c r="H174" i="5"/>
  <c r="H165" i="5"/>
  <c r="H163" i="5"/>
  <c r="H161" i="5"/>
  <c r="H159" i="5"/>
  <c r="H157" i="5"/>
  <c r="H155" i="5"/>
  <c r="H153" i="5"/>
  <c r="H151" i="5"/>
  <c r="H149" i="5"/>
  <c r="H180" i="5"/>
  <c r="H146" i="5"/>
  <c r="H144" i="5"/>
  <c r="H142" i="5"/>
  <c r="H140" i="5"/>
  <c r="H138" i="5"/>
  <c r="H136" i="5"/>
  <c r="H134" i="5"/>
  <c r="H132" i="5"/>
  <c r="H133" i="5"/>
  <c r="H137" i="5"/>
  <c r="H168" i="5"/>
  <c r="H225" i="5"/>
  <c r="H289" i="5"/>
  <c r="H220" i="5"/>
  <c r="H191" i="5"/>
  <c r="H255" i="5"/>
  <c r="H218" i="5"/>
  <c r="H189" i="5"/>
  <c r="H253" i="5"/>
  <c r="H224" i="5"/>
  <c r="H211" i="5"/>
  <c r="H275" i="5"/>
  <c r="H198" i="5"/>
  <c r="H262" i="5"/>
  <c r="H377" i="5"/>
  <c r="H409" i="5"/>
  <c r="H441" i="5"/>
  <c r="H473" i="5"/>
  <c r="H386" i="5"/>
  <c r="H418" i="5"/>
  <c r="H450" i="5"/>
  <c r="H482" i="5"/>
  <c r="H357" i="5"/>
  <c r="H395" i="5"/>
  <c r="H427" i="5"/>
  <c r="H459" i="5"/>
  <c r="H376" i="5"/>
  <c r="H408" i="5"/>
  <c r="H440" i="5"/>
  <c r="H472" i="5"/>
  <c r="H548" i="5"/>
  <c r="H479" i="5"/>
  <c r="H607" i="5"/>
  <c r="H553" i="5"/>
  <c r="H483" i="5"/>
  <c r="H611" i="5"/>
  <c r="H557" i="5"/>
  <c r="H487" i="5"/>
  <c r="H577" i="5"/>
  <c r="H507" i="5"/>
  <c r="H533" i="5"/>
  <c r="H232" i="5"/>
  <c r="H270" i="5"/>
  <c r="H445" i="5"/>
  <c r="H390" i="5"/>
  <c r="H454" i="5"/>
  <c r="H399" i="5"/>
  <c r="H412" i="5"/>
  <c r="H233" i="5"/>
  <c r="H297" i="5"/>
  <c r="H228" i="5"/>
  <c r="H199" i="5"/>
  <c r="H263" i="5"/>
  <c r="H226" i="5"/>
  <c r="H197" i="5"/>
  <c r="H261" i="5"/>
  <c r="H219" i="5"/>
  <c r="H283" i="5"/>
  <c r="H381" i="5"/>
  <c r="H477" i="5"/>
  <c r="H422" i="5"/>
  <c r="H431" i="5"/>
  <c r="H444" i="5"/>
  <c r="H569" i="5"/>
  <c r="H593" i="5"/>
  <c r="H135" i="5"/>
  <c r="H171" i="5"/>
  <c r="H241" i="5"/>
  <c r="H305" i="5"/>
  <c r="H236" i="5"/>
  <c r="H207" i="5"/>
  <c r="H271" i="5"/>
  <c r="H234" i="5"/>
  <c r="H205" i="5"/>
  <c r="H269" i="5"/>
  <c r="H177" i="5"/>
  <c r="H240" i="5"/>
  <c r="H227" i="5"/>
  <c r="H291" i="5"/>
  <c r="H214" i="5"/>
  <c r="H278" i="5"/>
  <c r="H385" i="5"/>
  <c r="H417" i="5"/>
  <c r="H449" i="5"/>
  <c r="H359" i="5"/>
  <c r="H394" i="5"/>
  <c r="H426" i="5"/>
  <c r="H458" i="5"/>
  <c r="H494" i="5"/>
  <c r="H371" i="5"/>
  <c r="H403" i="5"/>
  <c r="H435" i="5"/>
  <c r="H467" i="5"/>
  <c r="H384" i="5"/>
  <c r="H416" i="5"/>
  <c r="H448" i="5"/>
  <c r="H488" i="5"/>
  <c r="H564" i="5"/>
  <c r="H511" i="5"/>
  <c r="H585" i="5"/>
  <c r="H515" i="5"/>
  <c r="H589" i="5"/>
  <c r="H519" i="5"/>
  <c r="H481" i="5"/>
  <c r="H609" i="5"/>
  <c r="H539" i="5"/>
  <c r="H565" i="5"/>
  <c r="H605" i="5"/>
  <c r="H497" i="5"/>
  <c r="H555" i="5"/>
  <c r="H581" i="5"/>
  <c r="H571" i="5"/>
  <c r="H567" i="5"/>
  <c r="H367" i="5"/>
  <c r="H552" i="5"/>
  <c r="H503" i="5"/>
  <c r="H549" i="5"/>
  <c r="H147" i="5"/>
  <c r="H185" i="5"/>
  <c r="H249" i="5"/>
  <c r="H169" i="5"/>
  <c r="H244" i="5"/>
  <c r="H215" i="5"/>
  <c r="H279" i="5"/>
  <c r="H181" i="5"/>
  <c r="H242" i="5"/>
  <c r="H213" i="5"/>
  <c r="H277" i="5"/>
  <c r="H184" i="5"/>
  <c r="H248" i="5"/>
  <c r="H235" i="5"/>
  <c r="H299" i="5"/>
  <c r="H222" i="5"/>
  <c r="H360" i="5"/>
  <c r="H389" i="5"/>
  <c r="H421" i="5"/>
  <c r="H453" i="5"/>
  <c r="H366" i="5"/>
  <c r="H398" i="5"/>
  <c r="H430" i="5"/>
  <c r="H462" i="5"/>
  <c r="H510" i="5"/>
  <c r="H375" i="5"/>
  <c r="H407" i="5"/>
  <c r="H439" i="5"/>
  <c r="H471" i="5"/>
  <c r="H388" i="5"/>
  <c r="H420" i="5"/>
  <c r="H452" i="5"/>
  <c r="H504" i="5"/>
  <c r="H568" i="5"/>
  <c r="H527" i="5"/>
  <c r="H601" i="5"/>
  <c r="H531" i="5"/>
  <c r="H535" i="5"/>
  <c r="H509" i="5"/>
  <c r="H485" i="5"/>
  <c r="H463" i="5"/>
  <c r="H573" i="5"/>
  <c r="H145" i="5"/>
  <c r="H193" i="5"/>
  <c r="H257" i="5"/>
  <c r="H188" i="5"/>
  <c r="H252" i="5"/>
  <c r="H223" i="5"/>
  <c r="H287" i="5"/>
  <c r="H186" i="5"/>
  <c r="H250" i="5"/>
  <c r="H221" i="5"/>
  <c r="H285" i="5"/>
  <c r="H192" i="5"/>
  <c r="H256" i="5"/>
  <c r="H175" i="5"/>
  <c r="H243" i="5"/>
  <c r="H356" i="5"/>
  <c r="H230" i="5"/>
  <c r="H364" i="5"/>
  <c r="H393" i="5"/>
  <c r="H425" i="5"/>
  <c r="H457" i="5"/>
  <c r="H370" i="5"/>
  <c r="H402" i="5"/>
  <c r="H434" i="5"/>
  <c r="H466" i="5"/>
  <c r="H514" i="5"/>
  <c r="H379" i="5"/>
  <c r="H411" i="5"/>
  <c r="H443" i="5"/>
  <c r="H475" i="5"/>
  <c r="H392" i="5"/>
  <c r="H424" i="5"/>
  <c r="H456" i="5"/>
  <c r="H508" i="5"/>
  <c r="H576" i="5"/>
  <c r="H543" i="5"/>
  <c r="H489" i="5"/>
  <c r="H547" i="5"/>
  <c r="H493" i="5"/>
  <c r="H551" i="5"/>
  <c r="H513" i="5"/>
  <c r="H597" i="5"/>
  <c r="H529" i="5"/>
  <c r="H587" i="5"/>
  <c r="H486" i="5"/>
  <c r="H178" i="5"/>
  <c r="H201" i="5"/>
  <c r="H265" i="5"/>
  <c r="H196" i="5"/>
  <c r="H260" i="5"/>
  <c r="H231" i="5"/>
  <c r="H295" i="5"/>
  <c r="H194" i="5"/>
  <c r="H258" i="5"/>
  <c r="H229" i="5"/>
  <c r="H293" i="5"/>
  <c r="H200" i="5"/>
  <c r="H264" i="5"/>
  <c r="H187" i="5"/>
  <c r="H251" i="5"/>
  <c r="H238" i="5"/>
  <c r="H365" i="5"/>
  <c r="H397" i="5"/>
  <c r="H429" i="5"/>
  <c r="H461" i="5"/>
  <c r="H374" i="5"/>
  <c r="H406" i="5"/>
  <c r="H438" i="5"/>
  <c r="H470" i="5"/>
  <c r="H526" i="5"/>
  <c r="H383" i="5"/>
  <c r="H415" i="5"/>
  <c r="H447" i="5"/>
  <c r="H361" i="5"/>
  <c r="H396" i="5"/>
  <c r="H428" i="5"/>
  <c r="H460" i="5"/>
  <c r="H520" i="5"/>
  <c r="H580" i="5"/>
  <c r="H559" i="5"/>
  <c r="H505" i="5"/>
  <c r="H563" i="5"/>
  <c r="H613" i="5"/>
  <c r="H380" i="5"/>
  <c r="H476" i="5"/>
  <c r="H499" i="5"/>
  <c r="H139" i="5"/>
  <c r="H143" i="5"/>
  <c r="H209" i="5"/>
  <c r="H273" i="5"/>
  <c r="H204" i="5"/>
  <c r="H268" i="5"/>
  <c r="H167" i="5"/>
  <c r="H239" i="5"/>
  <c r="H303" i="5"/>
  <c r="H202" i="5"/>
  <c r="H266" i="5"/>
  <c r="H131" i="5"/>
  <c r="H148" i="5" s="1"/>
  <c r="H237" i="5"/>
  <c r="H301" i="5"/>
  <c r="H208" i="5"/>
  <c r="H272" i="5"/>
  <c r="H195" i="5"/>
  <c r="H259" i="5"/>
  <c r="H173" i="5"/>
  <c r="H246" i="5"/>
  <c r="H369" i="5"/>
  <c r="H401" i="5"/>
  <c r="H433" i="5"/>
  <c r="H465" i="5"/>
  <c r="H378" i="5"/>
  <c r="H410" i="5"/>
  <c r="H442" i="5"/>
  <c r="H474" i="5"/>
  <c r="H554" i="5"/>
  <c r="H387" i="5"/>
  <c r="H419" i="5"/>
  <c r="H451" i="5"/>
  <c r="H368" i="5"/>
  <c r="H400" i="5"/>
  <c r="H432" i="5"/>
  <c r="H464" i="5"/>
  <c r="H536" i="5"/>
  <c r="H584" i="5"/>
  <c r="H575" i="5"/>
  <c r="H521" i="5"/>
  <c r="H579" i="5"/>
  <c r="H525" i="5"/>
  <c r="H583" i="5"/>
  <c r="H545" i="5"/>
  <c r="H603" i="5"/>
  <c r="H501" i="5"/>
  <c r="H541" i="5"/>
  <c r="H599" i="5"/>
  <c r="H561" i="5"/>
  <c r="H491" i="5"/>
  <c r="H206" i="5"/>
  <c r="H172" i="5"/>
  <c r="H176" i="5"/>
  <c r="H141" i="5"/>
  <c r="H217" i="5"/>
  <c r="H281" i="5"/>
  <c r="H212" i="5"/>
  <c r="H276" i="5"/>
  <c r="H183" i="5"/>
  <c r="H247" i="5"/>
  <c r="H354" i="5"/>
  <c r="H210" i="5"/>
  <c r="H274" i="5"/>
  <c r="H179" i="5"/>
  <c r="H245" i="5"/>
  <c r="H355" i="5"/>
  <c r="H216" i="5"/>
  <c r="H203" i="5"/>
  <c r="H267" i="5"/>
  <c r="H190" i="5"/>
  <c r="H254" i="5"/>
  <c r="H373" i="5"/>
  <c r="H405" i="5"/>
  <c r="H437" i="5"/>
  <c r="H469" i="5"/>
  <c r="H382" i="5"/>
  <c r="H414" i="5"/>
  <c r="H446" i="5"/>
  <c r="H478" i="5"/>
  <c r="H363" i="5"/>
  <c r="H391" i="5"/>
  <c r="H423" i="5"/>
  <c r="H455" i="5"/>
  <c r="H372" i="5"/>
  <c r="H404" i="5"/>
  <c r="H436" i="5"/>
  <c r="H468" i="5"/>
  <c r="H540" i="5"/>
  <c r="H592" i="5"/>
  <c r="H591" i="5"/>
  <c r="H537" i="5"/>
  <c r="H595" i="5"/>
  <c r="H517" i="5"/>
  <c r="H413" i="5"/>
  <c r="H495" i="5"/>
  <c r="H523" i="5"/>
  <c r="G79" i="5"/>
  <c r="G127" i="5" s="1"/>
  <c r="H42" i="5"/>
  <c r="H56" i="5"/>
  <c r="J615" i="5"/>
  <c r="C16" i="4"/>
  <c r="H38" i="5"/>
  <c r="C21" i="4"/>
  <c r="H52" i="5"/>
  <c r="H66" i="5"/>
  <c r="H34" i="5"/>
  <c r="H48" i="5"/>
  <c r="H62" i="5"/>
  <c r="H30" i="5"/>
  <c r="H25" i="5"/>
  <c r="H44" i="5"/>
  <c r="H58" i="5"/>
  <c r="H23" i="5"/>
  <c r="C14" i="4"/>
  <c r="H40" i="5"/>
  <c r="H54" i="5"/>
  <c r="J68" i="5"/>
  <c r="C18" i="4"/>
  <c r="H26" i="5"/>
  <c r="H24" i="5"/>
  <c r="H22" i="5"/>
  <c r="H20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1" i="5"/>
  <c r="H50" i="5"/>
  <c r="H64" i="5"/>
  <c r="H32" i="5"/>
  <c r="H28" i="5"/>
  <c r="H67" i="5" s="1"/>
  <c r="G616" i="5"/>
  <c r="G619" i="5" s="1"/>
  <c r="H46" i="5"/>
  <c r="C23" i="4"/>
  <c r="H60" i="5"/>
  <c r="H19" i="5"/>
  <c r="C19" i="4" l="1"/>
  <c r="H27" i="5"/>
  <c r="H68" i="5" s="1"/>
  <c r="J616" i="5"/>
  <c r="J619" i="5" s="1"/>
  <c r="J620" i="5" s="1"/>
  <c r="J621" i="5" s="1"/>
  <c r="G620" i="5"/>
  <c r="G621" i="5" s="1"/>
  <c r="G128" i="5"/>
  <c r="H614" i="5"/>
  <c r="H615" i="5" s="1"/>
  <c r="C24" i="4" l="1"/>
  <c r="C29" i="4" l="1"/>
  <c r="C30" i="4" s="1"/>
  <c r="D24" i="4"/>
  <c r="C27" i="4"/>
  <c r="D15" i="4"/>
  <c r="D13" i="4"/>
  <c r="D11" i="4"/>
  <c r="D22" i="4"/>
  <c r="D20" i="4"/>
  <c r="D12" i="4"/>
  <c r="D17" i="4"/>
  <c r="D16" i="4"/>
  <c r="D18" i="4"/>
  <c r="D14" i="4"/>
  <c r="D19" i="4"/>
  <c r="C37" i="4" l="1"/>
  <c r="C36" i="4"/>
  <c r="C38" i="4" l="1"/>
  <c r="C39" i="4" l="1"/>
  <c r="C40" i="4" l="1"/>
  <c r="E39" i="4" s="1"/>
  <c r="E32" i="4" l="1"/>
  <c r="E26" i="4"/>
  <c r="E31" i="4"/>
  <c r="C41" i="4"/>
  <c r="D11" i="7" s="1"/>
  <c r="E25" i="4"/>
  <c r="E40" i="4"/>
  <c r="E35" i="4"/>
  <c r="E34" i="4"/>
  <c r="E33" i="4"/>
  <c r="E15" i="4"/>
  <c r="E13" i="4"/>
  <c r="E22" i="4"/>
  <c r="E20" i="4"/>
  <c r="E11" i="4"/>
  <c r="E12" i="4"/>
  <c r="E17" i="4"/>
  <c r="E16" i="4"/>
  <c r="E18" i="4"/>
  <c r="E14" i="4"/>
  <c r="E19" i="4"/>
  <c r="E24" i="4"/>
  <c r="E30" i="4"/>
  <c r="E27" i="4"/>
  <c r="E29" i="4"/>
  <c r="E37" i="4"/>
  <c r="E36" i="4"/>
  <c r="E38" i="4"/>
</calcChain>
</file>

<file path=xl/sharedStrings.xml><?xml version="1.0" encoding="utf-8"?>
<sst xmlns="http://schemas.openxmlformats.org/spreadsheetml/2006/main" count="3867" uniqueCount="1417">
  <si>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</si>
  <si>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</si>
  <si>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Административно-бытовые здания</t>
  </si>
  <si>
    <t>Сопоставимый уровень цен: базовый уровень цен</t>
  </si>
  <si>
    <t>Единица измерения  — м2</t>
  </si>
  <si>
    <t>№ п/п</t>
  </si>
  <si>
    <t>Параметр</t>
  </si>
  <si>
    <t>Объект-представитель 1</t>
  </si>
  <si>
    <t>Объект-представитель 2</t>
  </si>
  <si>
    <t>Наименование объекта-представителя</t>
  </si>
  <si>
    <t>Строительство ПС 500 кэв Нижнеарнграская. 7 этап строительства РПБ</t>
  </si>
  <si>
    <t>Строительство ВЛ 220 кВ Зилово – Холбон (II этап строительства)</t>
  </si>
  <si>
    <t>Наименование субъекта Российской Федерации</t>
  </si>
  <si>
    <t>Северный район Республики Бурятия</t>
  </si>
  <si>
    <t>Забайкальский край</t>
  </si>
  <si>
    <t>Климатический район и подрайон</t>
  </si>
  <si>
    <t>IД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</si>
  <si>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</si>
  <si>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</si>
  <si>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Административно-бытовое здание, совмещенное с гаражом, отапливаемое</t>
  </si>
  <si>
    <t>Здание объединенное административно-бытовое с гаражом. Здание разноэтажное каркасное под одной кровлей, прямоугольное в плане с размерами в осях 12,0 х 45,0 м; высотой от планировочной отметки земли до карниза 8,3 м. Здание состоит из двух отсеков - одноэтажного и двухэтажного. Одноэтажный отсек с размерами в плане 12х30 предназначен для размещения помещения стоянки автомобилей, поста мойки автомобилей, и поста технического обслуживания и текущего ремонта. Предусмотрен монорельс, с тельфером грузоподъемностью 3,2 тс.
В двухэтажном отсеке располагается административно-бытовые и вспомогательные помещения. Размеры двухэтажного отсека по осям 12х30 м. Высота этажей составляет 3,6 м. Высота от чистого пола до нижней части ригеля 6,83 м.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</si>
  <si>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</si>
  <si>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81 412, 928/132 499,26
4 квартал 2022 г.</t>
  </si>
  <si>
    <t>15 478,44/158 739,90
1 квартал 2022 г.</t>
  </si>
  <si>
    <t>6.1</t>
  </si>
  <si>
    <t>строительно-монтажные работы</t>
  </si>
  <si>
    <t>9461/107 139</t>
  </si>
  <si>
    <t>11 300,60/134 466,64</t>
  </si>
  <si>
    <t>6.2</t>
  </si>
  <si>
    <t>оборудование и инвентарь</t>
  </si>
  <si>
    <t>4096/ 25360</t>
  </si>
  <si>
    <t>4 177,84/24 273,26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</si>
  <si>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</si>
  <si>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</si>
  <si>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</si>
  <si>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</si>
  <si>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</si>
  <si>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2022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</si>
  <si>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</si>
  <si>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</si>
  <si>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</si>
  <si>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аналог</t>
  </si>
  <si>
    <t>Составил ______________________ 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</si>
  <si>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</si>
  <si>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</si>
  <si>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</si>
  <si>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</si>
  <si>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</t>
  </si>
  <si>
    <t>Административно-бытовые здания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</si>
  <si>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</si>
  <si>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</si>
  <si>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</si>
  <si>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2016г.,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</si>
  <si>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</si>
  <si>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</si>
  <si>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</si>
  <si>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</si>
  <si>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</si>
  <si>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06-02</t>
  </si>
  <si>
    <t>АБК</t>
  </si>
  <si>
    <t>Всего по объекту:</t>
  </si>
  <si>
    <t>Всего по объекту в сопоставимом уровне цен 1 кв. 2022г:</t>
  </si>
  <si>
    <t>Сметная стоимость в уровне цен 1 кв. 2022г., тыс. руб.</t>
  </si>
  <si>
    <t>02.02-02</t>
  </si>
  <si>
    <t>Здание объед. административно-бытовое с гаражом 2 этап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</si>
  <si>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</si>
  <si>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</si>
  <si>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</si>
  <si>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</si>
  <si>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</si>
  <si>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</si>
  <si>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</si>
  <si>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</si>
  <si>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</si>
  <si>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</si>
  <si>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</si>
  <si>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</si>
  <si>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</si>
  <si>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</si>
  <si>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1-100-27</t>
  </si>
  <si>
    <t>Затраты труда рабочих (ср 2,7)</t>
  </si>
  <si>
    <t>чел.-ч</t>
  </si>
  <si>
    <t>1-100-31</t>
  </si>
  <si>
    <t>Затраты труда рабочих (ср 3,1)</t>
  </si>
  <si>
    <t>1-100-38</t>
  </si>
  <si>
    <t>Затраты труда рабочих (ср 3,8)</t>
  </si>
  <si>
    <t>1-100-40</t>
  </si>
  <si>
    <t>Затраты труда рабочих (ср 4)</t>
  </si>
  <si>
    <t>1-100-35</t>
  </si>
  <si>
    <t>Затраты труда рабочих (ср 3,5)</t>
  </si>
  <si>
    <t>1-100-32</t>
  </si>
  <si>
    <t>Затраты труда рабочих (ср 3,2)</t>
  </si>
  <si>
    <t>1-100-30</t>
  </si>
  <si>
    <t>Затраты труда рабочих (ср 3)</t>
  </si>
  <si>
    <t>1-100-39</t>
  </si>
  <si>
    <t>Затраты труда рабочих (ср 3,9)</t>
  </si>
  <si>
    <t>1-100-33</t>
  </si>
  <si>
    <t>Затраты труда рабочих (ср 3,3)</t>
  </si>
  <si>
    <t>1-100-20</t>
  </si>
  <si>
    <t>Затраты труда рабочих (ср 2)</t>
  </si>
  <si>
    <t>1-100-43</t>
  </si>
  <si>
    <t>Затраты труда рабочих (ср 4,3)</t>
  </si>
  <si>
    <t>1-100-41</t>
  </si>
  <si>
    <t>Затраты труда рабочих (ср 4,1)</t>
  </si>
  <si>
    <t>1-100-22</t>
  </si>
  <si>
    <t>Затраты труда рабочих (ср 2,2)</t>
  </si>
  <si>
    <t>1-100-42</t>
  </si>
  <si>
    <t>Затраты труда рабочих (ср 4,2)</t>
  </si>
  <si>
    <t>1-100-36</t>
  </si>
  <si>
    <t>Затраты труда рабочих (ср 3,6)</t>
  </si>
  <si>
    <t>1-100-47</t>
  </si>
  <si>
    <t>Затраты труда рабочих (ср 4,7)</t>
  </si>
  <si>
    <t>1-100-34</t>
  </si>
  <si>
    <t>Затраты труда рабочих (ср 3,4)</t>
  </si>
  <si>
    <t>1-100-37</t>
  </si>
  <si>
    <t>Затраты труда рабочих (ср 3,7)</t>
  </si>
  <si>
    <t>1-100-45</t>
  </si>
  <si>
    <t>Затраты труда рабочих (ср 4,5)</t>
  </si>
  <si>
    <t>1-100-44</t>
  </si>
  <si>
    <t>Затраты труда рабочих (ср 4,4)</t>
  </si>
  <si>
    <t>1-100-50</t>
  </si>
  <si>
    <t>Затраты труда рабочих (ср 5)</t>
  </si>
  <si>
    <t>1-100-23</t>
  </si>
  <si>
    <t>Затраты труда рабочих (ср 2,3)</t>
  </si>
  <si>
    <t>1-100-29</t>
  </si>
  <si>
    <t>Затраты труда рабочих (ср 2,9)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</si>
  <si>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</si>
  <si>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</si>
  <si>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</si>
  <si>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</si>
  <si>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</si>
  <si>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91.05.06-009</t>
  </si>
  <si>
    <t>Краны на гусеничном ходу, грузоподъемность 50-63 т</t>
  </si>
  <si>
    <t>91.06.05-011</t>
  </si>
  <si>
    <t>Погрузчики, грузоподъемность 5 т</t>
  </si>
  <si>
    <t>91.05.06-008</t>
  </si>
  <si>
    <t>Краны на гусеничном ходу, грузоподъемность 40 т</t>
  </si>
  <si>
    <t>91.05.06-007</t>
  </si>
  <si>
    <t>Краны на гусеничном ходу, грузоподъемность 25 т</t>
  </si>
  <si>
    <t>91.05.01-017</t>
  </si>
  <si>
    <t>Краны башенные, грузоподъемность 8 т</t>
  </si>
  <si>
    <t>91.05.05-015</t>
  </si>
  <si>
    <t>Краны на автомобильном ходу, грузоподъемность 16 т</t>
  </si>
  <si>
    <t>91.01.05-085</t>
  </si>
  <si>
    <t>Экскаваторы одноковшовые дизельные на гусеничном ходу, емкость ковша 0,5 м3</t>
  </si>
  <si>
    <t>91.14.02-001</t>
  </si>
  <si>
    <t>Автомобили бортовые, грузоподъемность до 5 т</t>
  </si>
  <si>
    <t>91.05.06-010</t>
  </si>
  <si>
    <t>Краны на гусеничном ходу, грузоподъемность 100 т</t>
  </si>
  <si>
    <t>91.05.06-012</t>
  </si>
  <si>
    <t>Краны на гусеничном ходу, грузоподъемность до 16 т</t>
  </si>
  <si>
    <t>91.18.01-011</t>
  </si>
  <si>
    <t>Компрессоры передвижные с электродвигателем давление 600 кПа (6 ат), производительность 0,5 м3/мин</t>
  </si>
  <si>
    <t>91.05.02-005</t>
  </si>
  <si>
    <t>Краны козловые, грузоподъемность 32 т</t>
  </si>
  <si>
    <t>91.21.01-016</t>
  </si>
  <si>
    <t>Агрегаты шпатлево-окрасочные</t>
  </si>
  <si>
    <t>91.08.09-023</t>
  </si>
  <si>
    <t>Трамбовки пневматические при работе от передвижных компрессорных станций</t>
  </si>
  <si>
    <t>91.17.04-171</t>
  </si>
  <si>
    <t>Преобразователи сварочные номинальным сварочным током 315-500 А</t>
  </si>
  <si>
    <t>91.17.01-001</t>
  </si>
  <si>
    <t>Выпрямители сварочные многопостовые с количеством постов до 30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</si>
  <si>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</si>
  <si>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</si>
  <si>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</si>
  <si>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</si>
  <si>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91.21.01-012</t>
  </si>
  <si>
    <t>Агрегаты окрасочные высокого давления для окраски поверхностей конструкций, мощность 1 кВт</t>
  </si>
  <si>
    <t>91.17.04-233</t>
  </si>
  <si>
    <t>Установки для сварки ручной дуговой (постоянного тока)</t>
  </si>
  <si>
    <t>91.17.04-031</t>
  </si>
  <si>
    <t>Агрегаты для сварки полиэтиленовых труб</t>
  </si>
  <si>
    <t>91.17.04-042</t>
  </si>
  <si>
    <t>Аппараты для газовой сварки и резки</t>
  </si>
  <si>
    <t>91.21.22-161</t>
  </si>
  <si>
    <t>Комплексы вакуумные для вирибровакуумной обработки бетона при устройстве полов</t>
  </si>
  <si>
    <t>91.07.08-025</t>
  </si>
  <si>
    <t>Растворосмесители передвижные, объем барабана 250 л</t>
  </si>
  <si>
    <t>91.06.03-047</t>
  </si>
  <si>
    <t>Лебедки ручные и рычажные тяговым усилием 31,39 кН (3,2 т)</t>
  </si>
  <si>
    <t>91.06.03-055</t>
  </si>
  <si>
    <t>Лебедки электрические тяговым усилием 19,62 кН (2 т)</t>
  </si>
  <si>
    <t>91.07.04-001</t>
  </si>
  <si>
    <t>Вибраторы глубинные</t>
  </si>
  <si>
    <t>91.07.07-041</t>
  </si>
  <si>
    <t>Растворонасосы, производительность 1 м3/ч</t>
  </si>
  <si>
    <t>91.07.04-002</t>
  </si>
  <si>
    <t>Вибраторы поверхностные</t>
  </si>
  <si>
    <t>91.21.22-441</t>
  </si>
  <si>
    <t>Установки для заготовки защитных покрытий тепловой изоляции</t>
  </si>
  <si>
    <t>91.07.08-024</t>
  </si>
  <si>
    <t>Растворосмесители передвижные, объем барабана 65 л</t>
  </si>
  <si>
    <t>91.06.03-060</t>
  </si>
  <si>
    <t>Лебедки электрические тяговым усилием до 5,79 кН (0,59 т)</t>
  </si>
  <si>
    <t>91.21.12-004</t>
  </si>
  <si>
    <t>Ножницы электрические</t>
  </si>
  <si>
    <t>91.21.22-421</t>
  </si>
  <si>
    <t>Термосы 100 л</t>
  </si>
  <si>
    <t>91.08.05-082</t>
  </si>
  <si>
    <t>Пневмобетоноукладчики 3,3 м3</t>
  </si>
  <si>
    <t>91.06.03-062</t>
  </si>
  <si>
    <t>Лебедки электрические тяговым усилием до 31,39 кН (3,2 т)</t>
  </si>
  <si>
    <t>91.21.07-011</t>
  </si>
  <si>
    <t>Машины мозаично-шлифовальные</t>
  </si>
  <si>
    <t>91.06.05-012</t>
  </si>
  <si>
    <t>Погрузчики с вилочными подхватами, грузоподъемность 1 т</t>
  </si>
  <si>
    <t>91.21.19-031</t>
  </si>
  <si>
    <t>Станки сверлильные</t>
  </si>
  <si>
    <t>91.21.22-638</t>
  </si>
  <si>
    <t>Пылесосы промышленные, мощность до 2000 Вт</t>
  </si>
  <si>
    <t>91.10.05-005</t>
  </si>
  <si>
    <t>Трубоукладчики для труб диаметром до 700 мм, грузоподъемность 12,5 т</t>
  </si>
  <si>
    <t>91.06.06-046</t>
  </si>
  <si>
    <t>Подъемники одномачтовые, грузоподъемность до 500 кг, высота подъема 25 м</t>
  </si>
  <si>
    <t>91.06.01-003</t>
  </si>
  <si>
    <t>Домкраты гидравлические, грузоподъемность 63-100 т</t>
  </si>
  <si>
    <t>91.05.01-016</t>
  </si>
  <si>
    <t>Краны башенные, грузоподъемность 5 т</t>
  </si>
  <si>
    <t>91.21.22-443</t>
  </si>
  <si>
    <t>Установки для изготовления бандажей, диафрагм, пряжек</t>
  </si>
  <si>
    <t>91.06.03-033</t>
  </si>
  <si>
    <t>Лебедки вспомогательные шахтные с тяговым усилием 13,73 кН (1,4 т)</t>
  </si>
  <si>
    <t>Материалы</t>
  </si>
  <si>
    <t>14.2.02.11-0024</t>
  </si>
  <si>
    <t>Состав огнезащитный однокомпонентный тонкослойный терморасширяющегося типа на органической основе для пассивной огнезащиты металлоконструкций</t>
  </si>
  <si>
    <t>кг</t>
  </si>
  <si>
    <t>07.2.03.05-0061</t>
  </si>
  <si>
    <t>Основные несущие конструкции каркасов цельнометаллические, расход стали на 1 м2 до 150 кг</t>
  </si>
  <si>
    <t>т</t>
  </si>
  <si>
    <t>09.4.03.11-0081</t>
  </si>
  <si>
    <t>Нащельники и детали обрамления из алюминиевых сплавов</t>
  </si>
  <si>
    <t>04.1.02.05-0011</t>
  </si>
  <si>
    <t>Смеси бетонные тяжелого бетона (БСТ), класс В30 (М400)</t>
  </si>
  <si>
    <t>м3</t>
  </si>
  <si>
    <t>08.4.03.04-0001</t>
  </si>
  <si>
    <t>Сталь арматурная, горячекатаная, класс А-I, А-II, А-III</t>
  </si>
  <si>
    <t>02.2.04.03-0003</t>
  </si>
  <si>
    <t>Смесь песчано-гравийная природная</t>
  </si>
  <si>
    <t>07.2.05.05-0082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</si>
  <si>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200 мм, тип покрытия полиэстер, толщина металлических облицовок 0,5 мм (Россия)</t>
  </si>
  <si>
    <t>м2</t>
  </si>
  <si>
    <t>Прайс из СД ОП</t>
  </si>
  <si>
    <t>Заслонка с приводом взрывозащищенная УВК-Ех 700х40011 с ЭПВ DA04N220</t>
  </si>
  <si>
    <t>шт</t>
  </si>
  <si>
    <t>07.2.05.05-0026</t>
  </si>
  <si>
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полиэстер, толщина металлических облицовок 0,5 мм (Россия)</t>
  </si>
  <si>
    <t>11.3.02.01-0017</t>
  </si>
  <si>
    <t>Блок оконный пластиковый: двустворчатый, с глухой и поворотно-откидной створкой, двухкамерным стеклопакетом (32 мм), площадью до 2,5 м2</t>
  </si>
  <si>
    <t>04.1.02.05-0032</t>
  </si>
  <si>
    <t>Смеси бетонные тяжелого бетона (БСТ), крупность заполнителя 10 мм, класс В35 (М450)</t>
  </si>
  <si>
    <t>08.1.06.01-0015</t>
  </si>
  <si>
    <t>Ворота распашные складчатые РСВ 4,8х5,4</t>
  </si>
  <si>
    <t>06.2.02.01-0051</t>
  </si>
  <si>
    <t>Плитка керамическая неглазурованная для полов гладкая, многоцветная квадратная и прямоугольная</t>
  </si>
  <si>
    <t>01.6.01.02-0008</t>
  </si>
  <si>
    <t>Листы гипсокартонные ГКЛВ, толщина 12,5 мм</t>
  </si>
  <si>
    <t>11.3.01.02-0021</t>
  </si>
  <si>
    <t>Блок дверной входной из ПВХ-профилей, с простой коробкой, однопольный с простой фурнитурой, без стеклопакета по типу сэндвич, площадь от 1,5-2 м2</t>
  </si>
  <si>
    <t>12.2.05.05-0015</t>
  </si>
  <si>
    <t>Плиты из минеральной ваты ППЖ-160</t>
  </si>
  <si>
    <t>14.2.02.03-0001</t>
  </si>
  <si>
    <t>Краска огнезащитная</t>
  </si>
  <si>
    <t>04.1.02.05-0003</t>
  </si>
  <si>
    <t>Смеси бетонные тяжелого бетона (БСТ), класс В7,5 (М100)</t>
  </si>
  <si>
    <t>08.4.02.03-0002</t>
  </si>
  <si>
    <t>Каркасы арматурные класса А-I диаметром: 10 мм</t>
  </si>
  <si>
    <t>Светильник встраиваемый светодиодный  IP65 ARCTIC OPL ECO LED 1200 TH 5000К 44Вт</t>
  </si>
  <si>
    <t>Шумоглушитель взрывозащищенный Nk.C 70-40 (П Gb ПС Тб)</t>
  </si>
  <si>
    <t>12.2.05.06-0036</t>
  </si>
  <si>
    <t>Плиты теплоизоляционные из пенопласта полистирольного ППС-35</t>
  </si>
  <si>
    <t>21.1.06.10-0414</t>
  </si>
  <si>
    <t>Кабель силовой с медными жилами ВВГнг(A)-LS 5х50мк(N, PE)-1000</t>
  </si>
  <si>
    <t>1000 м</t>
  </si>
  <si>
    <t>Аккумулирующий бак Ecosystem PR 2500 2500 л</t>
  </si>
  <si>
    <t>07.2.07.13-0061</t>
  </si>
  <si>
    <t>Конструкции стальные нащельников и деталей обрамления</t>
  </si>
  <si>
    <t>Светильник встраиваемый светодиодный IP20 OPTIMA.OPL ECO LED 595 3000K 26Вт</t>
  </si>
  <si>
    <t>06.2.01.02-0012</t>
  </si>
  <si>
    <t>Плитка керамическая глазурованная для внутренней облицовки стен гладкая, цветная однотонная без завала</t>
  </si>
  <si>
    <t>06.2.05.03-0001</t>
  </si>
  <si>
    <t>Плитка керамогранитная многоцветная неполированная, размер 300х300х8 мм</t>
  </si>
  <si>
    <t>12.2.04.02-0001</t>
  </si>
  <si>
    <t>Маты из минеральной ваты на синтетическом связующем из каменной ваты базальтовых пород, толщина 50 мм</t>
  </si>
  <si>
    <t>Гибкая вставка взрывозащищенная FH.C 70-40 (Н Gb НС Тб)</t>
  </si>
  <si>
    <t>01.6.03.04-0111</t>
  </si>
  <si>
    <t>Линолеум коммерческий гомогенный: "ТАРКЕТТ GRANIT MULTISAFE" (толщина 2,5 мм, класс 34/43, пож. безопасность Г4, В3, РП1, Д2, Т2)</t>
  </si>
  <si>
    <t>07.1.01.01-0019</t>
  </si>
  <si>
    <t>Дверь противопожарная металлическая: однопольная ДПМ-01/60, размером 900х2100 мм</t>
  </si>
  <si>
    <t>12.2.05.06-0023</t>
  </si>
  <si>
    <t>Плиты пенополистирольные М50</t>
  </si>
  <si>
    <t>12.1.02.10-1344</t>
  </si>
  <si>
    <t>Мембрана полимерная гидроизоляционная ЭПДМ, толщина 1,0 мм</t>
  </si>
  <si>
    <t>12.2.05.06-0022</t>
  </si>
  <si>
    <t>Плиты пенополистирольные М35</t>
  </si>
  <si>
    <t>07.2.05.01-0001</t>
  </si>
  <si>
    <t>Косоуры</t>
  </si>
  <si>
    <t>12.1.01.05-0017</t>
  </si>
  <si>
    <t>Кронштейн желоба металлический для водосточных систем, окрашенный, диаметр 150 мм, длина 310 мм</t>
  </si>
  <si>
    <t>12.1.01.05-0026</t>
  </si>
  <si>
    <t>Хомут для труб металлический для водосточных систем, окрашенный, диаметр 100 мм</t>
  </si>
  <si>
    <t>21.1.06.09-0180</t>
  </si>
  <si>
    <t>Кабель силовой с медными жилами ВВГнг(A)-LS 5х16-660</t>
  </si>
  <si>
    <t>01.6.04.02-0011</t>
  </si>
  <si>
    <t>Панели потолочные с комплектующими</t>
  </si>
  <si>
    <t>Лоток перфорированный прямой 50х150 мм_x000D_
(вес 1м - 1,23кг)</t>
  </si>
  <si>
    <t>м</t>
  </si>
  <si>
    <t>01.2.03.03-0007</t>
  </si>
  <si>
    <t>Мастика битумная</t>
  </si>
  <si>
    <t>14.4.01.02-0026</t>
  </si>
  <si>
    <t>Грунтовка акриловая: PRIMER С проникающая, адгезионная, LITOCOL</t>
  </si>
  <si>
    <t>14.1.06.02-0022</t>
  </si>
  <si>
    <t>Клей монтажный усиленный водостойкий для керамогранита, марка "GLIMS StrongFix"</t>
  </si>
  <si>
    <t>07.2.06.03-0195</t>
  </si>
  <si>
    <t>Профиль стоечный, стальной, оцинкованный, для монтажа гипсовых перегородок, длина 3 м, сечение 50х50х0,6 мм</t>
  </si>
  <si>
    <t>18.2.02.03-0002</t>
  </si>
  <si>
    <t>Кабина душевая со стальным поддоном, размер 800х800х1975 мм</t>
  </si>
  <si>
    <t>компл</t>
  </si>
  <si>
    <t>04.3.02.01-0413</t>
  </si>
  <si>
    <t>Смеси сухие для наливных полов, марка: «Ветонит» 3300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</si>
  <si>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</si>
  <si>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</si>
  <si>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Монтажный стакан с шумоглушением kPN-S-40</t>
  </si>
  <si>
    <t>08.4.01.01-0022</t>
  </si>
  <si>
    <t>Детали анкерные с резьбой из прямых или гнутых круглых стержней</t>
  </si>
  <si>
    <t>Комплект для датчика ExBin-P-..., включает шланг 6 мм, 2 пластиковых фитинга kit 2 (дпд на прит. фильтр)</t>
  </si>
  <si>
    <t>08.3.02.01-0041</t>
  </si>
  <si>
    <t>Лента стальная упаковочная мягкая нормальной точности 0,7х20-50 мм</t>
  </si>
  <si>
    <t>11.3.01.02-0028</t>
  </si>
  <si>
    <t>Блок дверной входной из ПВХ-профилей, с простой коробкой, однопольный с роликовой фурнитурой, без стеклопакета по типу сэндвич, площадь более 2 м2</t>
  </si>
  <si>
    <t>Лоток перфорированный подвесной прямой 50х50 мм_x000D_
(вес 1м - 0,8кг)</t>
  </si>
  <si>
    <t>04.3.01.09-0016</t>
  </si>
  <si>
    <t>Раствор готовый кладочный, цементный, М200</t>
  </si>
  <si>
    <t>06.2.03.02-0002</t>
  </si>
  <si>
    <t>Плитка керамическая глазурованная, гладкая, фасадная, многоцветная, толщина 9 мм</t>
  </si>
  <si>
    <t>Кабель пожарной сигнализации КПСЭнг(A)-FRLS 2х2х0,75</t>
  </si>
  <si>
    <t>11.1.03.01-0077</t>
  </si>
  <si>
    <t>Бруски обрезные, хвойных пород, длина 4-6,5 м, ширина 75-150 мм, толщина 40-75 мм, сорт I</t>
  </si>
  <si>
    <t>19.1.01.03-0071</t>
  </si>
  <si>
    <t>Воздуховоды из оцинкованной стали, толщина 0,5 мм, диаметр до 200 мм</t>
  </si>
  <si>
    <t>19.2.03.02-0006</t>
  </si>
  <si>
    <t>Решетки вентиляционные АМН, алюминиевые, размер 300х200 мм</t>
  </si>
  <si>
    <t>07.1.01.03-0001</t>
  </si>
  <si>
    <t>Блок дверной стальной внутренний однопольный ДСВ, площадь 2,1 м2</t>
  </si>
  <si>
    <t>11.2.13.04-0011</t>
  </si>
  <si>
    <t>Щиты из досок, толщина 25 мм</t>
  </si>
  <si>
    <t>04.3.01.09-0013</t>
  </si>
  <si>
    <t>Раствор готовый кладочный, цементный, М75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</si>
  <si>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</si>
  <si>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</si>
  <si>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01.7.15.03-0042</t>
  </si>
  <si>
    <t>Болты с гайками и шайбами строительные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</si>
  <si>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</si>
  <si>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</si>
  <si>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21.1.06.09-0152</t>
  </si>
  <si>
    <t>Кабель силовой с медными жилами ВВГнг(A)-LS 3х2,5-660</t>
  </si>
  <si>
    <t>08.4.02.06-0003</t>
  </si>
  <si>
    <t>Сетка сварная из холоднотянутой проволоки 4-5 мм</t>
  </si>
  <si>
    <t>Фильтр кассетный FRC 70-40</t>
  </si>
  <si>
    <t>14.3.02.01-0111</t>
  </si>
  <si>
    <t>Краска акриловая ВД-АК-101</t>
  </si>
  <si>
    <t>21.1.06.09-0176</t>
  </si>
  <si>
    <t>Кабель силовой с медными жилами ВВГнг(A)-LS 5х2,5-660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</si>
  <si>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</si>
  <si>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</si>
  <si>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07.1.01.01-0020</t>
  </si>
  <si>
    <t>Дверь противопожарная металлическая: однопольная ДПМ-01/60, размером 1000х2100 мм</t>
  </si>
  <si>
    <t>04.3.01.09-0015</t>
  </si>
  <si>
    <t>Раствор готовый кладочный, цементный, М150</t>
  </si>
  <si>
    <t>19.1.01.03-0077</t>
  </si>
  <si>
    <t>Воздуховоды из оцинкованной стали толщиной: 0,7 мм, периметром до 1000 мм</t>
  </si>
  <si>
    <t>01.6.04.02-0014</t>
  </si>
  <si>
    <t>Панели потолочные с комплектующими: ARMSTRONG OASIS</t>
  </si>
  <si>
    <t>04.3.02.06-0003</t>
  </si>
  <si>
    <t>Смеси штукатурные рельефные на акриловой основе с эффектом "шуба" текстуры Декор</t>
  </si>
  <si>
    <t>04.3.01.12-0003</t>
  </si>
  <si>
    <t>Раствор кладочный, цементно-известковый, М50</t>
  </si>
  <si>
    <t>01.7.04.01-0001</t>
  </si>
  <si>
    <t>Доводчик дверной DS 73 BC "Серия Premium", усилие закрывания EN2-5</t>
  </si>
  <si>
    <t>04.3.02.09-0832</t>
  </si>
  <si>
    <t>Смесь сухая на основе высокоактивного портландцемента и корундовых заполнителей MASTERTOP 450 для упрочнения поверхности бетонных полов, цвет зеленый</t>
  </si>
  <si>
    <t>ФССЦ тех.часть прил.8, т.1, п.1.3</t>
  </si>
  <si>
    <t>Надбавка за применение в чертежах КМ металлопроката, не предусмотренного для применения в строительных стальных конструкциях 33,21/33,21*0,03*11121,41=333,64</t>
  </si>
  <si>
    <t>08.3.11.01-0058</t>
  </si>
  <si>
    <t>Швеллеры № 16, марка стали Ст3пс5</t>
  </si>
  <si>
    <t>01.7.15.12-0014</t>
  </si>
  <si>
    <t>Шпильки резьбовая М10-2000</t>
  </si>
  <si>
    <t>19.1.01.03-0079</t>
  </si>
  <si>
    <t>Воздуховоды из оцинкованной стали толщиной: 0,7 мм, периметром от 1700 до 4000 мм</t>
  </si>
  <si>
    <t>24.3.05.08-0214</t>
  </si>
  <si>
    <t>Отвод литой полиэтиленовый 45 град., электросварной, диаметр 110 мм</t>
  </si>
  <si>
    <t>21.1.06.09-0151</t>
  </si>
  <si>
    <t>Кабель силовой с медными жилами ВВГнг(A)-LS 3х1,5-660</t>
  </si>
  <si>
    <t>09.2.02.02-0011</t>
  </si>
  <si>
    <t>Рейка алюминиевая потолочная, ширина 100 мм</t>
  </si>
  <si>
    <t>14.5.01.10-0003</t>
  </si>
  <si>
    <t>Пена монтажная</t>
  </si>
  <si>
    <t>л</t>
  </si>
  <si>
    <t>07.2.06.03-0155</t>
  </si>
  <si>
    <t>Профиль направляющий, стальной, оцинкованный, для монтажа гипсовых перегородок и подвесных потолков, длина 3 м, сечение 60х27х0,6 мм</t>
  </si>
  <si>
    <t>01.7.07.04-0005</t>
  </si>
  <si>
    <t>Дисперсия поливинилацетатная гомополимерная грубодисперсная непластифицированная Д50Н</t>
  </si>
  <si>
    <t>08.1.02.17-0100</t>
  </si>
  <si>
    <t>Сетка сварная из арматурной проволоки без покрытия, диаметр проволоки 5,0 мм, размер ячейки 200х200 мм</t>
  </si>
  <si>
    <t>01.2.03.05-0001</t>
  </si>
  <si>
    <t>Праймер битумно-полимерный для подготовки (грунтования) изолируемой поверхности перед нанесением битумно-полимерных гидроизоляционных материалов</t>
  </si>
  <si>
    <t>01.7.11.07-0032</t>
  </si>
  <si>
    <t>Электроды сварочные Э42, диаметр 4 мм</t>
  </si>
  <si>
    <t>14.5.09.11-0102</t>
  </si>
  <si>
    <t>Уайт-спирит</t>
  </si>
  <si>
    <t>20.4.04.01-0023</t>
  </si>
  <si>
    <t>Шкаф металлический навесной ШРН-1М-2/30, для установки в помещениях, емкость 30 пар</t>
  </si>
  <si>
    <t>21.1.06.10-0199</t>
  </si>
  <si>
    <t>Кабель силовой с медными жилами ВВГнг(A)-FRLS 5х2,5ок(N,PE)-1000</t>
  </si>
  <si>
    <t>20.2.07.06-0001</t>
  </si>
  <si>
    <t>Лоток кабельный проволочный, размер 50х50 мм, горячеоцинкованный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</si>
  <si>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</si>
  <si>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</si>
  <si>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04.3.01.12-0111</t>
  </si>
  <si>
    <t>Раствор готовый отделочный тяжелый, цементно-известковый, состав 1:1:6</t>
  </si>
  <si>
    <t>07.2.06.03-0112</t>
  </si>
  <si>
    <t>Профиль направляющий, стальной, оцинкованный, для монтажа гипсовых перегородок и подвесных потолков, длина 3 м, сечение 50х40х0,6 мм</t>
  </si>
  <si>
    <t>05.1.07.25-0071</t>
  </si>
  <si>
    <t>Марши и площадки лестничные 7П 42.14-2, бетон B25, объем 1,0 м3, расход арматуры 114,612 кг</t>
  </si>
  <si>
    <t>01.7.15.06-0111</t>
  </si>
  <si>
    <t>Гвозди строительные</t>
  </si>
  <si>
    <t>21.1.06.09-0177</t>
  </si>
  <si>
    <t>Кабель силовой с медными жилами ВВГнг(A)-LS 5х4-660</t>
  </si>
  <si>
    <t>11.1.03.01-0079</t>
  </si>
  <si>
    <t>Бруски обрезные, хвойных пород, длина 4-6,5 м, ширина 75-150 мм, толщина 40-75 мм, сорт III</t>
  </si>
  <si>
    <t>07.2.07.13-0191</t>
  </si>
  <si>
    <t>Стеллажи различного назначения (для механизированных складов)</t>
  </si>
  <si>
    <t>21.1.06.10-0415</t>
  </si>
  <si>
    <t>Кабель силовой с медными жилами ВВГнг(A)-LS 5х70мс(N, PE)-1000</t>
  </si>
  <si>
    <t>08.1.02.17-0072</t>
  </si>
  <si>
    <t>Сетка противомоскитная стационарная, цвет белый</t>
  </si>
  <si>
    <t>08.1.02.22-0001</t>
  </si>
  <si>
    <t>Звенья водосточных труб из оцинкованной стали, толщина 0,55 мм, диаметр 140 мм</t>
  </si>
  <si>
    <t>01.7.15.04-0055</t>
  </si>
  <si>
    <t>Винты самонарезающие, оцинкованные, размер 5х45 мм</t>
  </si>
  <si>
    <t>11.1.03.06-0095</t>
  </si>
  <si>
    <t>Доска обрезная, хвойных пород, ширина 75-150 мм, толщина 44 мм и более, длина 4-6,5 м, сорт III</t>
  </si>
  <si>
    <t>01.7.07.12-0024</t>
  </si>
  <si>
    <t>Пленка полиэтиленовая, толщина 0,15 мм</t>
  </si>
  <si>
    <t>11.1.03.06-0094</t>
  </si>
  <si>
    <t>Доска обрезная, хвойных пород, ширина 75-150 мм, толщина 44 мм и более, длина 4-6,5 м, сорт II</t>
  </si>
  <si>
    <t>08.1.02.03-0001</t>
  </si>
  <si>
    <t>Аквилон из оцинкованной стали с полимерным покрытием</t>
  </si>
  <si>
    <t>12.1.01.05-0050</t>
  </si>
  <si>
    <t>Колено трубы 60° металлическое для водосточных систем, окрашенное, диаметр 100 мм</t>
  </si>
  <si>
    <t>08.1.02.01-0001</t>
  </si>
  <si>
    <t>Воронка водосточная из оцинкованной стали толщиной 0,5 мм, диаметр 100 мм</t>
  </si>
  <si>
    <t>20.5.02.04-0008</t>
  </si>
  <si>
    <t>Коробка ответвительная с кабельными вводами (6 выводов, диаметр 20 мм), размер 80х80х40 мм, цвет серый</t>
  </si>
  <si>
    <t>10 шт</t>
  </si>
  <si>
    <t>08.1.02.17-0094</t>
  </si>
  <si>
    <t>Сетка сварная из арматурной проволоки без покрытия, диаметр проволоки 4,0 мм, размер ячейки 150х150 мм</t>
  </si>
  <si>
    <t>19.1.01.03-0078</t>
  </si>
  <si>
    <t>Воздуховоды из оцинкованной стали толщиной: 0,7 мм, периметром от 1100 до 1600 мм</t>
  </si>
  <si>
    <t>14.5.09.07-0022</t>
  </si>
  <si>
    <t>Растворитель № 646</t>
  </si>
  <si>
    <t>Хомут соединительный НТК 160</t>
  </si>
  <si>
    <t>14.4.04.08-0003</t>
  </si>
  <si>
    <t>Эмаль ПФ-115, серая</t>
  </si>
  <si>
    <t>Огнетушитель ОУ-3</t>
  </si>
  <si>
    <t>14.1.06.02-0002</t>
  </si>
  <si>
    <t>Клей для плитки (сухая смесь)</t>
  </si>
  <si>
    <t>01.7.06.02-0001</t>
  </si>
  <si>
    <t>Лента бутиловая</t>
  </si>
  <si>
    <t>20.2.07.09-0023</t>
  </si>
  <si>
    <t>Угол горизонтальный 90°, сейсмостойкий ЛГ-100/300-30, горячеоцинкованный</t>
  </si>
  <si>
    <t>14.4.02.04-0143</t>
  </si>
  <si>
    <t>Краска масляная земляная МА-0115, охра</t>
  </si>
  <si>
    <t>01.3.02.08-0001</t>
  </si>
  <si>
    <t>Кислород газообразный технический</t>
  </si>
  <si>
    <t>Лоток перфорированный прямой 100х400 мм_x000D_
(вес 1м - 4,7кг)</t>
  </si>
  <si>
    <t>14.4.01.02-0012</t>
  </si>
  <si>
    <t>Грунтовка укрепляющая, глубокого проникновения, быстросохнущая, паропроницаемая</t>
  </si>
  <si>
    <t>18.3.01.02-0031</t>
  </si>
  <si>
    <t>Рукав пожарный льняной сухого прядения нормальный, диаметр 51 мм</t>
  </si>
  <si>
    <t>18.3.02.02-0012</t>
  </si>
  <si>
    <t>Шкаф пожарный, навесной с окном, ШПК-320</t>
  </si>
  <si>
    <t>08.3.11.01-0091</t>
  </si>
  <si>
    <t>Швеллеры № 40, марка стали Ст0</t>
  </si>
  <si>
    <t>07.3.02.11-0091</t>
  </si>
  <si>
    <t>Стальные конструкции перекрытия швов</t>
  </si>
  <si>
    <t>01.7.06.04-0007</t>
  </si>
  <si>
    <t>Лента разделительная для сопряжения потолка из ЛГК со стеной</t>
  </si>
  <si>
    <t>100 м</t>
  </si>
  <si>
    <t>19.2.03.02-0005</t>
  </si>
  <si>
    <t>Решетки вентиляционные АМН, алюминиевые, размер 300х100 мм</t>
  </si>
  <si>
    <t>08.3.05.05-0051</t>
  </si>
  <si>
    <t>Сталь листовая оцинкованная, толщина 0,5 мм</t>
  </si>
  <si>
    <t>08.1.02.03-0081</t>
  </si>
  <si>
    <t>Планка откосная из оцинкованной стали с полимерным покрытием, ширина 250 мм</t>
  </si>
  <si>
    <t>11.3.03.05-0011</t>
  </si>
  <si>
    <t>Сэндвич-панели для откосов наружные слои листы из поливинилхлорида, внутреннее наполнение вспененный пенополистирол белые, ширина 1,5 м, длина 3,0 м, толщина 10 мм</t>
  </si>
  <si>
    <t>14.3.01.03-0001</t>
  </si>
  <si>
    <t>Состав грунтовочный глубокого проникновения</t>
  </si>
  <si>
    <t>20.2.07.10-0021</t>
  </si>
  <si>
    <t>Секция горизонтальная для поворота кабельной трассы из лотков прямых на 90°, сейсмостойкая, СГ-50/100-90, горячеоцинкованная</t>
  </si>
  <si>
    <t>01.7.06.11-0001</t>
  </si>
  <si>
    <t>Лента предварительно сжатая, уплотнительная</t>
  </si>
  <si>
    <t>10 м</t>
  </si>
  <si>
    <t>01.7.03.01-0001</t>
  </si>
  <si>
    <t>Вода</t>
  </si>
  <si>
    <t>20.3.03.04-0011</t>
  </si>
  <si>
    <t>Светильник аварийного освещения "ВЫХОД" под лампу КЛ с рассеивателем из поликарбоната, типа ЛБО 29-9-831 (БС-831)</t>
  </si>
  <si>
    <t>01.7.15.07-0014</t>
  </si>
  <si>
    <t>Дюбели распорные полипропиленовые</t>
  </si>
  <si>
    <t>100 шт</t>
  </si>
  <si>
    <t>20.2.07.06-0015</t>
  </si>
  <si>
    <t>Лоток кабельный проволочный, размер 400х100 мм, горячеоцинкованный</t>
  </si>
  <si>
    <t>Кабель КГН-К 4х4</t>
  </si>
  <si>
    <t>23.5.02.02-0037</t>
  </si>
  <si>
    <t>Трубы стальные электросварные прямошовные со снятой фаской из стали марок Ст2кп-Ст4кп и Ст2пс-Ст4пс, наружный диаметр 76 мм, толщина стенки 3,5 мм</t>
  </si>
  <si>
    <t>21.1.06.09-0182</t>
  </si>
  <si>
    <t>Кабель силовой с медными жилами ВВГнг(A)-LS 5х35-660</t>
  </si>
  <si>
    <t>01.2.03.03-0062</t>
  </si>
  <si>
    <t>Мастика битумно-резиновая кровельная</t>
  </si>
  <si>
    <t>18.1.10.02-0002</t>
  </si>
  <si>
    <t>Вентиль пожарный 50-10 для воды, номинальное давление 1,0 МПа (10 кгс/см2), номинальный диаметр 50 мм</t>
  </si>
  <si>
    <t>04.3.02.04-0155</t>
  </si>
  <si>
    <t>Смеси бетонные, БСГ, тяжелого бетона на гранитном щебне, фракция 5-20 мм, класс: B30 (М400), П3, F200, W8</t>
  </si>
  <si>
    <t>14.5.11.02-0101</t>
  </si>
  <si>
    <t>Шпатлевка водно-дисперсионная</t>
  </si>
  <si>
    <t>19.2.02.01-0017</t>
  </si>
  <si>
    <t>Зонты вентиляционных систем из листовой и сортовой стали, прямоугольные, размер шахты 500х800 мм</t>
  </si>
  <si>
    <t>01.2.01.02-0021</t>
  </si>
  <si>
    <t>Битумы нефтяные модифицированные для кровельных мастик БНМ-55/60</t>
  </si>
  <si>
    <t>19.1.01.03-0016</t>
  </si>
  <si>
    <t>Воздуховоды из оцинкованной стали жесткие спирально-навивные, толщина 1,0 мм, диаметр 1000 мм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</si>
  <si>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</si>
  <si>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</si>
  <si>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12.2.04.08-0026</t>
  </si>
  <si>
    <t>Маты минераловатные прошивные с покрытием сеткой, марка: "Wired mat 80" ROCKWOOL, толщиной 60 мм</t>
  </si>
  <si>
    <t>01.7.11.07-0036</t>
  </si>
  <si>
    <t>Электроды сварочные Э46, диаметр 4 мм</t>
  </si>
  <si>
    <t>01.7.07.29-0091</t>
  </si>
  <si>
    <t>Опилки древесные</t>
  </si>
  <si>
    <t>02.2.05.04-1777</t>
  </si>
  <si>
    <t>Щебень М 800, фракция 20-40 мм, группа 2</t>
  </si>
  <si>
    <t>24.1.02.04-0002</t>
  </si>
  <si>
    <t>Скобы для крепления труб, номинальный наружный диаметр 20 мм</t>
  </si>
  <si>
    <t>14.4.01.01-0003</t>
  </si>
  <si>
    <t>Грунтовка ГФ-021</t>
  </si>
  <si>
    <t>01.3.01.03-0002</t>
  </si>
  <si>
    <t>Керосин для технических целей</t>
  </si>
  <si>
    <t>01.3.02.09-0022</t>
  </si>
  <si>
    <t>Пропан-бутан смесь техническая</t>
  </si>
  <si>
    <t>19.2.03.01-1000</t>
  </si>
  <si>
    <t>Решетки жалюзийные наружные, из алюминия круглого сечения, диаметр 160 мм</t>
  </si>
  <si>
    <t>07.2.06.03-0119</t>
  </si>
  <si>
    <t>Профиль направляющий, стальной, оцинкованный, для монтажа гипсовых перегородок и подвесных потолков, длина 3 м, сечение 28х27х0,6 мм</t>
  </si>
  <si>
    <t>20.2.03.13-0004</t>
  </si>
  <si>
    <t>Полка кабельная К-1163</t>
  </si>
  <si>
    <t>1000 шт</t>
  </si>
  <si>
    <t>11.1.03.01-0001</t>
  </si>
  <si>
    <t>Бруски деревянные, размер 50х50 мм</t>
  </si>
  <si>
    <t>04.3.02.09-0741</t>
  </si>
  <si>
    <t>Затирка эластичная для реставрации и заполнения швов между плитками шириной 4-16 мм, водостойкая</t>
  </si>
  <si>
    <t>14.1.02.04-0001</t>
  </si>
  <si>
    <t>Клей-мастика ПЕРМИНИД</t>
  </si>
  <si>
    <t>01.7.15.02-0051</t>
  </si>
  <si>
    <t>Болты анкерные</t>
  </si>
  <si>
    <t>01.3.01.01-0001</t>
  </si>
  <si>
    <t>Бензин авиационный Б-70</t>
  </si>
  <si>
    <t>18.2.01.05-0156</t>
  </si>
  <si>
    <t>Умывальники полуфарфоровые и фарфоровые с смесителем с нижней камерой смешивания, кронштейнами, сифоном бутылочным латунным и выпуском, овальные с выступающими установочными поверхностями, размер 650х500х150 мм</t>
  </si>
  <si>
    <t>18.1.02.03-0022</t>
  </si>
  <si>
    <t>Задвижки стальные, номинальный диаметр 120 мм</t>
  </si>
  <si>
    <t>19.2.03.01-1002</t>
  </si>
  <si>
    <t>Решетки жалюзийные наружные, из алюминия круглого сечения, диаметр 200 мм</t>
  </si>
  <si>
    <t>24.1.02.04-0003</t>
  </si>
  <si>
    <t>Скобы для крепления труб, номинальный наружный диаметр 25 мм</t>
  </si>
  <si>
    <t>01.3.01.01-0010</t>
  </si>
  <si>
    <t>Бензин-растворитель</t>
  </si>
  <si>
    <t>20.2.07.10-0022</t>
  </si>
  <si>
    <t>Секция горизонтальная для поворота кабельной трассы из лотков прямых на 90°, сейсмостойкая, СГ-50/200-90, горячеоцинкованная</t>
  </si>
  <si>
    <t>18.2.01.06-0001</t>
  </si>
  <si>
    <t>Унитаз-компакт «Комфорт»</t>
  </si>
  <si>
    <t>01.7.19.04-0031</t>
  </si>
  <si>
    <t>Прокладки резиновые (пластина техническая прессованная)</t>
  </si>
  <si>
    <t>20.2.03.06-0011</t>
  </si>
  <si>
    <t>Крышка лотка PNK: 50 замковая, длина 2,5 м</t>
  </si>
  <si>
    <t>11.3.03.01-0002</t>
  </si>
  <si>
    <t>Доски подоконные из ПВХ, ширина 150 мм</t>
  </si>
  <si>
    <t>01.7.15.14-0045</t>
  </si>
  <si>
    <t>Шурупы самонарезающий прокалывающий, для крепления гипсокартонных листов (ГКЛ, ГКЛВ, ГКЛВО) к каркасу из металлических профилей 3,5/35 мм</t>
  </si>
  <si>
    <t>01.7.06.05-0042</t>
  </si>
  <si>
    <t>Лента липкая изоляционная на поликасиновом компаунде, ширина 20-30 мм, толщина от 0,14 до 0,19 мм</t>
  </si>
  <si>
    <t>01.7.16.03-0011</t>
  </si>
  <si>
    <t>Стойки деревометаллические раздвижные инвентарные</t>
  </si>
  <si>
    <t>20.4.03.05-0003</t>
  </si>
  <si>
    <t>Розетка открытой проводки двухгнездная с заземлением</t>
  </si>
  <si>
    <t>20.2.07.05-0003</t>
  </si>
  <si>
    <t>Лоток кабельный оцинкованный: перфорированный PNK 200-200х50 мм, длина 2,5 м</t>
  </si>
  <si>
    <t>08.3.03.06-0002</t>
  </si>
  <si>
    <t>Проволока горячекатаная в мотках, диаметр 6,3-6,5 мм</t>
  </si>
  <si>
    <t>14.5.09.07-0030</t>
  </si>
  <si>
    <t>Растворитель Р-4</t>
  </si>
  <si>
    <t>01.7.20.08-0071</t>
  </si>
  <si>
    <t>Канат пеньковый пропитанный</t>
  </si>
  <si>
    <t>01.7.11.07-0034</t>
  </si>
  <si>
    <t>Электроды сварочные Э42А, диаметр 4 мм</t>
  </si>
  <si>
    <t>14.5.11.01-0001</t>
  </si>
  <si>
    <t>Шпатлевка клеевая</t>
  </si>
  <si>
    <t>20.2.07.06-0007</t>
  </si>
  <si>
    <t>Лоток кабельный проволочный, размер 150х50 мм, горячеоцинкованный</t>
  </si>
  <si>
    <t>18.1.03.02-0002</t>
  </si>
  <si>
    <t>Затвор дисковый поворотный межфланцевый чугунный, рабочее давление 1,0-1,6 МПа, диаметр 50 мм</t>
  </si>
  <si>
    <t>12.1.01.05-0046</t>
  </si>
  <si>
    <t>Колено трубы сливное 60° металлическое для водосточных систем, окрашенное, диаметр 100 мм</t>
  </si>
  <si>
    <t>24.3.01.02-0012</t>
  </si>
  <si>
    <t>Трубы из самозатухающего ПВХ гибкие гофрированные, легкие, без протяжки, номинальный внутренний диаметр 20 мм</t>
  </si>
  <si>
    <t>04.3.01.09-0023</t>
  </si>
  <si>
    <t>Раствор отделочный тяжелый цементный, состав 1:3</t>
  </si>
  <si>
    <t>12.1.01.05-0043</t>
  </si>
  <si>
    <t>Заглушка желоба металлическая для водосточных систем, покрытие полиэстер, диаметр 185 мм</t>
  </si>
  <si>
    <t>23.8.03.11-0652</t>
  </si>
  <si>
    <t>Фланцы стальные плоские приварные из стали ВСт3сп2, ВСт3сп3, номинальное давление 1,0 МПа, номинальный диаметр 40 мм</t>
  </si>
  <si>
    <t>01.7.15.10-0052</t>
  </si>
  <si>
    <t>Скобы двухлапковые</t>
  </si>
  <si>
    <t>08.1.02.03-0021</t>
  </si>
  <si>
    <t>Водоотлив оконный из оцинкованной стали с полимерным покрытием, ширина планки 250 мм</t>
  </si>
  <si>
    <t>19.2.03.03-0096</t>
  </si>
  <si>
    <t>Решетки вентиляционные наружные РН, из оцинкованной стали, размер 800х500 мм</t>
  </si>
  <si>
    <t>08.1.02.11-0013</t>
  </si>
  <si>
    <t>Поковки оцинкованные, масса 2,825 кг</t>
  </si>
  <si>
    <t>04.3.02.09-0855</t>
  </si>
  <si>
    <t>Смесь сухая строительная гидроизоляционная "Доктор Бетон" тип: D222</t>
  </si>
  <si>
    <t>23.8.04.12-0052</t>
  </si>
  <si>
    <t>Тройники переходные, номинальное давление до 16 МПа, номинальный диаметр 100х65 мм, наружный диаметр и толщина стенки 108х4-76х3,5 мм</t>
  </si>
  <si>
    <t>23.3.06.01-0002</t>
  </si>
  <si>
    <t>Трубы стальные сварные оцинкованные водогазопроводные с резьбой, легкие, номинальный диаметр 20 мм, толщина стенки 2,5 мм</t>
  </si>
  <si>
    <t>20.2.03.06-0015</t>
  </si>
  <si>
    <t>Крышка лотка PNK: 200 замковая, длина 2,5 м</t>
  </si>
  <si>
    <t>20.2.07.09-0008</t>
  </si>
  <si>
    <t>Угол вертикальный внешний 90°, сейсмостойкий ЛВ-100/300, горячеоцинкованный</t>
  </si>
  <si>
    <t>20.2.08.05-0015</t>
  </si>
  <si>
    <t>Профиль монтажный</t>
  </si>
  <si>
    <t>11.1.03.01-0086</t>
  </si>
  <si>
    <t>Бруски обрезные, хвойных пород, длина 4-6,5 м, ширина 75-150 мм, толщина 150 мм и более, сорт II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</si>
  <si>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</si>
  <si>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</si>
  <si>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19.1.05.04-0007</t>
  </si>
  <si>
    <t>Диффузоры потолочные пластиковые универсальные, диаметр 125 мм</t>
  </si>
  <si>
    <t>20.2.07.06-0003</t>
  </si>
  <si>
    <t>Лоток кабельный проволочный, размер 100х50 мм, горячеоцинкованный</t>
  </si>
  <si>
    <t>19.1.04.02-0006</t>
  </si>
  <si>
    <t>Дефлекторы статические из оцинкованной стали, диаметр 200 мм</t>
  </si>
  <si>
    <t>11.2.13.04-0012</t>
  </si>
  <si>
    <t>Щиты из досок, толщина 40 мм</t>
  </si>
  <si>
    <t>04.1.02.05-0028</t>
  </si>
  <si>
    <t>Смеси бетонные тяжелого бетона (БСТ), крупность заполнителя 10 мм, класс В22,5 (М300)</t>
  </si>
  <si>
    <t>14.5.01.10-0029</t>
  </si>
  <si>
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</si>
  <si>
    <t>07.2.07.13-0171</t>
  </si>
  <si>
    <t>Подкладки металлические</t>
  </si>
  <si>
    <t>04.3.01.12-0002</t>
  </si>
  <si>
    <t>Раствор кладочный, цементно-известковый, М25</t>
  </si>
  <si>
    <t>24.3.02.02-0019</t>
  </si>
  <si>
    <t>Трубы полипропиленовые раструбные для систем водоотведения, диаметр 110 мм, длина 2,0 м</t>
  </si>
  <si>
    <t>08.1.02.17-0161</t>
  </si>
  <si>
    <t>Сетка тканая с квадратными ячейками № 05, без покрытия</t>
  </si>
  <si>
    <t>21.1.08.01-0313</t>
  </si>
  <si>
    <t>Кабель пожарной сигнализации КПСЭнг(A)-FRLS 1х2х1,5</t>
  </si>
  <si>
    <t>18.5.08.02-0001</t>
  </si>
  <si>
    <t>Вантузы из серого чугуна ВМТ для воздуха и воды, номинальное давление 1 МПа (10 кгс/см2), номинальный диаметр 50 мм</t>
  </si>
  <si>
    <t>01.7.20.08-0051</t>
  </si>
  <si>
    <t>Ветошь</t>
  </si>
  <si>
    <t>23.5.02.02-0033</t>
  </si>
  <si>
    <t>Трубы стальные электросварные прямошовные со снятой фаской из стали марок БСт2кп-БСт4кп и БСт2пс-БСт4пс, наружный диаметр 57 мм, толщина стенки 3 мм</t>
  </si>
  <si>
    <t>04.3.01.09-0001</t>
  </si>
  <si>
    <t>Раствор готовый кладочный цементный тяжелый</t>
  </si>
  <si>
    <t>Клемма соединительная на 4 провода сечением до 2,5 кв. мм</t>
  </si>
  <si>
    <t>25.1.01.04-0031</t>
  </si>
  <si>
    <t>Шпалы непропитанные для железных дорог, тип I</t>
  </si>
  <si>
    <t>24.3.01.02-0013</t>
  </si>
  <si>
    <t>Трубы из самозатухающего ПВХ гибкие гофрированные, легкие, без протяжки, номинальный внутренний диаметр 25 мм</t>
  </si>
  <si>
    <t>07.2.06.03-0229</t>
  </si>
  <si>
    <t>Профиль угловой, стальной, оцинкованный, для защиты углов, длина 3 м, сечение 31х31х0,4 мм</t>
  </si>
  <si>
    <t>18.1.09.06-0041</t>
  </si>
  <si>
    <t>Кран шаровой 11Б41п3, номинальное давление 1,6 МПа (16 кгс/см2), номинальный диаметр 15 мм, присоединение к трубопроводу муфтовое</t>
  </si>
  <si>
    <t>11.3.03.15-0021</t>
  </si>
  <si>
    <t>Клинья пластиковые монтажные</t>
  </si>
  <si>
    <t>11.1.02.04-0031</t>
  </si>
  <si>
    <t>Лесоматериалы круглые, хвойных пород, для строительства, диаметр 14-24 см, длина 3-6,5 м</t>
  </si>
  <si>
    <t>08.3.05.05-0002</t>
  </si>
  <si>
    <t>Лист оцинкованный плоский размером 2х1,25 м, толщиной: 0,5 мм</t>
  </si>
  <si>
    <t>14.3.02.01-0222</t>
  </si>
  <si>
    <t>Краска водоэмульсионная для внутренних работ ВАК-14 универсальная латексная полиакрилатная</t>
  </si>
  <si>
    <t>01.7.06.02-0002</t>
  </si>
  <si>
    <t>Лента бутиловая диффузионная</t>
  </si>
  <si>
    <t>14.4.02.09-0001</t>
  </si>
  <si>
    <t>Краска</t>
  </si>
  <si>
    <t>18.3.01.04-0001</t>
  </si>
  <si>
    <t>Ствол пожарный ручной из алюминиевого сплава АК7, рабочее давление 0,4-0,6 Мпа, длина ствола 265 мм, условный проход 50 мм</t>
  </si>
  <si>
    <t>01.6.01.02-0013</t>
  </si>
  <si>
    <t>Листы гипсокартонные: стандартные, БЕЛГИС, толщиной 10 мм</t>
  </si>
  <si>
    <t>01.7.17.11-0011</t>
  </si>
  <si>
    <t>Шкурка шлифовальная двухслойная с зернистостью 40-25</t>
  </si>
  <si>
    <t>24.3.05.08-0221</t>
  </si>
  <si>
    <t>Отвод литой полиэтиленовый 90 град., электросварной, диаметр 32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</si>
  <si>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</si>
  <si>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</si>
  <si>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01.7.15.07-0005</t>
  </si>
  <si>
    <t>Дюбели монтажные, размер 10х130 (10х132, 10х150) мм</t>
  </si>
  <si>
    <t>01.7.06.01-0042</t>
  </si>
  <si>
    <t>Лента эластичная самоклеящаяся для профилей направляющих 50/30000 мм</t>
  </si>
  <si>
    <t>20.2.07.06-0010</t>
  </si>
  <si>
    <t>Лоток кабельный проволочный, размер 200х100 мм, горячеоцинкованный</t>
  </si>
  <si>
    <t>02.3.01.02-0016</t>
  </si>
  <si>
    <t>Песок природный для строительных: работ средний с крупностью зерен размером свыше 5 мм-до 5% по массе</t>
  </si>
  <si>
    <t>01.3.05.30-0001</t>
  </si>
  <si>
    <t>Сополимер (смола) метакриловой кислоты и ее эфира</t>
  </si>
  <si>
    <t>01.6.03.04-0044</t>
  </si>
  <si>
    <t>Линолеум антистатический специального назначения АСН, толщиной 1,5 мм, без подосновы</t>
  </si>
  <si>
    <t>20.2.03.13-0001</t>
  </si>
  <si>
    <t>Полка кабельная К-1160</t>
  </si>
  <si>
    <t>Кабель КВВ 3х2,5</t>
  </si>
  <si>
    <t>11.1.03.06-0087</t>
  </si>
  <si>
    <t>Доска обрезная, хвойных пород, ширина 75-150 мм, толщина 25 мм, длина 4-6,5 м, сорт III</t>
  </si>
  <si>
    <t>05.1.03.09-0016</t>
  </si>
  <si>
    <t>Перемычка брусковая 3ПБ16-37-п, бетон B15, объем 0,041 м3, расход арматуры 3,26 кг</t>
  </si>
  <si>
    <t>14.3.01.02-0103</t>
  </si>
  <si>
    <t>Грунтовка воднодисперсионная CERESIT CT 17</t>
  </si>
  <si>
    <t>01.7.15.07-0010</t>
  </si>
  <si>
    <t>Дюбели пластмассовые с шурупами, размер 10х50 мм</t>
  </si>
  <si>
    <t>19.1.01.03-0075</t>
  </si>
  <si>
    <t>Воздуховоды из оцинкованной стали, толщина 0,7 мм, диаметр до 800 мм</t>
  </si>
  <si>
    <t>01.7.15.07-0082</t>
  </si>
  <si>
    <t>Дюбель-гвозди, размер 6х39 мм</t>
  </si>
  <si>
    <t>19.1.01.03-0073</t>
  </si>
  <si>
    <t>Воздуховоды из оцинкованной стали, толщина 0,6 мм, диаметр до 250 мм</t>
  </si>
  <si>
    <t>ФССЦ, Общие положения, Прил. 4,  табл.1 п.5 , табл.2 п.4</t>
  </si>
  <si>
    <t>Надбавка по водонепроницаемости W6 к оптовой цене  для бетона класса В30 (М400) (394.45*(0,015)=5.92)</t>
  </si>
  <si>
    <t>01.6.02.02-0001</t>
  </si>
  <si>
    <t>Стеклообои: MERMET, рогожка</t>
  </si>
  <si>
    <t>10 м2</t>
  </si>
  <si>
    <t>999-9950</t>
  </si>
  <si>
    <t>Вспомогательные ненормируемые ресурсы (2% от Оплаты труда рабочих)</t>
  </si>
  <si>
    <t>руб</t>
  </si>
  <si>
    <t>08.3.03.04-0012</t>
  </si>
  <si>
    <t>Проволока светлая, диаметр 1,1 мм</t>
  </si>
  <si>
    <t>19.1.01.01-0014</t>
  </si>
  <si>
    <t>Воздуховоды полужесткие гофрированные из алюминия, толщина 0,12-0,15 мм, диаметр 125 мм</t>
  </si>
  <si>
    <t>09.2.01.05-0001</t>
  </si>
  <si>
    <t>Гребенка несущая</t>
  </si>
  <si>
    <t>20.2.07.12-0004</t>
  </si>
  <si>
    <t>Секция переходная кабельной трассы с одной ширины на другую, сейсмостойкая, СП 0,1-0,4/0,1 (ЛС-Пр-100/400, ЛС-Пр-400/100), горячеоцинкованная</t>
  </si>
  <si>
    <t>24.1.02.01-0014</t>
  </si>
  <si>
    <t>Хомуты двухболтовые с быстродействующим замком для крепления труб размером 25-30 мм</t>
  </si>
  <si>
    <t>14.5.01.01-0011</t>
  </si>
  <si>
    <t>Герметик акриловый: KIM TEC, 300 мл</t>
  </si>
  <si>
    <t>18.1.09.06-0043</t>
  </si>
  <si>
    <t>Кран шаровой 11Б41п3, номинальное давление 1,6 МПа (16 кгс/см2), номинальный диаметр 25 мм, присоединение к трубопроводу муфтовое</t>
  </si>
  <si>
    <t>01.7.06.03-0023</t>
  </si>
  <si>
    <t>Лента полиэтиленовая с липким слоем, марка А</t>
  </si>
  <si>
    <t>20.2.07.10-0002</t>
  </si>
  <si>
    <t>Секция вертикальная для поворота кабельной трассы из лотков прямых вверх или вниз под любым углом, сейсмостойкая, СВ-50/200, горячеоцинкованная</t>
  </si>
  <si>
    <t>20.4.01.01-0031</t>
  </si>
  <si>
    <t>Выключатель одноклавишный для открытой проводки</t>
  </si>
  <si>
    <t>18.1.10.10-0033</t>
  </si>
  <si>
    <t>Смесители для душевых установок СМ-Д-ШЛФ с душевой сеткой на гибком шланге с фарфоровым корпусом</t>
  </si>
  <si>
    <t>01.7.15.02-0054</t>
  </si>
  <si>
    <t>Болты анкерные оцинкованные</t>
  </si>
  <si>
    <t>24.3.02.05-0025</t>
  </si>
  <si>
    <t>Трубы полипропиленовые ПП-Р, номинальное давление 2,0 МПа, номинальный наружный диаметр 50 мм</t>
  </si>
  <si>
    <t>01.7.06.04-0002</t>
  </si>
  <si>
    <t>Лента бумажная для повышения трещиностойкости стыков ГКЛ и ГВЛ</t>
  </si>
  <si>
    <t>Металлорукав МРПИнг-25</t>
  </si>
  <si>
    <t>12.2.04.08-0034</t>
  </si>
  <si>
    <t>Маты минераловатные прошивные с покрытием сеткой, марка: "Wired mat 105" ROCKWOOL, толщиной 30 мм</t>
  </si>
  <si>
    <t>19.2.03.03-0085</t>
  </si>
  <si>
    <t>Решетки вентиляционные наружные РН, из оцинкованной стали, размер 700х400 мм</t>
  </si>
  <si>
    <t>23.8.01.16-0025</t>
  </si>
  <si>
    <t>Соединитель напрессовочный прямой с наружной резьбой, размер резьбы 3/4", номинальный диаметр 25 мм</t>
  </si>
  <si>
    <t>07.2.06.04-0061</t>
  </si>
  <si>
    <t>Нижний уголок для крепления несущих элементов двери 100х123 мм</t>
  </si>
  <si>
    <t>07.2.06.04-0011</t>
  </si>
  <si>
    <t>Верхний уголок для крепления несущих элементов двери 100х123 мм</t>
  </si>
  <si>
    <t>18.3.01.01-0041</t>
  </si>
  <si>
    <t>Головки для пожарных рукавов соединительные напорные рукавные ГР, давление 1,2 МПа (12 кгс/см2), диаметр 50 мм</t>
  </si>
  <si>
    <t>19.1.01.03-0074</t>
  </si>
  <si>
    <t>Воздуховоды из оцинкованной стали, толщина 0,6 мм, диаметр до 450 мм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</si>
  <si>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</si>
  <si>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</si>
  <si>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19.1.04.02-0002</t>
  </si>
  <si>
    <t>Дефлекторы статические из оцинкованной стали, диаметр 125 мм</t>
  </si>
  <si>
    <t>24.3.02.05-0021</t>
  </si>
  <si>
    <t>Трубы полипропиленовые ПП-Р, номинальное давление 2,0 МПа, номинальный наружный диаметр 20 мм</t>
  </si>
  <si>
    <t>18.1.04.07-0023</t>
  </si>
  <si>
    <t>Клапаны обратные В-В, размер 1"</t>
  </si>
  <si>
    <t>03.2.01.01-0001</t>
  </si>
  <si>
    <t>Портландцемент общестроительного назначения бездобавочный М400 Д0 (ЦЕМ I 32,5Н)</t>
  </si>
  <si>
    <t>20.2.10.04-0004</t>
  </si>
  <si>
    <t>Наконечники кабельные медные луженые под опрессовку 16-6-6-М УХЛ3</t>
  </si>
  <si>
    <t>01.7.06.05-0041</t>
  </si>
  <si>
    <t>Лента изоляционная прорезиненная односторонняя, ширина 20 мм, толщина 0,25-0,35 мм</t>
  </si>
  <si>
    <t>08.3.05.05-0054</t>
  </si>
  <si>
    <t>Сталь листовая оцинкованная, толщина 0,8 мм</t>
  </si>
  <si>
    <t>23.2.02.02-0012</t>
  </si>
  <si>
    <t>Трубы медные круглые тянутые и холоднокатаные (марки меди М2, М3), наружным диаметром: 9,52 мм, толщиной стенки 0,8 мм</t>
  </si>
  <si>
    <t>20.2.10.04-0007</t>
  </si>
  <si>
    <t>Наконечники кабельные медные луженые под опрессовку 50-10-11-М УХЛ3</t>
  </si>
  <si>
    <t>24.3.02.05-0022</t>
  </si>
  <si>
    <t>Трубы полипропиленовые ПП-Р, номинальное давление 2,0 МПа, номинальный наружный диаметр 25 мм</t>
  </si>
  <si>
    <t>01.7.15.07-0152</t>
  </si>
  <si>
    <t>Дюбели с шурупом, размер 6х35 мм</t>
  </si>
  <si>
    <t>24.1.02.01-0013</t>
  </si>
  <si>
    <t>Хомуты двухболтовые с быстродействующим замком для крепления труб размером 20-24 мм</t>
  </si>
  <si>
    <t>20.5.04.09-0001</t>
  </si>
  <si>
    <t>Сжимы ответвительные</t>
  </si>
  <si>
    <t>18.1.09.08-1016</t>
  </si>
  <si>
    <t>Кран шаровой латунный полнопроходной, номинальное давление 1,6 МПа (16 кгс/см2) и 2,5 МПа (25 кгс/см2), номинальный диаметр 20 мм, с обычной рукояткой, присоединение 3/4"х3/4", с внутренним резьбовым присоединением</t>
  </si>
  <si>
    <t>18.1.04.06-0032</t>
  </si>
  <si>
    <t>Клапан обратный пружинный латунный, номинальное давление 2,5 МПа (25 кгс/см2), номинальный диаметр 20 мм</t>
  </si>
  <si>
    <t>08.1.02.17-0098</t>
  </si>
  <si>
    <t>Сетка сварная из арматурной проволоки без покрытия, диаметр проволоки 5,0 мм, размер ячейки 150х150 мм</t>
  </si>
  <si>
    <t>Зонт над шахтой ЗП 700Х400</t>
  </si>
  <si>
    <t>19.3.02.08-0021</t>
  </si>
  <si>
    <t>Кронштейны для крепления внешнего блока сплит-системы, рекомендуемая нагрузка до 80 кг (два кронштейна, болты, гайки, шайбы)</t>
  </si>
  <si>
    <t>03.1.02.03-0011</t>
  </si>
  <si>
    <t>Известь строительная негашеная комовая, сорт I</t>
  </si>
  <si>
    <t>01.7.06.07-0002</t>
  </si>
  <si>
    <t>Лента монтажная, тип ЛМ-5</t>
  </si>
  <si>
    <t>07.2.06.04-0076</t>
  </si>
  <si>
    <t>Подвес прямой, стальной, оцинкованный, для закрепления (подвески) потолочных профилей к несущим конструкциям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</si>
  <si>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</si>
  <si>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</si>
  <si>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08.4.03.02-0004</t>
  </si>
  <si>
    <t>Сталь арматурная, горячекатаная, гладкая, класс А-I, диаметр 12 мм</t>
  </si>
  <si>
    <t>14.2.06.08-0001</t>
  </si>
  <si>
    <t>Пропитка упрочняющая для бетона "Ашфорд Формула"</t>
  </si>
  <si>
    <t>21.1.06.10-0363</t>
  </si>
  <si>
    <t>Кабель силовой с медными жилами ВВГнг(A)-LS 2х2,5ок(N)-1000</t>
  </si>
  <si>
    <t>20.2.03.06-0013</t>
  </si>
  <si>
    <t>Крышка лотка PNK: 100 замковая, длина 2,5 м</t>
  </si>
  <si>
    <t>03.1.01.01-0002</t>
  </si>
  <si>
    <t>Гипс строительный Г-3</t>
  </si>
  <si>
    <t>04.3.02.09-0102</t>
  </si>
  <si>
    <t>Смеси сухие водостойкие для затирки межплиточных швов шириной 1-6 мм (различная цветовая гамма)</t>
  </si>
  <si>
    <t>11.1.03.06-0072</t>
  </si>
  <si>
    <t>Доска обрезная, хвойных пород, ширина 75-150 мм, толщина 25 мм, длина 2-3,75 м, сорт IV</t>
  </si>
  <si>
    <t>19.2.02.01-0003</t>
  </si>
  <si>
    <t>Зонты вентиляционных систем из листовой и сортовой стали, круглые, диаметр шахты 315 мм</t>
  </si>
  <si>
    <t>20.2.03.13-0002</t>
  </si>
  <si>
    <t>Полка кабельная К-1161</t>
  </si>
  <si>
    <t>01.7.15.07-0012</t>
  </si>
  <si>
    <t>Дюбели пластмассовые с шурупами, размер 12х70 мм</t>
  </si>
  <si>
    <t>01.7.11.07-0045</t>
  </si>
  <si>
    <t>Электроды сварочные Э42А, диаметр 5 мм</t>
  </si>
  <si>
    <t>01.7.15.14-0046</t>
  </si>
  <si>
    <t>Шурупы самонарезающий прокалывающий, для крепления гипсокартонных листов (ГКЛ, ГКЛВ, ГКЛВО) к каркасу из металлических профилей 3,5/55 мм</t>
  </si>
  <si>
    <t>19.2.02.01-0001</t>
  </si>
  <si>
    <t>Зонты вентиляционных систем из листовой и сортовой стали, круглые, диаметр шахты 200 мм</t>
  </si>
  <si>
    <t>23.2.02.02-0011</t>
  </si>
  <si>
    <t>Трубы медные круглые тянутые и холоднокатаные (марки меди М2, М3), наружным диаметром: 6,3 мм, толщиной стенки 0,8 мм</t>
  </si>
  <si>
    <t>24.3.02.05-0023</t>
  </si>
  <si>
    <t>Трубы полипропиленовые ПП-Р, номинальное давление 2,0 МПа, номинальный наружный диаметр 32 мм</t>
  </si>
  <si>
    <t>14.5.11.09-0105</t>
  </si>
  <si>
    <t>Шпатлевка эпоксидная двухкомпонентная, ЭП-0010</t>
  </si>
  <si>
    <t>19.1.02.01-1002</t>
  </si>
  <si>
    <t>Воздухоотводчик, давление 1,6 МПа (16 кгс/см2), диаметр 15 мм, присоединение 1/2"</t>
  </si>
  <si>
    <t>01.7.20.08-0162</t>
  </si>
  <si>
    <t>Ткань мешочная</t>
  </si>
  <si>
    <t>12.2.07.04-0182</t>
  </si>
  <si>
    <t>Трубки из вспененного каучука, толщина 9 мм, диаметр 10 мм</t>
  </si>
  <si>
    <t>20.2.03.13-0003</t>
  </si>
  <si>
    <t>Полка кабельная К-1162</t>
  </si>
  <si>
    <t>01.7.06.01-0041</t>
  </si>
  <si>
    <t>Лента эластичная самоклеящаяся для профилей направляющих 30/30000 мм</t>
  </si>
  <si>
    <t>14.4.04.09-0016</t>
  </si>
  <si>
    <t>Эмаль ХВ-124, голубая</t>
  </si>
  <si>
    <t>01.7.17.11-0002</t>
  </si>
  <si>
    <t>Бумага шлифовальная</t>
  </si>
  <si>
    <t>1000 м2</t>
  </si>
  <si>
    <t>18.5.08.09-0001</t>
  </si>
  <si>
    <t>Патрубки</t>
  </si>
  <si>
    <t>01.2.01.02-0031</t>
  </si>
  <si>
    <t>Битумы нефтяные строительные изоляционные БНИ-IV-3, БНИ-IV, БНИ-V</t>
  </si>
  <si>
    <t>23.8.03.04-1116</t>
  </si>
  <si>
    <t>Муфта противопожарная из нержавеющей стали, предел огнестойкости EI 180, с вкладышем из терморасширяющейся резины, для трубы диаметром 110 мм</t>
  </si>
  <si>
    <t>01.3.05.03-0005</t>
  </si>
  <si>
    <t>Аммоний сернокислый (сульфат аммония) очищенный</t>
  </si>
  <si>
    <t>08.3.07.01-0076</t>
  </si>
  <si>
    <t>Прокат полосовой, горячекатаный, марка стали Ст3сп, ширина 50-200 мм, толщина 4-5 мм</t>
  </si>
  <si>
    <t>18.1.10.12-0018</t>
  </si>
  <si>
    <t>Кран пробно-спускной с прямым спуском латунный 10Б9бк1, номинальное давление 1,0 МПа (10 кгс/см2), номинальный диаметр 15 мм, присоединение к трубопроводу цапковое</t>
  </si>
  <si>
    <t>24.3.02.02-0011</t>
  </si>
  <si>
    <t>Трубы полипропиленовые раструбные для систем водоотведения, диаметр 50 мм, длина 1,0 м</t>
  </si>
  <si>
    <t>14.5.01.07-1000</t>
  </si>
  <si>
    <t>Герметик клей силиконовый</t>
  </si>
  <si>
    <t>20.2.10.04-0008</t>
  </si>
  <si>
    <t>Наконечники кабельные медные луженные ТМЛ-70</t>
  </si>
  <si>
    <t>08.3.07.01-0041</t>
  </si>
  <si>
    <t>Прокат полосовой, горячекатаный, размер 40х4 мм</t>
  </si>
  <si>
    <t>01.7.11.07-0054</t>
  </si>
  <si>
    <t>Электроды сварочные Э42, диаметр 6 мм</t>
  </si>
  <si>
    <t>07.2.07.04-0013</t>
  </si>
  <si>
    <t>Прочие индивидуальные сварные конструкции решетчатые, масса сборочной единицы до 0,1 т</t>
  </si>
  <si>
    <t>Светильник переносной с лампой накаливания 12В РВО-42 ХЛ2 IP54, длина шнура 20м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</si>
  <si>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</si>
  <si>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</si>
  <si>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23.8.01.16-0022</t>
  </si>
  <si>
    <t>Соединитель напрессовочный прямой с наружной резьбой, размер резьбы 1/2", номинальный диаметр 20 мм</t>
  </si>
  <si>
    <t>11.1.02.09-0004</t>
  </si>
  <si>
    <t>Стойки рудничные, длина 2,5-3,9 м</t>
  </si>
  <si>
    <t>20.5.04.10-0011</t>
  </si>
  <si>
    <t>Сжимы соединительные</t>
  </si>
  <si>
    <t>01.7.15.14-0062</t>
  </si>
  <si>
    <t>Шурупы-саморезы 4,2х16 мм</t>
  </si>
  <si>
    <t>23.8.04.12-0019</t>
  </si>
  <si>
    <t>Тройники равнопроходные, номинальный диаметр 110 мм</t>
  </si>
  <si>
    <t>08.3.05.02-0111</t>
  </si>
  <si>
    <t>Прокат толстолистовой горячекатаный из углеродистой стали, толщина 1,6-1,7 мм</t>
  </si>
  <si>
    <t>14.4.01.18-0002</t>
  </si>
  <si>
    <t>Грунтовка ФЛ-03К, коричневая</t>
  </si>
  <si>
    <t>01.7.15.14-0165</t>
  </si>
  <si>
    <t>Шурупы с полукруглой головкой 4х40 мм</t>
  </si>
  <si>
    <t>01.7.15.03-0034</t>
  </si>
  <si>
    <t>Болты с гайками и шайбами оцинкованные, диаметр 12 мм</t>
  </si>
  <si>
    <t>ОП ФЕР 46- 2% от ОТ</t>
  </si>
  <si>
    <t>Затраты на электроэнергию, потребляемую ручным инструментом - 2%</t>
  </si>
  <si>
    <t>руб.</t>
  </si>
  <si>
    <t>20.2.10.04-0006</t>
  </si>
  <si>
    <t>Наконечники кабельные медные луженные ТМЛ-35</t>
  </si>
  <si>
    <t>24.3.05.15-0133</t>
  </si>
  <si>
    <t>Тройник полипропиленовый, комбинированный, с наружной резьбой, номинальный наружный диаметр 25 мм, размер резьбы 1/2"</t>
  </si>
  <si>
    <t>23.8.03.11-0653</t>
  </si>
  <si>
    <t>Фланцы стальные плоские приварные из стали ВСт3сп2, ВСт3сп3, номинальное давление 1,0 МПа, номинальный диаметр 50 мм</t>
  </si>
  <si>
    <t>14.1.01.01-0001</t>
  </si>
  <si>
    <t>Клей казеиновый</t>
  </si>
  <si>
    <t>14.4.02.09-0301</t>
  </si>
  <si>
    <t>Композиция антикоррозионная цинкнаполненная</t>
  </si>
  <si>
    <t>01.7.20.08-0102</t>
  </si>
  <si>
    <t>Миткаль суровый</t>
  </si>
  <si>
    <t>20.2.02.01-0019</t>
  </si>
  <si>
    <t>Втулки изолирующие</t>
  </si>
  <si>
    <t>24.1.02.01-0017</t>
  </si>
  <si>
    <t>Хомуты двухболтовые с быстродействующим замком для крепления труб размером 48-53 мм</t>
  </si>
  <si>
    <t>10.3.02.03-0012</t>
  </si>
  <si>
    <t>Припои оловянно-свинцовые бессурьмянистые, марка ПОС40</t>
  </si>
  <si>
    <t>09.2.01.05-0051</t>
  </si>
  <si>
    <t>Подвес в комплекте</t>
  </si>
  <si>
    <t>24.3.05.12-0001</t>
  </si>
  <si>
    <t>Ревизия полипропиленовая с крышкой, номинальный внутренний диаметр 100 мм</t>
  </si>
  <si>
    <t>24.3.05.15-0123</t>
  </si>
  <si>
    <t>Тройник полипропиленовый, комбинированный, с внутренней резьбой, номинальный наружный диаметр 25 мм, размер резьбы 1/2"</t>
  </si>
  <si>
    <t>01.7.19.04-0002</t>
  </si>
  <si>
    <t>Пластина резиновая рулонная вулканизированная</t>
  </si>
  <si>
    <t>01.7.15.03-0014</t>
  </si>
  <si>
    <t>Болты с гайками и шайбами для санитарно-технических работ, диаметр 16 мм</t>
  </si>
  <si>
    <t>10.1.02.02-0103</t>
  </si>
  <si>
    <t>Листы алюминиевые, марка АД1Н, толщина 1 мм</t>
  </si>
  <si>
    <t>04.3.01.10-0101</t>
  </si>
  <si>
    <t>Раствор тампонажный</t>
  </si>
  <si>
    <t>01.7.15.03-0031</t>
  </si>
  <si>
    <t>Болты с гайками и шайбами оцинкованные, диаметр 6 мм</t>
  </si>
  <si>
    <t>20.1.02.23-0082</t>
  </si>
  <si>
    <t>Перемычки гибкие, тип ПГС-50</t>
  </si>
  <si>
    <t>01.7.11.07-0040</t>
  </si>
  <si>
    <t>Электроды сварочные Э50А, диаметр 4 мм</t>
  </si>
  <si>
    <t>20.2.10.03-0020</t>
  </si>
  <si>
    <t>Наконечники кабельные П2.5-4Д-МУ3</t>
  </si>
  <si>
    <t>24.3.01.01-0002</t>
  </si>
  <si>
    <t>Трубка полихлорвиниловая</t>
  </si>
  <si>
    <t>01.7.15.10-0057</t>
  </si>
  <si>
    <t>Скобы скрепляющие и для подвеса</t>
  </si>
  <si>
    <t>01.7.15.03-0013</t>
  </si>
  <si>
    <t>Болты с гайками и шайбами для санитарно-технических работ, диаметр 12 мм</t>
  </si>
  <si>
    <t>11.1.03.06-0086</t>
  </si>
  <si>
    <t>Доска обрезная, хвойных пород, ширина 75-150 мм, толщина 25 мм, длина 4-6,5 м, сорт II</t>
  </si>
  <si>
    <t>20.2.07.10-0001</t>
  </si>
  <si>
    <t>Секция вертикальная для поворота кабельной трассы из лотков прямых вверх или вниз под любым углом, сейсмостойкая, СВ-50/100, горячеоцинкованная</t>
  </si>
  <si>
    <t>14.5.02.02-0105</t>
  </si>
  <si>
    <t>Замазка суриковая</t>
  </si>
  <si>
    <t>01.7.15.04-0011</t>
  </si>
  <si>
    <t>Винты с полукруглой головкой, длина 50 мм</t>
  </si>
  <si>
    <t>04.3.01.09-0014</t>
  </si>
  <si>
    <t>Раствор готовый кладочный, цементный, М100</t>
  </si>
  <si>
    <t>14.5.01.10-0025</t>
  </si>
  <si>
    <t>Пена монтажная для герметизации стыков в баллончике емкостью 0,85 л</t>
  </si>
  <si>
    <t>08.1.02.11-0023</t>
  </si>
  <si>
    <t>Поковки простые строительные (скобы, закрепы, хомуты), масса до 1,6 кг</t>
  </si>
  <si>
    <t>06.1.01.05-0111</t>
  </si>
  <si>
    <t>Кирпич керамический пустотелый одинарный, размер 250х120х65 мм, марка 100</t>
  </si>
  <si>
    <t>ОП ФЕР 20- 1% от ОТ</t>
  </si>
  <si>
    <t>Затраты на электроэнергию, потребляемую ручным инструментом - 1%</t>
  </si>
  <si>
    <t>25.2.02.11-0041</t>
  </si>
  <si>
    <t>Рамка для надписей 55х15 мм</t>
  </si>
  <si>
    <t>19.1.05.04-0006</t>
  </si>
  <si>
    <t>Диффузоры потолочные пластиковые универсальные, диаметр 100 мм</t>
  </si>
  <si>
    <t>01.2.01.02-0001</t>
  </si>
  <si>
    <t>Битум горячий</t>
  </si>
  <si>
    <t>01.7.15.06-0094</t>
  </si>
  <si>
    <t>Гвозди проволочные оцинкованные для асбестоцементной кровли, размер 4,5х120 мм</t>
  </si>
  <si>
    <t>24.3.05.15-0343</t>
  </si>
  <si>
    <t>Тройник ХПВХ, номинальное давление 2,5 МПа (25 кгс/см2), диаметр 25 мм</t>
  </si>
  <si>
    <t>01.7.07.10-0001</t>
  </si>
  <si>
    <t>Патроны для строительно-монтажного пистолета</t>
  </si>
  <si>
    <t>14.4.02.04-0142</t>
  </si>
  <si>
    <t>Краска масляная земляная МА-0115, мумия, сурик железный</t>
  </si>
  <si>
    <t>18.3.01.01-0011</t>
  </si>
  <si>
    <t>Головки соединительные напорные для соединения напорных пожарных рукавов между собой и с пожарным оборудованием-муфтовые ГМ 50</t>
  </si>
  <si>
    <t>11.1.03.01-0080</t>
  </si>
  <si>
    <t>Бруски обрезные, хвойных пород, длина 4-6,5 м, ширина 75-150 мм, толщина 40-75 мм, сорт IV</t>
  </si>
  <si>
    <t>01.3.01.05-0009</t>
  </si>
  <si>
    <t>Парафин нефтяной твердый Т-1</t>
  </si>
  <si>
    <t>24.3.05.08-0201</t>
  </si>
  <si>
    <t>Отвод полипропиленовый 45°, для систем водоотведения, 50 мм</t>
  </si>
  <si>
    <t>01.7.07.12-1006</t>
  </si>
  <si>
    <t>Пленка полиэтиленовая, толщина 80 мкм</t>
  </si>
  <si>
    <t>20.2.01.05-0003</t>
  </si>
  <si>
    <t>Гильзы кабельные медные ГМ 6</t>
  </si>
  <si>
    <t>01.7.07.29-0031</t>
  </si>
  <si>
    <t>Каболка</t>
  </si>
  <si>
    <t>14.1.04.02-0011</t>
  </si>
  <si>
    <t>Клей резиновый № 88-Н</t>
  </si>
  <si>
    <t>04.3.01.09-0012</t>
  </si>
  <si>
    <t>Раствор готовый кладочный, цементный, М50</t>
  </si>
  <si>
    <t>20.4.03.05-0008</t>
  </si>
  <si>
    <t>Розетка штепсельная для открытой проводки РШ-П-20-0-IP43-01-10/42</t>
  </si>
  <si>
    <t>01.7.15.07-0042</t>
  </si>
  <si>
    <t>Дюбели с калиброванной головкой (в обоймах), размер 3х58,5 мм</t>
  </si>
  <si>
    <t>24.3.05.16-0134</t>
  </si>
  <si>
    <t>Угольник 90° из сополимера полипропилена РР-R тип 3 (PRC-R), наружный диаметр 50мм</t>
  </si>
  <si>
    <t>ТССЦ, Общие положения, Прил. 4,  табл.1 п.5 , табл.2 п.4</t>
  </si>
  <si>
    <t>24.3.05.16-0132</t>
  </si>
  <si>
    <t>Угольник 90° из сополимера полипропилена РР-R тип 3 (PRC-R), наружный диаметр 25мм</t>
  </si>
  <si>
    <t>08.3.03.05-0013</t>
  </si>
  <si>
    <t>Проволока стальная низкоуглеродистая разного назначения оцинкованная, диаметр 1,6 мм</t>
  </si>
  <si>
    <t>12.2.07.04-0141</t>
  </si>
  <si>
    <t>Трубки высокотемпературные из вспененного каучука K-FLEX ST, толщиной: 6 мм, внутренним диаметром 6 мм</t>
  </si>
  <si>
    <t>01.7.07.20-0002</t>
  </si>
  <si>
    <t>Тальк молотый, сорт I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</si>
  <si>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</si>
  <si>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</si>
  <si>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01.7.17.05-0021</t>
  </si>
  <si>
    <t>Карборунд</t>
  </si>
  <si>
    <t>19.1.01.01-0011</t>
  </si>
  <si>
    <t>Воздуховоды полужесткие гофрированные из алюминия, толщина 0,12-0,15 мм, диаметр 100 мм</t>
  </si>
  <si>
    <t>14.1.04.02-0002</t>
  </si>
  <si>
    <t>Клей 88-СА</t>
  </si>
  <si>
    <t>08.1.02.25-0101</t>
  </si>
  <si>
    <t>Наконечники для полиэтиленовых труб</t>
  </si>
  <si>
    <t>03.2.01.04-0002</t>
  </si>
  <si>
    <t>Цемент пуццолановый М400 ППЦ (ЦЕМ IV 32,5Н)</t>
  </si>
  <si>
    <t>01.7.15.04-0054</t>
  </si>
  <si>
    <t>Винты самонарезающие, оцинкованные, размер 4х12 мм</t>
  </si>
  <si>
    <t>20.2.01.05-0005</t>
  </si>
  <si>
    <t>Гильзы кабельные медные ГМ 16</t>
  </si>
  <si>
    <t>01.3.02.03-0001</t>
  </si>
  <si>
    <t>Ацетилен газообразный технический</t>
  </si>
  <si>
    <t>21.2.01.02-0141</t>
  </si>
  <si>
    <t>Провод неизолированный для воздушных линий электропередачи медные, марка М, сечение 4 мм2</t>
  </si>
  <si>
    <t>20.2.02.01-0014</t>
  </si>
  <si>
    <t>Втулки, диаметр 42 мм</t>
  </si>
  <si>
    <t>14.5.09.04-0111</t>
  </si>
  <si>
    <t>Отвердитель № 1</t>
  </si>
  <si>
    <t>01.7.15.14-0042</t>
  </si>
  <si>
    <t>Шурупы самонарезающий прокалывающий, для крепления металлических профилей или листовых деталей 3,5/9,5 мм</t>
  </si>
  <si>
    <t>19.3.02.08-0032</t>
  </si>
  <si>
    <t>Трубки дренажные (шланги) гофрированные для систем кондиционирования, диаметр 20 мм</t>
  </si>
  <si>
    <t>14.5.09.02-0002</t>
  </si>
  <si>
    <t>Ксилол нефтяной, марка А</t>
  </si>
  <si>
    <t>23.8.04.12-0015</t>
  </si>
  <si>
    <t>Тройники равнопроходные, номинальный диаметр 50 мм</t>
  </si>
  <si>
    <t>01.7.15.06-0064</t>
  </si>
  <si>
    <t>Гвозди отделочные, круглые, размер 1,6х25 мм</t>
  </si>
  <si>
    <t>08.3.03.05-0011</t>
  </si>
  <si>
    <t>Проволока стальная низкоуглеродистая разного назначения оцинкованная, диаметр 1,1 мм</t>
  </si>
  <si>
    <t>21.1.06.10-0167</t>
  </si>
  <si>
    <t>Кабель силовой с медными жилами ВВГнг(A)-FRLS 3х1,5ок-1000</t>
  </si>
  <si>
    <t>10.2.02.08-0001</t>
  </si>
  <si>
    <t>Проволока медная, круглая, мягкая, электротехническая, диаметр 1,0-3,0 мм и выше</t>
  </si>
  <si>
    <t>01.1.02.08-0001</t>
  </si>
  <si>
    <t>Прокладки из паронита ПМБ, толщина 1 мм, диаметр 50 мм</t>
  </si>
  <si>
    <t>14.4.03.03-0002</t>
  </si>
  <si>
    <t>Лак битумный БТ-123</t>
  </si>
  <si>
    <t>04.3.01.07-0012</t>
  </si>
  <si>
    <t>Раствор готовый отделочный тяжелый, известковый, состав 1:2,5</t>
  </si>
  <si>
    <t>01.7.15.14-0021</t>
  </si>
  <si>
    <t>Шурупы для ГВЛ 3,9х25</t>
  </si>
  <si>
    <t>01.7.15.07-0025</t>
  </si>
  <si>
    <t>Дюбели распорные полиэтиленовые, размер 10x40 мм</t>
  </si>
  <si>
    <t>01.7.15.07-0023</t>
  </si>
  <si>
    <t>Дюбели распорные полиэтиленовые, размер 8х30 мм</t>
  </si>
  <si>
    <t>24.3.01.01-0004</t>
  </si>
  <si>
    <t>Трубка электроизоляционная ПВХ-305, диаметр 6-10 мм</t>
  </si>
  <si>
    <t>20.2.02.01-0012</t>
  </si>
  <si>
    <t>Втулки, диаметр 22 мм</t>
  </si>
  <si>
    <t>23.1.02.06-0042</t>
  </si>
  <si>
    <t>Хомут стальной оцинкованный с саморезом и резиновой прокладкой для крепления труб диаметром: 20 мм</t>
  </si>
  <si>
    <t>14.4.04.09-0017</t>
  </si>
  <si>
    <t>Эмаль ХВ-124, защитная, зеленая</t>
  </si>
  <si>
    <t>07.2.07.02-0001</t>
  </si>
  <si>
    <t>Кондуктор инвентарный металлический</t>
  </si>
  <si>
    <t>21.1.06.09-0179</t>
  </si>
  <si>
    <t>Кабель силовой с медными жилами ВВГнг(A)-LS 5х10-660</t>
  </si>
  <si>
    <t>12.2.03.10-0008</t>
  </si>
  <si>
    <t>Стеклопластик рулонный теплоизоляционный, плотность 120 г/м2, ширина 1м</t>
  </si>
  <si>
    <t>01.7.11.04-0072</t>
  </si>
  <si>
    <t>Проволока сварочная легированная, диаметр 4 мм</t>
  </si>
  <si>
    <t>01.7.07.29-0101</t>
  </si>
  <si>
    <t>Очес льняной</t>
  </si>
  <si>
    <t>01.7.15.14-0161</t>
  </si>
  <si>
    <t>Шурупы с полукруглой головкой 2,5х20 мм</t>
  </si>
  <si>
    <t>01.3.04.01-0002</t>
  </si>
  <si>
    <t>Масло веретенное</t>
  </si>
  <si>
    <t>01.7.19.02-0052</t>
  </si>
  <si>
    <t>Кольца резиновые уплотнительные для полипропиленовых труб, диаметр 110 мм</t>
  </si>
  <si>
    <t>20.2.02.01-0013</t>
  </si>
  <si>
    <t>Втулки, диаметр 28 мм</t>
  </si>
  <si>
    <t>01.7.15.06-0121</t>
  </si>
  <si>
    <t>Гвозди строительные с плоской головкой, размер 1,6х50 мм</t>
  </si>
  <si>
    <t>21.1.06.10-0169</t>
  </si>
  <si>
    <t>Кабель силовой с медными жилами ВВГнг(A)-FRLS 3х2,5ок-1000</t>
  </si>
  <si>
    <t>01.3.05.38-0241</t>
  </si>
  <si>
    <t>Метилен хлористый технический</t>
  </si>
  <si>
    <t>08.1.02.11-0001</t>
  </si>
  <si>
    <t>Поковки из квадратных заготовок, масса 1,8 кг</t>
  </si>
  <si>
    <t>01.7.15.14-0169</t>
  </si>
  <si>
    <t>Шурупы с полукруглой головкой 6х40 мм</t>
  </si>
  <si>
    <t>14.1.05.03-0012</t>
  </si>
  <si>
    <t>Клей фенолополивинилацетальный БФ-2, сорт I</t>
  </si>
  <si>
    <t>01.1.01.09-0026</t>
  </si>
  <si>
    <t>Шнур асбестовый общего назначения ШАОН, диаметр 8-10 мм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</si>
  <si>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</si>
  <si>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</si>
  <si>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</si>
  <si>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</si>
  <si>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08.3.05.02-0101</t>
  </si>
  <si>
    <t>Прокат толстолистовой горячекатаный в листах, марка стали ВСт3пс5, толщина 4-6 мм</t>
  </si>
  <si>
    <t>01.7.15.04-0012</t>
  </si>
  <si>
    <t>Винты с полукруглой головкой, длина 55-120 мм</t>
  </si>
  <si>
    <t>14.4.03.17-0011</t>
  </si>
  <si>
    <t>Лак электроизоляционный 318</t>
  </si>
  <si>
    <t>24.3.05.16-0131</t>
  </si>
  <si>
    <t>Угольник 90° из сополимера полипропилена РР-R тип 3 (PRC-R), наружный диаметр 20 мм</t>
  </si>
  <si>
    <t>24.3.05.15-0143</t>
  </si>
  <si>
    <t>Тройник полипропиленовый переходной, диаметр 25х20х25 мм</t>
  </si>
  <si>
    <t>01.7.15.14-0171</t>
  </si>
  <si>
    <t>Шурупы с полукруглой головкой 6х60 мм</t>
  </si>
  <si>
    <t>11.3.03.14-1000</t>
  </si>
  <si>
    <t>Заглушки торцевые двусторонние к подоконной доске из ПВХ, белый, мрамор, размеры 40х480 мм</t>
  </si>
  <si>
    <t>01.3.02.03-0012</t>
  </si>
  <si>
    <t>Ацетилен растворенный технический, марка Б</t>
  </si>
  <si>
    <t>01.3.05.17-0002</t>
  </si>
  <si>
    <t>Канифоль сосновая</t>
  </si>
  <si>
    <t>01.7.15.07-0097</t>
  </si>
  <si>
    <t>Дюбель-гвозди полипропиленовые с оцинкованным гвоздем, с цилиндрическим бортиком, размер 6х80 мм</t>
  </si>
  <si>
    <t>01.7.15.07-0022</t>
  </si>
  <si>
    <t>Дюбели распорные полиэтиленовые, размер 6х40 мм</t>
  </si>
  <si>
    <t>01.7.15.14-0051</t>
  </si>
  <si>
    <t>Шуруп строительный с потайной головкой</t>
  </si>
  <si>
    <t>03.2.02.08-0001</t>
  </si>
  <si>
    <t>Цемент гипсоглиноземистый расширяющийся</t>
  </si>
  <si>
    <t>01.7.19.02-0051</t>
  </si>
  <si>
    <t>Кольца резиновые уплотнительные для полипропиленовых труб, диаметр 50 мм</t>
  </si>
  <si>
    <t>01.7.06.11-0021</t>
  </si>
  <si>
    <t>Лента ФУМ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</si>
  <si>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</si>
  <si>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</si>
  <si>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</si>
  <si>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</si>
  <si>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24.3.01.02-1004</t>
  </si>
  <si>
    <t>Кольца резиновые уплотнительные для ПВХ труб канализации, диаметр 50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</si>
  <si>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</si>
  <si>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</si>
  <si>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ОП ФЕР 12- 1% от ОТ</t>
  </si>
  <si>
    <t>01.7.03.04-0001</t>
  </si>
  <si>
    <t>Электроэнергия</t>
  </si>
  <si>
    <t>кВт-ч</t>
  </si>
  <si>
    <t>21.1.06.09-0178</t>
  </si>
  <si>
    <t>Кабель силовой с медными жилами ВВГнг(A)-LS 5х6-660</t>
  </si>
  <si>
    <t>03.1.02.03-0015</t>
  </si>
  <si>
    <t>Известь строительная негашеная хлорная, марка А</t>
  </si>
  <si>
    <t>14.4.02.04-0006</t>
  </si>
  <si>
    <t>Краска для наружных работ, коричневая</t>
  </si>
  <si>
    <t>999-0005</t>
  </si>
  <si>
    <t>Масса</t>
  </si>
  <si>
    <t>Взрывозащищенный калорифер электрический ВНУ32000kM1. U/TG.  (32квт)</t>
  </si>
  <si>
    <t>18.2.09.01-0012</t>
  </si>
  <si>
    <t>Сооружение очистное поверхностного стока для водоочистки в металлическом корпусе, производительность (расход) 20 л/с</t>
  </si>
  <si>
    <t>63.2.02.03-0004</t>
  </si>
  <si>
    <t>Стенды первичных преобразователей разности давлений для одного датчика из нержавеющей стали, с диаметром подводных труб 14х2 мм и сильфонными клапанами (общее количество клапанов 6, в т.ч. на каждой линии дренажа 1), класс сейсмостойкости 1, Д3-Н-14АС УХЛ 3.1, IIДД1-Н-И1-В5, Д-Н-И-4-УХЛ3</t>
  </si>
  <si>
    <t>64.1.05.01-0029</t>
  </si>
  <si>
    <t>Вентиляторы радиальные взрывозащищенные: ВР-80-75-10,0 из алюминиевых сплавов низкого давления взрывозащищенный, тип электродвигателя АИМ180M6 (18,5 кВт, 1000 об/мин.)</t>
  </si>
  <si>
    <t>64.2.03.06-0014</t>
  </si>
  <si>
    <t>Сплит системы настенные, расход воздуха 528 768 м3/ч, мощность обогрева 5,2 кВт, мощность охлаждения 5 кВт</t>
  </si>
  <si>
    <t>64.5.02.05-0007</t>
  </si>
  <si>
    <t>Воздухонагреватели для обводного канала: двухрядные производительностью до 125 тыс. м3/час</t>
  </si>
  <si>
    <t>64.4.02.03-0013</t>
  </si>
  <si>
    <t>Модуль управляющий для вентиляторов канальных типа IRE OSTBERG: АСМ1-C2WU3</t>
  </si>
  <si>
    <t>SHO AC 600 7,5kW Stiebel Eltron водонагреватель</t>
  </si>
  <si>
    <t>Компактная Воздушно-тепловая завеса  КЭВ-24П5041E</t>
  </si>
  <si>
    <t>15.1.02.27-0121</t>
  </si>
  <si>
    <t>Стол, размеры 1500х650х750 мм</t>
  </si>
  <si>
    <t>Вентилятор VDNV DU 600-80А-Зх 10</t>
  </si>
  <si>
    <t>62.1.02.14-0012</t>
  </si>
  <si>
    <t>Щиты управления вентиляцией ЩУВ4 7,5 кВт</t>
  </si>
  <si>
    <t>Стол письменный, 1390х680х750, ЛДСП</t>
  </si>
  <si>
    <t>шт.</t>
  </si>
  <si>
    <t>Конвектор электрический, N=0,4 кВт, с терморегулятором ADAX VP1004 ЕТ</t>
  </si>
  <si>
    <t>Сплит-система с зимнем комплектом, мощность охлаждения 2,64 кВт  KSGI26HFAN1/KSRI26HFAN1     KENTATSU</t>
  </si>
  <si>
    <t>69.2.02.05-0153</t>
  </si>
  <si>
    <t>Клапаны противопожарные квадратные с электроприводом, предел огнестойкости EI 180 размером 800х800 мм</t>
  </si>
  <si>
    <t>Лестница автомобильная металлическая 530х150х1530(h)</t>
  </si>
  <si>
    <t>Центробежный поверхностный насос-автомат Джамбо с реле давления, Джилекс Джамбо 60/35 Ч</t>
  </si>
  <si>
    <t>Оповещатель звуковой пожарный ОРБИТА ОП З</t>
  </si>
  <si>
    <t>Привод воздушной заслонки PAS  (для засл. прит. канала)</t>
  </si>
  <si>
    <t>Установка Liftaway B 40-1</t>
  </si>
  <si>
    <t>Вентилятор VRK 40/31-4D</t>
  </si>
  <si>
    <t>62.4.02.04-0001</t>
  </si>
  <si>
    <t>Блок аварийного питания Relco INVERLUX PLUS SA-SE (Es1) встраиваемый в светильник</t>
  </si>
  <si>
    <t>62.1.01.03-0005</t>
  </si>
  <si>
    <t>Выключатели автоматические: с полупроводниковым расцепителем А3744СР I-630А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</si>
  <si>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</si>
  <si>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</si>
  <si>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Регулятор скорости УГУ- , 5</t>
  </si>
  <si>
    <t>62.1.01.03-0001</t>
  </si>
  <si>
    <t>Выключатели автоматические: с полупроводниковым расцепителем А3724СР I-250А</t>
  </si>
  <si>
    <t>62.1.01.03-0003</t>
  </si>
  <si>
    <t>Выключатели автоматические: с полупроводниковым расцепителем А3734СР I-400А</t>
  </si>
  <si>
    <t>Извещатель тепловой точечный, адресный С2000-ИП-03</t>
  </si>
  <si>
    <t>Дифференциальный автоматический выключатель четырехполюсный Iн.р.=25А, 100mA, кривая С (SF2, SF3, SF4, SF5)</t>
  </si>
  <si>
    <t>Аптечка медицинская в металлическом ящике 300х120х370(h)</t>
  </si>
  <si>
    <t>компл.</t>
  </si>
  <si>
    <t>62.1.01.09-0072</t>
  </si>
  <si>
    <t>Выключатели автоматические: «Legrand» серии LR 1Р 6А</t>
  </si>
  <si>
    <t>Пульт контроля и управления охранный С2000М  исп.02</t>
  </si>
  <si>
    <t>62.1.01.09-0088</t>
  </si>
  <si>
    <t>Выключатели автоматические: «Legrand» серии LR 3Р 6А</t>
  </si>
  <si>
    <t>62.4.02.02-0044</t>
  </si>
  <si>
    <t>Источник резервного питания, марка: "РИП 24"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</si>
  <si>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</si>
  <si>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</si>
  <si>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62.1.01.09-0267</t>
  </si>
  <si>
    <t>Выключатели автоматические, трехполюсные, с расцепителями в зоне токов короткого замыкания, на ток до 100 А</t>
  </si>
  <si>
    <t>61.2.02.03-1000</t>
  </si>
  <si>
    <t>Извещатели пожарные ручные ИПР 513-3А электроконтактные адресные для линии связи от контроллера С2000-КДЛ</t>
  </si>
  <si>
    <t>Дифференциальный автоматический выключатель двухполюсный Iн.р.=16А, 30mA, кривая С (SF1, SF2, SF3)</t>
  </si>
  <si>
    <t>62.1.02.22-0034</t>
  </si>
  <si>
    <t>Ящики с понижающим трансформатором автомат. выключателем,: 36в ЯТП-0,25-2</t>
  </si>
  <si>
    <t>62.1.01.07-0003</t>
  </si>
  <si>
    <t>Выключатели автоматические: с электромагнитным и полупроводниковым расцепителем А3714БР I-160А</t>
  </si>
  <si>
    <t>62.1.01.02-0017</t>
  </si>
  <si>
    <t>Выключатели автоматические: дифференциального тока четырехполюсные АД-14 4Р 16А 30мА</t>
  </si>
  <si>
    <t>61.2.07.02-0034</t>
  </si>
  <si>
    <t>Блок контрольно-пусковой, марка "С2000-КПБ"</t>
  </si>
  <si>
    <t>62.1.01.09-0220</t>
  </si>
  <si>
    <t>Выключатели автоматические трехполюсные, комбинированные, максимальный расцепитель тока 1,6-63 А</t>
  </si>
  <si>
    <t>62.1.01.09-0018</t>
  </si>
  <si>
    <t>Выключатели автоматические: «IEK» ВА47-29 3Р 25А, характеристика С</t>
  </si>
  <si>
    <t>61.2.07.02-0081</t>
  </si>
  <si>
    <t>Блок сигнально-пусковой, марка "С2000-СП1" исп. 01</t>
  </si>
  <si>
    <t>62.1.01.02-0001</t>
  </si>
  <si>
    <t>Автоматы дифференциальные двухполюсные 6A, 30MA тип АС</t>
  </si>
  <si>
    <t>62.1.01.09-0016</t>
  </si>
  <si>
    <t>Выключатели автоматические: «IEK» ВА47-29 3Р 10А, характеристика С</t>
  </si>
  <si>
    <t>Выключатель автоматический однополюсный Iн.р.=6А, характеристика "МА" (без теплового расцепителя) (SF3)</t>
  </si>
  <si>
    <t>62.1.01.02-0002</t>
  </si>
  <si>
    <t>Автоматы дифференциальные двухполюсные 10A, 30MA тип АС</t>
  </si>
  <si>
    <t>62.3.02.01-0005</t>
  </si>
  <si>
    <t>Выключатели пакетные герметические, тип ПВ3-16 56, 67 М1Б, корпус пластмассовый</t>
  </si>
  <si>
    <t>62.1.01.09-0017</t>
  </si>
  <si>
    <t>Выключатели автоматические: «IEK» ВА47-29 3Р 16А, характеристика С</t>
  </si>
  <si>
    <t>61.2.07.04-0002</t>
  </si>
  <si>
    <t>Контроллер двухпроводной линии связи, марка "С2000-КДЛ"</t>
  </si>
  <si>
    <t>62.1.01.09-0019</t>
  </si>
  <si>
    <t>Выключатели автоматические: «IEK» ВА47-29 3Р 40А, характеристика С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</si>
  <si>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</si>
  <si>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</si>
  <si>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</si>
  <si>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</si>
  <si>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</si>
  <si>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</si>
  <si>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</si>
  <si>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</si>
  <si>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</si>
  <si>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</si>
  <si>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</si>
  <si>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</si>
  <si>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</si>
  <si>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</si>
  <si>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</si>
  <si>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</si>
  <si>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</si>
  <si>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</si>
  <si>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</si>
  <si>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</si>
  <si>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</si>
  <si>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</si>
  <si>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</si>
  <si>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</si>
  <si>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</si>
  <si>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</si>
  <si>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</si>
  <si>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</si>
  <si>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</si>
  <si>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</si>
  <si>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</si>
  <si>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</si>
  <si>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</si>
  <si>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</si>
  <si>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</si>
  <si>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</si>
  <si>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</si>
  <si>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</si>
  <si>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</si>
  <si>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</si>
  <si>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</si>
  <si>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</si>
  <si>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</si>
  <si>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Административно-бытовые здания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</si>
  <si>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</si>
  <si>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</si>
  <si>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</si>
  <si>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</si>
  <si>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</si>
  <si>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</si>
  <si>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3,2)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</si>
  <si>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</si>
  <si>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</si>
  <si>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</si>
  <si>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</si>
  <si>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</si>
  <si>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</si>
  <si>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БЦ.73.10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</si>
  <si>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</si>
  <si>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</si>
  <si>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</si>
  <si>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</si>
  <si>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</si>
  <si>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</si>
  <si>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</si>
  <si>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</si>
  <si>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</si>
  <si>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</si>
  <si>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</si>
  <si>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</si>
  <si>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</si>
  <si>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</si>
  <si>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</si>
  <si>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</si>
  <si>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</si>
  <si>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</si>
  <si>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</si>
  <si>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</si>
  <si>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</si>
  <si>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</si>
  <si>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</si>
  <si>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</si>
  <si>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</si>
  <si>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</si>
  <si>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</si>
  <si>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объединенная испр с заменой прайсов на ФССЦ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</si>
  <si>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</si>
  <si>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</si>
  <si>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</si>
  <si>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</si>
  <si>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</si>
  <si>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</si>
  <si>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</si>
  <si>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</si>
  <si>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</si>
  <si>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</si>
  <si>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</si>
  <si>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</si>
  <si>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</si>
  <si>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</si>
  <si>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</si>
  <si>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</si>
  <si>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</si>
  <si>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</si>
  <si>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</si>
  <si>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</si>
  <si>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</si>
  <si>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/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</si>
  <si>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</si>
  <si>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</si>
  <si>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</si>
  <si>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</si>
  <si>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</si>
  <si>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</si>
  <si>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</si>
  <si>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</si>
  <si>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/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</si>
  <si>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</si>
  <si>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</si>
  <si>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</si>
  <si>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</si>
  <si>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t/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</si>
  <si>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</si>
  <si>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</si>
  <si>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</si>
  <si>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</si>
  <si>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</si>
  <si>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</si>
  <si>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</si>
  <si>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</si>
  <si>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</si>
  <si>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</si>
  <si>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/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</si>
  <si>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</si>
  <si>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</si>
  <si>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</si>
  <si>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/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</si>
  <si>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</si>
  <si>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</si>
  <si>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t/>
  </si>
  <si>
    <t/>
  </si>
  <si>
    <t/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</si>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</sst>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₽_-;\-* #,##0.00\ _₽_-;_-* &quot;-&quot;??\ _₽_-;_-@_-"/>
    <numFmt numFmtId="164" formatCode="0.0%"/>
    <numFmt numFmtId="165" formatCode="#,##0.0"/>
    <numFmt numFmtId="166" formatCode="#,##0.000"/>
    <numFmt numFmtId="167" formatCode="0.0000"/>
    <numFmt numFmtId="168" formatCode="_(* #,##0.00_);_(* \(#,##0.00\);_(* &quot;-&quot;??_);_(@_)"/>
    <numFmt numFmtId="169" formatCode="#,##0.00;[Red]\-\ #,##0.00"/>
  </numFmts>
  <fonts count="9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u/>
      <sz val="12"/>
      <color rgb="FF0563C1"/>
      <name val="Times New Roman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4" xfId="0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4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/>
    <xf numFmtId="3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6" fontId="0" fillId="0" borderId="0" xfId="0" applyNumberFormat="1"/>
    <xf numFmtId="43" fontId="0" fillId="0" borderId="0" xfId="0" applyNumberFormat="1"/>
    <xf numFmtId="2" fontId="1" fillId="0" borderId="4" xfId="0" applyNumberFormat="1" applyFont="1" applyBorder="1" applyAlignment="1">
      <alignment horizontal="center" vertical="center" wrapText="1"/>
    </xf>
    <xf numFmtId="0" fontId="8" fillId="0" borderId="0" xfId="0" applyFont="1"/>
    <xf numFmtId="0" fontId="0" fillId="2" borderId="0" xfId="0" applyFill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9" fontId="1" fillId="0" borderId="1" xfId="0" applyNumberFormat="1" applyFont="1" applyBorder="1"/>
    <xf numFmtId="168" fontId="5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center" wrapText="1"/>
    </xf>
    <xf numFmtId="168" fontId="5" fillId="0" borderId="0" xfId="0" applyNumberFormat="1" applyFont="1" applyAlignment="1">
      <alignment vertical="center" wrapText="1"/>
    </xf>
    <xf numFmtId="4" fontId="1" fillId="0" borderId="0" xfId="0" applyNumberFormat="1" applyFont="1"/>
    <xf numFmtId="10" fontId="1" fillId="0" borderId="1" xfId="0" applyNumberFormat="1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K33"/>
  <sheetViews>
    <sheetView workbookViewId="0"/>
  </sheetViews>
  <sheetFormatPr defaultRowHeight="15" x14ac:dyDescent="0.25"/>
  <sheetData>
    <row r="1" spans="1:11" ht="15.75" x14ac:dyDescent="0.25">
      <c r="B1" s="163" t="s">
        <v>0</v>
      </c>
      <c r="C1" s="163"/>
      <c r="D1" s="163"/>
      <c r="E1" s="163"/>
      <c r="F1" s="163"/>
      <c r="G1" s="163"/>
    </row>
    <row r="2" spans="1:11" ht="15.75" x14ac:dyDescent="0.25">
      <c r="B2" s="164" t="s">
        <v>1</v>
      </c>
      <c r="C2" s="164"/>
      <c r="D2" s="164"/>
      <c r="E2" s="164"/>
      <c r="F2" s="164"/>
      <c r="G2" s="164"/>
    </row>
    <row r="3" spans="1:11" ht="15.75" x14ac:dyDescent="0.25">
      <c r="B3" s="2"/>
      <c r="C3" s="2"/>
      <c r="D3" s="2"/>
      <c r="E3" s="2"/>
      <c r="F3" s="2"/>
      <c r="G3" s="2"/>
    </row>
    <row r="4" spans="1:11" ht="15.75" x14ac:dyDescent="0.25">
      <c r="B4" s="2"/>
      <c r="C4" s="2"/>
      <c r="D4" s="2"/>
      <c r="E4" s="2"/>
      <c r="F4" s="2"/>
      <c r="G4" s="2"/>
    </row>
    <row r="5" spans="1:11" ht="204.75" x14ac:dyDescent="0.25">
      <c r="B5" s="165" t="s">
        <v>2</v>
      </c>
      <c r="C5" s="166"/>
      <c r="D5" s="166"/>
      <c r="E5" s="134"/>
      <c r="F5" s="135"/>
      <c r="G5" s="135"/>
      <c r="H5" s="135"/>
      <c r="I5" s="135"/>
      <c r="J5" s="135"/>
      <c r="K5" s="135"/>
    </row>
    <row r="6" spans="1:11" ht="110.25" x14ac:dyDescent="0.25">
      <c r="B6" s="167" t="s">
        <v>3</v>
      </c>
      <c r="C6" s="167"/>
      <c r="D6" s="167"/>
      <c r="E6" s="167"/>
      <c r="F6" s="167"/>
      <c r="G6" s="167"/>
    </row>
    <row r="7" spans="1:11" ht="78.75" x14ac:dyDescent="0.25">
      <c r="B7" s="167" t="s">
        <v>4</v>
      </c>
      <c r="C7" s="167"/>
      <c r="D7" s="167"/>
      <c r="E7" s="167"/>
      <c r="F7" s="167"/>
      <c r="G7" s="167"/>
      <c r="I7" s="4"/>
    </row>
    <row r="11" spans="1:11" ht="63" x14ac:dyDescent="0.25">
      <c r="A11" s="5" t="s">
        <v>5</v>
      </c>
      <c r="B11" s="5" t="s">
        <v>6</v>
      </c>
      <c r="C11" s="5" t="s">
        <v>7</v>
      </c>
      <c r="D11" s="5" t="s">
        <v>8</v>
      </c>
    </row>
    <row r="12" spans="1:11" ht="173.25" x14ac:dyDescent="0.25">
      <c r="A12" s="5">
        <v>1</v>
      </c>
      <c r="B12" s="7" t="s">
        <v>9</v>
      </c>
      <c r="C12" s="5" t="s">
        <v>10</v>
      </c>
      <c r="D12" s="5" t="s">
        <v>11</v>
      </c>
    </row>
    <row r="13" spans="1:11" ht="126" x14ac:dyDescent="0.25">
      <c r="A13" s="5">
        <v>2</v>
      </c>
      <c r="B13" s="7" t="s">
        <v>12</v>
      </c>
      <c r="C13" s="5" t="s">
        <v>13</v>
      </c>
      <c r="D13" s="5" t="s">
        <v>14</v>
      </c>
    </row>
    <row r="14" spans="1:11" ht="78.75" x14ac:dyDescent="0.25">
      <c r="A14" s="5">
        <v>3</v>
      </c>
      <c r="B14" s="7" t="s">
        <v>15</v>
      </c>
      <c r="C14" s="5" t="s">
        <v>16</v>
      </c>
      <c r="D14" s="5" t="s">
        <v>16</v>
      </c>
    </row>
    <row r="15" spans="1:11" ht="47.25" x14ac:dyDescent="0.25">
      <c r="A15" s="5">
        <v>4</v>
      </c>
      <c r="B15" s="7" t="s">
        <v>17</v>
      </c>
      <c r="C15" s="5">
        <v>298</v>
      </c>
      <c r="D15" s="5">
        <v>642</v>
      </c>
    </row>
    <row r="16" spans="1:11" ht="409.5" x14ac:dyDescent="0.25">
      <c r="A16" s="5">
        <v>5</v>
      </c>
      <c r="B16" s="7" t="s">
        <v>18</v>
      </c>
      <c r="C16" s="6" t="s">
        <v>19</v>
      </c>
      <c r="D16" s="6" t="s">
        <v>20</v>
      </c>
    </row>
    <row r="17" spans="1:10" ht="378" x14ac:dyDescent="0.25">
      <c r="A17" s="5">
        <v>6</v>
      </c>
      <c r="B17" s="7" t="s">
        <v>21</v>
      </c>
      <c r="C17" s="5" t="s">
        <v>22</v>
      </c>
      <c r="D17" s="5" t="s">
        <v>23</v>
      </c>
      <c r="F17" s="136"/>
      <c r="G17" s="137"/>
      <c r="H17" s="137"/>
      <c r="I17" s="136"/>
    </row>
    <row r="18" spans="1:10" ht="78.75" x14ac:dyDescent="0.25">
      <c r="A18" s="138" t="s">
        <v>24</v>
      </c>
      <c r="B18" s="7" t="s">
        <v>25</v>
      </c>
      <c r="C18" s="139" t="s">
        <v>26</v>
      </c>
      <c r="D18" s="5" t="s">
        <v>27</v>
      </c>
      <c r="F18" s="137"/>
      <c r="G18" s="137"/>
      <c r="H18" s="137"/>
      <c r="I18" s="136"/>
    </row>
    <row r="19" spans="1:10" ht="63" x14ac:dyDescent="0.25">
      <c r="A19" s="138" t="s">
        <v>28</v>
      </c>
      <c r="B19" s="7" t="s">
        <v>29</v>
      </c>
      <c r="C19" s="139" t="s">
        <v>30</v>
      </c>
      <c r="D19" s="5" t="s">
        <v>31</v>
      </c>
      <c r="F19" s="137"/>
      <c r="H19" s="137"/>
      <c r="I19" s="136"/>
    </row>
    <row r="20" spans="1:10" ht="63" x14ac:dyDescent="0.25">
      <c r="A20" s="138" t="s">
        <v>32</v>
      </c>
      <c r="B20" s="7" t="s">
        <v>33</v>
      </c>
      <c r="C20" s="5"/>
      <c r="D20" s="5"/>
    </row>
    <row r="21" spans="1:10" ht="94.5" x14ac:dyDescent="0.25">
      <c r="A21" s="138" t="s">
        <v>34</v>
      </c>
      <c r="B21" s="7" t="s">
        <v>35</v>
      </c>
      <c r="C21" s="5"/>
      <c r="D21" s="5"/>
    </row>
    <row r="22" spans="1:10" ht="63" x14ac:dyDescent="0.25">
      <c r="A22" s="140">
        <v>7</v>
      </c>
      <c r="B22" s="7" t="s">
        <v>36</v>
      </c>
      <c r="C22" s="117" t="s">
        <v>37</v>
      </c>
      <c r="D22" s="117" t="s">
        <v>37</v>
      </c>
      <c r="I22" s="141"/>
    </row>
    <row r="23" spans="1:10" ht="409.5" x14ac:dyDescent="0.25">
      <c r="A23" s="140">
        <v>8</v>
      </c>
      <c r="B23" s="9" t="s">
        <v>38</v>
      </c>
      <c r="C23" s="8">
        <f>H17*H22</f>
        <v>0</v>
      </c>
      <c r="D23" s="8">
        <f>I17*I22</f>
        <v>0</v>
      </c>
      <c r="G23" s="142"/>
    </row>
    <row r="24" spans="1:10" ht="204.75" x14ac:dyDescent="0.25">
      <c r="A24" s="140">
        <v>9</v>
      </c>
      <c r="B24" s="7" t="s">
        <v>39</v>
      </c>
      <c r="C24" s="143">
        <f>C23/C15</f>
        <v>0</v>
      </c>
      <c r="D24" s="143">
        <f>D23/D15</f>
        <v>0</v>
      </c>
    </row>
    <row r="25" spans="1:10" ht="31.5" x14ac:dyDescent="0.25">
      <c r="A25" s="140">
        <v>10</v>
      </c>
      <c r="B25" s="7" t="s">
        <v>40</v>
      </c>
      <c r="C25" s="5"/>
      <c r="D25" s="5" t="s">
        <v>41</v>
      </c>
    </row>
    <row r="27" spans="1:10" ht="15.75" x14ac:dyDescent="0.25">
      <c r="B27" s="116"/>
    </row>
    <row r="29" spans="1:10" ht="15.75" x14ac:dyDescent="0.25">
      <c r="C29" s="1" t="s">
        <v>42</v>
      </c>
    </row>
    <row r="30" spans="1:10" ht="15.75" x14ac:dyDescent="0.25">
      <c r="C30" s="10" t="s">
        <v>43</v>
      </c>
    </row>
    <row r="32" spans="1:10" ht="15.75" x14ac:dyDescent="0.25">
      <c r="B32" s="1"/>
      <c r="C32" s="119" t="s">
        <v>1416</v>
      </c>
      <c r="D32" s="1"/>
      <c r="E32" s="1"/>
      <c r="F32" s="1"/>
      <c r="G32" s="1"/>
      <c r="H32" s="1"/>
      <c r="I32" s="1"/>
      <c r="J32" s="1"/>
    </row>
    <row r="33" spans="2:10" ht="15.75" x14ac:dyDescent="0.25">
      <c r="B33" s="1"/>
      <c r="C33" s="10" t="s">
        <v>44</v>
      </c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3:L33"/>
  <sheetViews>
    <sheetView workbookViewId="0"/>
  </sheetViews>
  <sheetFormatPr defaultRowHeight="15" x14ac:dyDescent="0.25"/>
  <sheetData>
    <row r="3" spans="2:12" ht="15.75" x14ac:dyDescent="0.25">
      <c r="B3" s="163" t="s">
        <v>45</v>
      </c>
      <c r="C3" s="163"/>
      <c r="D3" s="163"/>
      <c r="E3" s="163"/>
      <c r="F3" s="163"/>
      <c r="G3" s="163"/>
      <c r="H3" s="163"/>
      <c r="I3" s="163"/>
      <c r="J3" s="163"/>
      <c r="K3" s="163"/>
    </row>
    <row r="4" spans="2:12" ht="15.75" x14ac:dyDescent="0.25">
      <c r="B4" s="164" t="s">
        <v>46</v>
      </c>
      <c r="C4" s="164"/>
      <c r="D4" s="164"/>
      <c r="E4" s="164"/>
      <c r="F4" s="164"/>
      <c r="G4" s="164"/>
      <c r="H4" s="164"/>
      <c r="I4" s="164"/>
      <c r="J4" s="164"/>
      <c r="K4" s="164"/>
    </row>
    <row r="5" spans="2:12" ht="15.75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2" ht="126" x14ac:dyDescent="0.25">
      <c r="B6" s="165" t="s">
        <v>47</v>
      </c>
      <c r="C6" s="166"/>
      <c r="D6" s="166"/>
      <c r="E6" s="134" t="s">
        <v>48</v>
      </c>
      <c r="F6" s="10"/>
      <c r="G6" s="10"/>
      <c r="H6" s="10"/>
      <c r="I6" s="10"/>
      <c r="J6" s="10"/>
      <c r="K6" s="10"/>
      <c r="L6" s="144"/>
    </row>
    <row r="7" spans="2:12" ht="15.75" x14ac:dyDescent="0.25">
      <c r="B7" s="168" t="str">
        <f>'Прил.1 Сравнит табл'!B7:G7</f>
        <v>Единица измерения  — м2</v>
      </c>
      <c r="C7" s="168"/>
      <c r="D7" s="168"/>
      <c r="E7" s="168"/>
      <c r="F7" s="168"/>
      <c r="G7" s="167"/>
      <c r="H7" s="167"/>
      <c r="I7" s="167"/>
      <c r="J7" s="167"/>
      <c r="K7" s="167"/>
      <c r="L7" s="144"/>
    </row>
    <row r="8" spans="2:12" ht="18.75" x14ac:dyDescent="0.25">
      <c r="B8" s="14"/>
      <c r="K8" s="145">
        <f>'Прил.1 Сравнит табл'!F22</f>
        <v>0</v>
      </c>
    </row>
    <row r="9" spans="2:12" ht="15.75" x14ac:dyDescent="0.25">
      <c r="B9" s="116"/>
    </row>
    <row r="10" spans="2:12" ht="15.75" x14ac:dyDescent="0.25">
      <c r="B10" s="116"/>
      <c r="K10" s="151">
        <f>'Прил.1 Сравнит табл'!H22</f>
        <v>0</v>
      </c>
    </row>
    <row r="11" spans="2:12" ht="409.5" x14ac:dyDescent="0.25">
      <c r="B11" s="169" t="s">
        <v>5</v>
      </c>
      <c r="C11" s="169" t="s">
        <v>49</v>
      </c>
      <c r="D11" s="172" t="str">
        <f>'Прил.1 Сравнит табл'!C12</f>
        <v>Строительство ПС 500 кэв Нижнеарнграская. 7 этап строительства РПБ</v>
      </c>
      <c r="E11" s="173"/>
      <c r="F11" s="173"/>
      <c r="G11" s="173"/>
      <c r="H11" s="173"/>
      <c r="I11" s="173"/>
      <c r="J11" s="174"/>
    </row>
    <row r="12" spans="2:12" ht="157.5" x14ac:dyDescent="0.25">
      <c r="B12" s="170"/>
      <c r="C12" s="170"/>
      <c r="D12" s="169" t="s">
        <v>50</v>
      </c>
      <c r="E12" s="169" t="s">
        <v>51</v>
      </c>
      <c r="F12" s="172" t="s">
        <v>52</v>
      </c>
      <c r="G12" s="173"/>
      <c r="H12" s="173"/>
      <c r="I12" s="173"/>
      <c r="J12" s="174"/>
    </row>
    <row r="13" spans="2:12" ht="47.25" x14ac:dyDescent="0.25">
      <c r="B13" s="171"/>
      <c r="C13" s="171"/>
      <c r="D13" s="171"/>
      <c r="E13" s="171"/>
      <c r="F13" s="5" t="s">
        <v>53</v>
      </c>
      <c r="G13" s="5" t="s">
        <v>54</v>
      </c>
      <c r="H13" s="5" t="s">
        <v>55</v>
      </c>
      <c r="I13" s="5" t="s">
        <v>56</v>
      </c>
      <c r="J13" s="5" t="s">
        <v>57</v>
      </c>
    </row>
    <row r="14" spans="2:12" ht="15.75" x14ac:dyDescent="0.25">
      <c r="B14" s="5"/>
      <c r="C14" s="146"/>
      <c r="D14" s="147" t="s">
        <v>58</v>
      </c>
      <c r="E14" s="148" t="s">
        <v>59</v>
      </c>
      <c r="F14" s="152">
        <f>'Прил.1 Сравнит табл'!H18</f>
        <v>0</v>
      </c>
      <c r="G14" s="152"/>
      <c r="H14" s="152">
        <f>'Прил.1 Сравнит табл'!H19</f>
        <v>0</v>
      </c>
      <c r="I14" s="153"/>
      <c r="J14" s="152">
        <f>SUM(F14:I14)</f>
        <v>0</v>
      </c>
    </row>
    <row r="15" spans="2:12" ht="63" x14ac:dyDescent="0.25">
      <c r="B15" s="175" t="s">
        <v>60</v>
      </c>
      <c r="C15" s="176"/>
      <c r="D15" s="176"/>
      <c r="E15" s="177"/>
      <c r="F15" s="149">
        <f>SUM(F14)</f>
        <v>0</v>
      </c>
      <c r="G15" s="149">
        <f>SUM(G13:G14)</f>
        <v>0</v>
      </c>
      <c r="H15" s="149">
        <f>SUM(H13:H14)</f>
        <v>0</v>
      </c>
      <c r="I15" s="149">
        <f>SUM(I13:I14)</f>
        <v>0</v>
      </c>
      <c r="J15" s="149">
        <f>SUM(J13:J14)</f>
        <v>0</v>
      </c>
    </row>
    <row r="16" spans="2:12" ht="157.5" x14ac:dyDescent="0.25">
      <c r="B16" s="178" t="s">
        <v>61</v>
      </c>
      <c r="C16" s="178"/>
      <c r="D16" s="178"/>
      <c r="E16" s="178"/>
      <c r="F16" s="150">
        <f>F15*$K$10</f>
        <v>0</v>
      </c>
      <c r="G16" s="150">
        <f>G15*$K$10</f>
        <v>0</v>
      </c>
      <c r="H16" s="150">
        <f>H15*$K$10</f>
        <v>0</v>
      </c>
      <c r="I16" s="150">
        <f>I15*$K$10</f>
        <v>0</v>
      </c>
      <c r="J16" s="150">
        <f>J15*$K$10</f>
        <v>0</v>
      </c>
    </row>
    <row r="17" spans="2:11" ht="15.75" x14ac:dyDescent="0.25">
      <c r="B17" s="154"/>
      <c r="C17" s="154"/>
      <c r="D17" s="154"/>
      <c r="E17" s="154"/>
      <c r="F17" s="155"/>
      <c r="G17" s="155"/>
      <c r="H17" s="155"/>
      <c r="I17" s="155"/>
      <c r="J17" s="155"/>
    </row>
    <row r="18" spans="2:11" ht="15.75" x14ac:dyDescent="0.25">
      <c r="B18" s="116"/>
      <c r="K18" s="156">
        <f>'Прил.1 Сравнит табл'!I22</f>
        <v>0</v>
      </c>
    </row>
    <row r="19" spans="2:11" ht="409.5" x14ac:dyDescent="0.25">
      <c r="B19" s="169" t="s">
        <v>5</v>
      </c>
      <c r="C19" s="169" t="s">
        <v>49</v>
      </c>
      <c r="D19" s="172" t="str">
        <f>'Прил.1 Сравнит табл'!D12</f>
        <v>Строительство ВЛ 220 кВ Зилово – Холбон (II этап строительства)</v>
      </c>
      <c r="E19" s="173"/>
      <c r="F19" s="173"/>
      <c r="G19" s="173"/>
      <c r="H19" s="173"/>
      <c r="I19" s="173"/>
      <c r="J19" s="174"/>
    </row>
    <row r="20" spans="2:11" ht="157.5" x14ac:dyDescent="0.25">
      <c r="B20" s="170"/>
      <c r="C20" s="170"/>
      <c r="D20" s="169" t="s">
        <v>50</v>
      </c>
      <c r="E20" s="169" t="s">
        <v>51</v>
      </c>
      <c r="F20" s="172" t="s">
        <v>62</v>
      </c>
      <c r="G20" s="173"/>
      <c r="H20" s="173"/>
      <c r="I20" s="173"/>
      <c r="J20" s="174"/>
    </row>
    <row r="21" spans="2:11" ht="47.25" x14ac:dyDescent="0.25">
      <c r="B21" s="171"/>
      <c r="C21" s="171"/>
      <c r="D21" s="171"/>
      <c r="E21" s="171"/>
      <c r="F21" s="5" t="s">
        <v>53</v>
      </c>
      <c r="G21" s="5" t="s">
        <v>54</v>
      </c>
      <c r="H21" s="5" t="s">
        <v>55</v>
      </c>
      <c r="I21" s="5" t="s">
        <v>56</v>
      </c>
      <c r="J21" s="5" t="s">
        <v>57</v>
      </c>
    </row>
    <row r="22" spans="2:11" ht="141.75" x14ac:dyDescent="0.25">
      <c r="B22" s="5"/>
      <c r="C22" s="146"/>
      <c r="D22" s="147" t="s">
        <v>63</v>
      </c>
      <c r="E22" s="148" t="s">
        <v>64</v>
      </c>
      <c r="F22" s="152">
        <f>'Прил.1 Сравнит табл'!I18</f>
        <v>0</v>
      </c>
      <c r="G22" s="152"/>
      <c r="H22" s="152">
        <f>'Прил.1 Сравнит табл'!I19</f>
        <v>0</v>
      </c>
      <c r="I22" s="153"/>
      <c r="J22" s="152">
        <f>SUM(F22:I22)</f>
        <v>0</v>
      </c>
    </row>
    <row r="23" spans="2:11" ht="63" x14ac:dyDescent="0.25">
      <c r="B23" s="175" t="s">
        <v>60</v>
      </c>
      <c r="C23" s="176"/>
      <c r="D23" s="176"/>
      <c r="E23" s="177"/>
      <c r="F23" s="149">
        <f>SUM(F22)</f>
        <v>0</v>
      </c>
      <c r="G23" s="149">
        <f>SUM(G21:G22)</f>
        <v>0</v>
      </c>
      <c r="H23" s="149">
        <f>SUM(H21:H22)</f>
        <v>0</v>
      </c>
      <c r="I23" s="149">
        <f>SUM(I21:I22)</f>
        <v>0</v>
      </c>
      <c r="J23" s="149">
        <f>SUM(J21:J22)</f>
        <v>0</v>
      </c>
    </row>
    <row r="24" spans="2:11" ht="157.5" x14ac:dyDescent="0.25">
      <c r="B24" s="178" t="s">
        <v>61</v>
      </c>
      <c r="C24" s="178"/>
      <c r="D24" s="178"/>
      <c r="E24" s="178"/>
      <c r="F24" s="150">
        <f>F23*$K$18</f>
        <v>0</v>
      </c>
      <c r="G24" s="150">
        <f>G23*$K$18</f>
        <v>0</v>
      </c>
      <c r="H24" s="150">
        <f>H23*$K$18</f>
        <v>0</v>
      </c>
      <c r="I24" s="150">
        <f>I23*$K$18</f>
        <v>0</v>
      </c>
      <c r="J24" s="150">
        <f>J23*$K$18</f>
        <v>0</v>
      </c>
    </row>
    <row r="25" spans="2:11" ht="15.75" x14ac:dyDescent="0.25">
      <c r="B25" s="116"/>
    </row>
    <row r="26" spans="2:11" ht="15.75" x14ac:dyDescent="0.25">
      <c r="B26" s="116"/>
      <c r="K26" s="1">
        <v>1.0961064350525</v>
      </c>
    </row>
    <row r="28" spans="2:11" ht="15.75" x14ac:dyDescent="0.25">
      <c r="C28" s="1" t="s">
        <v>42</v>
      </c>
    </row>
    <row r="29" spans="2:11" ht="15.75" x14ac:dyDescent="0.25">
      <c r="C29" s="10" t="s">
        <v>43</v>
      </c>
    </row>
    <row r="31" spans="2:11" ht="15.75" x14ac:dyDescent="0.25">
      <c r="B31" s="1"/>
      <c r="C31" s="119" t="s">
        <v>1416</v>
      </c>
      <c r="D31" s="1"/>
      <c r="E31" s="1"/>
      <c r="F31" s="1"/>
      <c r="G31" s="1"/>
      <c r="H31" s="1"/>
      <c r="I31" s="1"/>
      <c r="J31" s="1"/>
    </row>
    <row r="32" spans="2:11" ht="15.75" x14ac:dyDescent="0.25">
      <c r="B32" s="1"/>
      <c r="C32" s="10" t="s">
        <v>44</v>
      </c>
      <c r="D32" s="1"/>
      <c r="E32" s="1"/>
      <c r="F32" s="1"/>
      <c r="G32" s="1"/>
      <c r="H32" s="1"/>
      <c r="I32" s="1"/>
      <c r="J32" s="1"/>
    </row>
    <row r="33" spans="2:10" ht="15.75" x14ac:dyDescent="0.25"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L631"/>
  <sheetViews>
    <sheetView workbookViewId="0"/>
  </sheetViews>
  <sheetFormatPr defaultRowHeight="15" x14ac:dyDescent="0.25"/>
  <sheetData>
    <row r="2" spans="1:12" ht="15.75" x14ac:dyDescent="0.25">
      <c r="A2" s="163" t="s">
        <v>65</v>
      </c>
      <c r="B2" s="163"/>
      <c r="C2" s="163"/>
      <c r="D2" s="163"/>
      <c r="E2" s="163"/>
      <c r="F2" s="163"/>
      <c r="G2" s="163"/>
      <c r="H2" s="163"/>
    </row>
    <row r="3" spans="1:12" ht="18.75" x14ac:dyDescent="0.25">
      <c r="A3" s="182" t="s">
        <v>66</v>
      </c>
      <c r="B3" s="182"/>
      <c r="C3" s="182"/>
      <c r="D3" s="182"/>
      <c r="E3" s="182"/>
      <c r="F3" s="182"/>
      <c r="G3" s="182"/>
      <c r="H3" s="182"/>
    </row>
    <row r="4" spans="1:12" ht="299.25" x14ac:dyDescent="0.25">
      <c r="A4" s="18"/>
      <c r="B4" s="18"/>
      <c r="C4" s="183" t="s">
        <v>67</v>
      </c>
      <c r="D4" s="183"/>
      <c r="E4" s="183"/>
      <c r="F4" s="183"/>
      <c r="G4" s="183"/>
      <c r="H4" s="183"/>
      <c r="I4" s="19"/>
      <c r="J4" s="19"/>
      <c r="K4" s="19"/>
      <c r="L4" s="19"/>
    </row>
    <row r="5" spans="1:12" ht="18.75" x14ac:dyDescent="0.25">
      <c r="A5" s="14"/>
    </row>
    <row r="6" spans="1:12" ht="15.75" x14ac:dyDescent="0.25">
      <c r="A6" s="168" t="str">
        <f>'Прил.5 Расчет СМР и ОБ'!$A$6&amp;'Прил.5 Расчет СМР и ОБ'!$D$6</f>
        <v xml:space="preserve">Наименование разрабатываемого показателя УНЦ — Административно-бытовые здания </v>
      </c>
      <c r="B6" s="168"/>
      <c r="C6" s="168"/>
      <c r="D6" s="168"/>
      <c r="E6" s="168"/>
      <c r="F6" s="168"/>
      <c r="G6" s="168"/>
      <c r="H6" s="168"/>
    </row>
    <row r="7" spans="1:12" ht="15.75" x14ac:dyDescent="0.25">
      <c r="A7" s="22"/>
      <c r="B7" s="22"/>
      <c r="C7" s="22"/>
      <c r="D7" s="22"/>
      <c r="E7" s="22"/>
      <c r="F7" s="22"/>
      <c r="G7" s="22"/>
      <c r="H7" s="22"/>
    </row>
    <row r="8" spans="1:12" ht="126" x14ac:dyDescent="0.25">
      <c r="A8" s="184" t="s">
        <v>68</v>
      </c>
      <c r="B8" s="184" t="s">
        <v>69</v>
      </c>
      <c r="C8" s="184" t="s">
        <v>70</v>
      </c>
      <c r="D8" s="184" t="s">
        <v>71</v>
      </c>
      <c r="E8" s="184" t="s">
        <v>72</v>
      </c>
      <c r="F8" s="184" t="s">
        <v>73</v>
      </c>
      <c r="G8" s="184" t="s">
        <v>74</v>
      </c>
      <c r="H8" s="184"/>
    </row>
    <row r="9" spans="1:12" ht="31.5" x14ac:dyDescent="0.25">
      <c r="A9" s="184"/>
      <c r="B9" s="184"/>
      <c r="C9" s="184"/>
      <c r="D9" s="184"/>
      <c r="E9" s="184"/>
      <c r="F9" s="184"/>
      <c r="G9" s="15" t="s">
        <v>75</v>
      </c>
      <c r="H9" s="15" t="s">
        <v>76</v>
      </c>
    </row>
    <row r="10" spans="1:12" ht="15.75" x14ac:dyDescent="0.25">
      <c r="A10" s="15">
        <v>1</v>
      </c>
      <c r="B10" s="15"/>
      <c r="C10" s="15">
        <v>2</v>
      </c>
      <c r="D10" s="15" t="s">
        <v>77</v>
      </c>
      <c r="E10" s="15">
        <v>4</v>
      </c>
      <c r="F10" s="20">
        <v>5</v>
      </c>
      <c r="G10" s="21">
        <v>6</v>
      </c>
      <c r="H10" s="21">
        <v>7</v>
      </c>
    </row>
    <row r="11" spans="1:12" ht="15.75" x14ac:dyDescent="0.25">
      <c r="A11" s="179" t="s">
        <v>78</v>
      </c>
      <c r="B11" s="180"/>
      <c r="C11" s="181"/>
      <c r="D11" s="181"/>
      <c r="E11" s="180"/>
      <c r="F11" s="23">
        <v>45362.940966900002</v>
      </c>
      <c r="G11" s="24"/>
      <c r="H11" s="24">
        <f>SUM(H12:H34)</f>
        <v>399738.28</v>
      </c>
    </row>
    <row r="12" spans="1:12" ht="63" x14ac:dyDescent="0.25">
      <c r="A12" s="25">
        <v>1</v>
      </c>
      <c r="B12" s="25"/>
      <c r="C12" s="26" t="s">
        <v>79</v>
      </c>
      <c r="D12" s="26" t="s">
        <v>80</v>
      </c>
      <c r="E12" s="25" t="s">
        <v>81</v>
      </c>
      <c r="F12" s="27">
        <v>16184.49612</v>
      </c>
      <c r="G12" s="28">
        <v>8.31</v>
      </c>
      <c r="H12" s="28">
        <f t="shared" ref="H12:H34" si="0">ROUND(F12*G12,2)</f>
        <v>134493.16</v>
      </c>
    </row>
    <row r="13" spans="1:12" ht="63" x14ac:dyDescent="0.25">
      <c r="A13" s="25">
        <v>2</v>
      </c>
      <c r="B13" s="25"/>
      <c r="C13" s="26" t="s">
        <v>82</v>
      </c>
      <c r="D13" s="26" t="s">
        <v>83</v>
      </c>
      <c r="E13" s="25" t="s">
        <v>81</v>
      </c>
      <c r="F13" s="27">
        <v>6154.5324879999998</v>
      </c>
      <c r="G13" s="28">
        <v>8.64</v>
      </c>
      <c r="H13" s="28">
        <f t="shared" si="0"/>
        <v>53175.16</v>
      </c>
    </row>
    <row r="14" spans="1:12" ht="63" x14ac:dyDescent="0.25">
      <c r="A14" s="25">
        <v>3</v>
      </c>
      <c r="B14" s="25"/>
      <c r="C14" s="26" t="s">
        <v>84</v>
      </c>
      <c r="D14" s="26" t="s">
        <v>85</v>
      </c>
      <c r="E14" s="25" t="s">
        <v>81</v>
      </c>
      <c r="F14" s="27">
        <v>5481.3939333999997</v>
      </c>
      <c r="G14" s="28">
        <v>9.4</v>
      </c>
      <c r="H14" s="28">
        <f t="shared" si="0"/>
        <v>51525.1</v>
      </c>
    </row>
    <row r="15" spans="1:12" ht="63" x14ac:dyDescent="0.25">
      <c r="A15" s="25">
        <v>4</v>
      </c>
      <c r="B15" s="25"/>
      <c r="C15" s="26" t="s">
        <v>86</v>
      </c>
      <c r="D15" s="26" t="s">
        <v>87</v>
      </c>
      <c r="E15" s="25" t="s">
        <v>81</v>
      </c>
      <c r="F15" s="27">
        <v>5150.4429381999998</v>
      </c>
      <c r="G15" s="28">
        <v>9.6199999999999992</v>
      </c>
      <c r="H15" s="28">
        <f t="shared" si="0"/>
        <v>49547.26</v>
      </c>
    </row>
    <row r="16" spans="1:12" ht="63" x14ac:dyDescent="0.25">
      <c r="A16" s="25">
        <v>5</v>
      </c>
      <c r="B16" s="25"/>
      <c r="C16" s="26" t="s">
        <v>88</v>
      </c>
      <c r="D16" s="26" t="s">
        <v>89</v>
      </c>
      <c r="E16" s="25" t="s">
        <v>81</v>
      </c>
      <c r="F16" s="27">
        <v>3302.7857751000001</v>
      </c>
      <c r="G16" s="28">
        <v>9.07</v>
      </c>
      <c r="H16" s="28">
        <f t="shared" si="0"/>
        <v>29956.27</v>
      </c>
    </row>
    <row r="17" spans="1:8" ht="63" x14ac:dyDescent="0.25">
      <c r="A17" s="25">
        <v>6</v>
      </c>
      <c r="B17" s="25"/>
      <c r="C17" s="26" t="s">
        <v>90</v>
      </c>
      <c r="D17" s="26" t="s">
        <v>91</v>
      </c>
      <c r="E17" s="25" t="s">
        <v>81</v>
      </c>
      <c r="F17" s="27">
        <v>2864.4710291000001</v>
      </c>
      <c r="G17" s="28">
        <v>8.74</v>
      </c>
      <c r="H17" s="28">
        <f t="shared" si="0"/>
        <v>25035.48</v>
      </c>
    </row>
    <row r="18" spans="1:8" ht="63" x14ac:dyDescent="0.25">
      <c r="A18" s="25">
        <v>7</v>
      </c>
      <c r="B18" s="25"/>
      <c r="C18" s="26" t="s">
        <v>92</v>
      </c>
      <c r="D18" s="26" t="s">
        <v>93</v>
      </c>
      <c r="E18" s="25" t="s">
        <v>81</v>
      </c>
      <c r="F18" s="27">
        <v>1790.1639439999999</v>
      </c>
      <c r="G18" s="28">
        <v>8.5299999999999994</v>
      </c>
      <c r="H18" s="28">
        <f t="shared" si="0"/>
        <v>15270.1</v>
      </c>
    </row>
    <row r="19" spans="1:8" ht="63" x14ac:dyDescent="0.25">
      <c r="A19" s="25">
        <v>8</v>
      </c>
      <c r="B19" s="25"/>
      <c r="C19" s="26" t="s">
        <v>94</v>
      </c>
      <c r="D19" s="26" t="s">
        <v>95</v>
      </c>
      <c r="E19" s="25" t="s">
        <v>81</v>
      </c>
      <c r="F19" s="27">
        <v>550.39823999999999</v>
      </c>
      <c r="G19" s="28">
        <v>9.51</v>
      </c>
      <c r="H19" s="28">
        <f t="shared" si="0"/>
        <v>5234.29</v>
      </c>
    </row>
    <row r="20" spans="1:8" ht="63" x14ac:dyDescent="0.25">
      <c r="A20" s="25">
        <v>9</v>
      </c>
      <c r="B20" s="25"/>
      <c r="C20" s="26" t="s">
        <v>96</v>
      </c>
      <c r="D20" s="26" t="s">
        <v>97</v>
      </c>
      <c r="E20" s="25" t="s">
        <v>81</v>
      </c>
      <c r="F20" s="27">
        <v>523.03467209999997</v>
      </c>
      <c r="G20" s="28">
        <v>8.86</v>
      </c>
      <c r="H20" s="28">
        <f t="shared" si="0"/>
        <v>4634.09</v>
      </c>
    </row>
    <row r="21" spans="1:8" ht="63" x14ac:dyDescent="0.25">
      <c r="A21" s="25">
        <v>10</v>
      </c>
      <c r="B21" s="25"/>
      <c r="C21" s="26" t="s">
        <v>98</v>
      </c>
      <c r="D21" s="26" t="s">
        <v>99</v>
      </c>
      <c r="E21" s="25" t="s">
        <v>81</v>
      </c>
      <c r="F21" s="27">
        <v>584.22135839999999</v>
      </c>
      <c r="G21" s="28">
        <v>7.8</v>
      </c>
      <c r="H21" s="28">
        <f t="shared" si="0"/>
        <v>4556.93</v>
      </c>
    </row>
    <row r="22" spans="1:8" ht="63" x14ac:dyDescent="0.25">
      <c r="A22" s="25">
        <v>11</v>
      </c>
      <c r="B22" s="25"/>
      <c r="C22" s="26" t="s">
        <v>100</v>
      </c>
      <c r="D22" s="26" t="s">
        <v>101</v>
      </c>
      <c r="E22" s="25" t="s">
        <v>81</v>
      </c>
      <c r="F22" s="27">
        <v>428.512854</v>
      </c>
      <c r="G22" s="28">
        <v>10.06</v>
      </c>
      <c r="H22" s="28">
        <f t="shared" si="0"/>
        <v>4310.84</v>
      </c>
    </row>
    <row r="23" spans="1:8" ht="63" x14ac:dyDescent="0.25">
      <c r="A23" s="25">
        <v>12</v>
      </c>
      <c r="B23" s="25"/>
      <c r="C23" s="26" t="s">
        <v>102</v>
      </c>
      <c r="D23" s="26" t="s">
        <v>103</v>
      </c>
      <c r="E23" s="25" t="s">
        <v>81</v>
      </c>
      <c r="F23" s="27">
        <v>373.92316</v>
      </c>
      <c r="G23" s="28">
        <v>9.76</v>
      </c>
      <c r="H23" s="28">
        <f t="shared" si="0"/>
        <v>3649.49</v>
      </c>
    </row>
    <row r="24" spans="1:8" ht="63" x14ac:dyDescent="0.25">
      <c r="A24" s="25">
        <v>13</v>
      </c>
      <c r="B24" s="25"/>
      <c r="C24" s="26" t="s">
        <v>104</v>
      </c>
      <c r="D24" s="26" t="s">
        <v>105</v>
      </c>
      <c r="E24" s="25" t="s">
        <v>81</v>
      </c>
      <c r="F24" s="27">
        <v>447.60194439999998</v>
      </c>
      <c r="G24" s="28">
        <v>7.94</v>
      </c>
      <c r="H24" s="28">
        <f t="shared" si="0"/>
        <v>3553.96</v>
      </c>
    </row>
    <row r="25" spans="1:8" ht="63" x14ac:dyDescent="0.25">
      <c r="A25" s="25">
        <v>14</v>
      </c>
      <c r="B25" s="25"/>
      <c r="C25" s="26" t="s">
        <v>106</v>
      </c>
      <c r="D25" s="26" t="s">
        <v>107</v>
      </c>
      <c r="E25" s="25" t="s">
        <v>81</v>
      </c>
      <c r="F25" s="27">
        <v>357.49941200000001</v>
      </c>
      <c r="G25" s="28">
        <v>9.92</v>
      </c>
      <c r="H25" s="28">
        <f t="shared" si="0"/>
        <v>3546.39</v>
      </c>
    </row>
    <row r="26" spans="1:8" ht="63" x14ac:dyDescent="0.25">
      <c r="A26" s="25">
        <v>15</v>
      </c>
      <c r="B26" s="25"/>
      <c r="C26" s="26" t="s">
        <v>108</v>
      </c>
      <c r="D26" s="26" t="s">
        <v>109</v>
      </c>
      <c r="E26" s="25" t="s">
        <v>81</v>
      </c>
      <c r="F26" s="27">
        <v>359.05432000000002</v>
      </c>
      <c r="G26" s="28">
        <v>9.18</v>
      </c>
      <c r="H26" s="28">
        <f t="shared" si="0"/>
        <v>3296.12</v>
      </c>
    </row>
    <row r="27" spans="1:8" ht="63" x14ac:dyDescent="0.25">
      <c r="A27" s="25">
        <v>16</v>
      </c>
      <c r="B27" s="25"/>
      <c r="C27" s="26" t="s">
        <v>110</v>
      </c>
      <c r="D27" s="26" t="s">
        <v>111</v>
      </c>
      <c r="E27" s="25" t="s">
        <v>81</v>
      </c>
      <c r="F27" s="27">
        <v>270.53666019999997</v>
      </c>
      <c r="G27" s="28">
        <v>10.65</v>
      </c>
      <c r="H27" s="28">
        <f t="shared" si="0"/>
        <v>2881.22</v>
      </c>
    </row>
    <row r="28" spans="1:8" ht="63" x14ac:dyDescent="0.25">
      <c r="A28" s="25">
        <v>17</v>
      </c>
      <c r="B28" s="25"/>
      <c r="C28" s="26" t="s">
        <v>112</v>
      </c>
      <c r="D28" s="26" t="s">
        <v>113</v>
      </c>
      <c r="E28" s="25" t="s">
        <v>81</v>
      </c>
      <c r="F28" s="27">
        <v>292.52287999999999</v>
      </c>
      <c r="G28" s="28">
        <v>8.9700000000000006</v>
      </c>
      <c r="H28" s="28">
        <f t="shared" si="0"/>
        <v>2623.93</v>
      </c>
    </row>
    <row r="29" spans="1:8" ht="63" x14ac:dyDescent="0.25">
      <c r="A29" s="25">
        <v>18</v>
      </c>
      <c r="B29" s="25"/>
      <c r="C29" s="26" t="s">
        <v>114</v>
      </c>
      <c r="D29" s="26" t="s">
        <v>115</v>
      </c>
      <c r="E29" s="25" t="s">
        <v>81</v>
      </c>
      <c r="F29" s="27">
        <v>92.153999999999996</v>
      </c>
      <c r="G29" s="28">
        <v>9.2899999999999991</v>
      </c>
      <c r="H29" s="28">
        <f t="shared" si="0"/>
        <v>856.11</v>
      </c>
    </row>
    <row r="30" spans="1:8" ht="63" x14ac:dyDescent="0.25">
      <c r="A30" s="25">
        <v>19</v>
      </c>
      <c r="B30" s="25"/>
      <c r="C30" s="26" t="s">
        <v>116</v>
      </c>
      <c r="D30" s="26" t="s">
        <v>117</v>
      </c>
      <c r="E30" s="25" t="s">
        <v>81</v>
      </c>
      <c r="F30" s="27">
        <v>71.873999999999995</v>
      </c>
      <c r="G30" s="28">
        <v>10.35</v>
      </c>
      <c r="H30" s="28">
        <f t="shared" si="0"/>
        <v>743.9</v>
      </c>
    </row>
    <row r="31" spans="1:8" ht="63" x14ac:dyDescent="0.25">
      <c r="A31" s="25">
        <v>20</v>
      </c>
      <c r="B31" s="25"/>
      <c r="C31" s="26" t="s">
        <v>118</v>
      </c>
      <c r="D31" s="26" t="s">
        <v>119</v>
      </c>
      <c r="E31" s="25" t="s">
        <v>81</v>
      </c>
      <c r="F31" s="27">
        <v>43.261800000000001</v>
      </c>
      <c r="G31" s="28">
        <v>10.210000000000001</v>
      </c>
      <c r="H31" s="28">
        <f t="shared" si="0"/>
        <v>441.7</v>
      </c>
    </row>
    <row r="32" spans="1:8" ht="63" x14ac:dyDescent="0.25">
      <c r="A32" s="25">
        <v>21</v>
      </c>
      <c r="B32" s="25"/>
      <c r="C32" s="26" t="s">
        <v>120</v>
      </c>
      <c r="D32" s="26" t="s">
        <v>121</v>
      </c>
      <c r="E32" s="25" t="s">
        <v>81</v>
      </c>
      <c r="F32" s="27">
        <v>27.357738000000001</v>
      </c>
      <c r="G32" s="28">
        <v>11.09</v>
      </c>
      <c r="H32" s="28">
        <f t="shared" si="0"/>
        <v>303.39999999999998</v>
      </c>
    </row>
    <row r="33" spans="1:8" ht="63" x14ac:dyDescent="0.25">
      <c r="A33" s="25">
        <v>22</v>
      </c>
      <c r="B33" s="25"/>
      <c r="C33" s="26" t="s">
        <v>122</v>
      </c>
      <c r="D33" s="26" t="s">
        <v>123</v>
      </c>
      <c r="E33" s="25" t="s">
        <v>81</v>
      </c>
      <c r="F33" s="27">
        <v>9.27</v>
      </c>
      <c r="G33" s="28">
        <v>8.02</v>
      </c>
      <c r="H33" s="28">
        <f t="shared" si="0"/>
        <v>74.349999999999994</v>
      </c>
    </row>
    <row r="34" spans="1:8" ht="63" x14ac:dyDescent="0.25">
      <c r="A34" s="25">
        <v>23</v>
      </c>
      <c r="B34" s="25"/>
      <c r="C34" s="26" t="s">
        <v>124</v>
      </c>
      <c r="D34" s="26" t="s">
        <v>125</v>
      </c>
      <c r="E34" s="25" t="s">
        <v>81</v>
      </c>
      <c r="F34" s="27">
        <v>3.4317000000000002</v>
      </c>
      <c r="G34" s="28">
        <v>8.4600000000000009</v>
      </c>
      <c r="H34" s="28">
        <f t="shared" si="0"/>
        <v>29.03</v>
      </c>
    </row>
    <row r="35" spans="1:8" ht="15.75" x14ac:dyDescent="0.25">
      <c r="A35" s="179" t="s">
        <v>126</v>
      </c>
      <c r="B35" s="180"/>
      <c r="C35" s="181"/>
      <c r="D35" s="181"/>
      <c r="E35" s="180"/>
      <c r="F35" s="23">
        <v>4868.4915499999997</v>
      </c>
      <c r="G35" s="24"/>
      <c r="H35" s="24">
        <f>SUM(H36:H36)</f>
        <v>64215.4</v>
      </c>
    </row>
    <row r="36" spans="1:8" ht="63" x14ac:dyDescent="0.25">
      <c r="A36" s="25">
        <v>24</v>
      </c>
      <c r="B36" s="25"/>
      <c r="C36" s="26">
        <v>2</v>
      </c>
      <c r="D36" s="26" t="s">
        <v>126</v>
      </c>
      <c r="E36" s="25" t="s">
        <v>81</v>
      </c>
      <c r="F36" s="27">
        <v>4868.4915499999997</v>
      </c>
      <c r="G36" s="28">
        <v>13.19</v>
      </c>
      <c r="H36" s="28">
        <f>ROUND(F36*G36,2)</f>
        <v>64215.4</v>
      </c>
    </row>
    <row r="37" spans="1:8" ht="15.75" x14ac:dyDescent="0.25">
      <c r="A37" s="179" t="s">
        <v>127</v>
      </c>
      <c r="B37" s="180"/>
      <c r="C37" s="181"/>
      <c r="D37" s="181"/>
      <c r="E37" s="180"/>
      <c r="F37" s="23"/>
      <c r="G37" s="24"/>
      <c r="H37" s="24">
        <f>SUM(H38:H84)</f>
        <v>512089.12999999995</v>
      </c>
    </row>
    <row r="38" spans="1:8" ht="299.25" x14ac:dyDescent="0.25">
      <c r="A38" s="25">
        <v>25</v>
      </c>
      <c r="B38" s="25"/>
      <c r="C38" s="29" t="s">
        <v>128</v>
      </c>
      <c r="D38" s="26" t="s">
        <v>129</v>
      </c>
      <c r="E38" s="25" t="s">
        <v>130</v>
      </c>
      <c r="F38" s="27">
        <v>2357.559984</v>
      </c>
      <c r="G38" s="28">
        <v>90</v>
      </c>
      <c r="H38" s="28">
        <f t="shared" ref="H38:H84" si="1">ROUND(F38*G38,2)</f>
        <v>212180.4</v>
      </c>
    </row>
    <row r="39" spans="1:8" ht="141.75" x14ac:dyDescent="0.25">
      <c r="A39" s="25">
        <v>26</v>
      </c>
      <c r="B39" s="25"/>
      <c r="C39" s="29" t="s">
        <v>131</v>
      </c>
      <c r="D39" s="26" t="s">
        <v>132</v>
      </c>
      <c r="E39" s="25" t="s">
        <v>130</v>
      </c>
      <c r="F39" s="27">
        <v>246.5022792</v>
      </c>
      <c r="G39" s="28">
        <v>290.01</v>
      </c>
      <c r="H39" s="28">
        <f t="shared" si="1"/>
        <v>71488.13</v>
      </c>
    </row>
    <row r="40" spans="1:8" ht="78.75" x14ac:dyDescent="0.25">
      <c r="A40" s="25">
        <v>27</v>
      </c>
      <c r="B40" s="25"/>
      <c r="C40" s="29" t="s">
        <v>133</v>
      </c>
      <c r="D40" s="26" t="s">
        <v>134</v>
      </c>
      <c r="E40" s="25" t="s">
        <v>130</v>
      </c>
      <c r="F40" s="27">
        <v>468.83322190000001</v>
      </c>
      <c r="G40" s="28">
        <v>89.99</v>
      </c>
      <c r="H40" s="28">
        <f t="shared" si="1"/>
        <v>42190.3</v>
      </c>
    </row>
    <row r="41" spans="1:8" ht="126" x14ac:dyDescent="0.25">
      <c r="A41" s="25">
        <v>28</v>
      </c>
      <c r="B41" s="25"/>
      <c r="C41" s="29" t="s">
        <v>135</v>
      </c>
      <c r="D41" s="26" t="s">
        <v>136</v>
      </c>
      <c r="E41" s="25" t="s">
        <v>130</v>
      </c>
      <c r="F41" s="27">
        <v>214.5937112</v>
      </c>
      <c r="G41" s="28">
        <v>175.56</v>
      </c>
      <c r="H41" s="28">
        <f t="shared" si="1"/>
        <v>37674.07</v>
      </c>
    </row>
    <row r="42" spans="1:8" ht="126" x14ac:dyDescent="0.25">
      <c r="A42" s="25">
        <v>29</v>
      </c>
      <c r="B42" s="25"/>
      <c r="C42" s="29" t="s">
        <v>137</v>
      </c>
      <c r="D42" s="26" t="s">
        <v>138</v>
      </c>
      <c r="E42" s="25" t="s">
        <v>130</v>
      </c>
      <c r="F42" s="27">
        <v>222.47423040000001</v>
      </c>
      <c r="G42" s="28">
        <v>120.04</v>
      </c>
      <c r="H42" s="28">
        <f t="shared" si="1"/>
        <v>26705.81</v>
      </c>
    </row>
    <row r="43" spans="1:8" ht="94.5" x14ac:dyDescent="0.25">
      <c r="A43" s="25">
        <v>30</v>
      </c>
      <c r="B43" s="25"/>
      <c r="C43" s="29" t="s">
        <v>139</v>
      </c>
      <c r="D43" s="26" t="s">
        <v>140</v>
      </c>
      <c r="E43" s="25" t="s">
        <v>130</v>
      </c>
      <c r="F43" s="27">
        <v>225.79495549999999</v>
      </c>
      <c r="G43" s="28">
        <v>86.4</v>
      </c>
      <c r="H43" s="28">
        <f t="shared" si="1"/>
        <v>19508.68</v>
      </c>
    </row>
    <row r="44" spans="1:8" ht="126" x14ac:dyDescent="0.25">
      <c r="A44" s="25">
        <v>31</v>
      </c>
      <c r="B44" s="25"/>
      <c r="C44" s="29" t="s">
        <v>141</v>
      </c>
      <c r="D44" s="26" t="s">
        <v>142</v>
      </c>
      <c r="E44" s="25" t="s">
        <v>130</v>
      </c>
      <c r="F44" s="27">
        <v>140.5451123</v>
      </c>
      <c r="G44" s="28">
        <v>115.4</v>
      </c>
      <c r="H44" s="28">
        <f t="shared" si="1"/>
        <v>16218.91</v>
      </c>
    </row>
    <row r="45" spans="1:8" ht="189" x14ac:dyDescent="0.25">
      <c r="A45" s="25">
        <v>32</v>
      </c>
      <c r="B45" s="25"/>
      <c r="C45" s="29" t="s">
        <v>143</v>
      </c>
      <c r="D45" s="26" t="s">
        <v>144</v>
      </c>
      <c r="E45" s="25" t="s">
        <v>130</v>
      </c>
      <c r="F45" s="27">
        <v>159.200052</v>
      </c>
      <c r="G45" s="28">
        <v>100</v>
      </c>
      <c r="H45" s="28">
        <f t="shared" si="1"/>
        <v>15920.01</v>
      </c>
    </row>
    <row r="46" spans="1:8" ht="110.25" x14ac:dyDescent="0.25">
      <c r="A46" s="25">
        <v>33</v>
      </c>
      <c r="B46" s="25"/>
      <c r="C46" s="29" t="s">
        <v>145</v>
      </c>
      <c r="D46" s="26" t="s">
        <v>146</v>
      </c>
      <c r="E46" s="25" t="s">
        <v>130</v>
      </c>
      <c r="F46" s="27">
        <v>236.74288139999999</v>
      </c>
      <c r="G46" s="28">
        <v>65.709999999999994</v>
      </c>
      <c r="H46" s="28">
        <f t="shared" si="1"/>
        <v>15556.37</v>
      </c>
    </row>
    <row r="47" spans="1:8" ht="126" x14ac:dyDescent="0.25">
      <c r="A47" s="25">
        <v>34</v>
      </c>
      <c r="B47" s="25"/>
      <c r="C47" s="29" t="s">
        <v>147</v>
      </c>
      <c r="D47" s="26" t="s">
        <v>148</v>
      </c>
      <c r="E47" s="25" t="s">
        <v>130</v>
      </c>
      <c r="F47" s="27">
        <v>19.698799999999999</v>
      </c>
      <c r="G47" s="28">
        <v>533.27</v>
      </c>
      <c r="H47" s="28">
        <f t="shared" si="1"/>
        <v>10504.78</v>
      </c>
    </row>
    <row r="48" spans="1:8" ht="141.75" x14ac:dyDescent="0.25">
      <c r="A48" s="25">
        <v>35</v>
      </c>
      <c r="B48" s="25"/>
      <c r="C48" s="29" t="s">
        <v>149</v>
      </c>
      <c r="D48" s="26" t="s">
        <v>150</v>
      </c>
      <c r="E48" s="25" t="s">
        <v>130</v>
      </c>
      <c r="F48" s="27">
        <v>95.821600000000004</v>
      </c>
      <c r="G48" s="28">
        <v>96.89</v>
      </c>
      <c r="H48" s="28">
        <f t="shared" si="1"/>
        <v>9284.15</v>
      </c>
    </row>
    <row r="49" spans="1:8" ht="236.25" x14ac:dyDescent="0.25">
      <c r="A49" s="25">
        <v>36</v>
      </c>
      <c r="B49" s="25"/>
      <c r="C49" s="29" t="s">
        <v>151</v>
      </c>
      <c r="D49" s="26" t="s">
        <v>152</v>
      </c>
      <c r="E49" s="25" t="s">
        <v>130</v>
      </c>
      <c r="F49" s="27">
        <v>1763.55582</v>
      </c>
      <c r="G49" s="28">
        <v>3.7</v>
      </c>
      <c r="H49" s="28">
        <f t="shared" si="1"/>
        <v>6525.16</v>
      </c>
    </row>
    <row r="50" spans="1:8" ht="94.5" x14ac:dyDescent="0.25">
      <c r="A50" s="25">
        <v>37</v>
      </c>
      <c r="B50" s="25"/>
      <c r="C50" s="29" t="s">
        <v>153</v>
      </c>
      <c r="D50" s="26" t="s">
        <v>154</v>
      </c>
      <c r="E50" s="25" t="s">
        <v>130</v>
      </c>
      <c r="F50" s="27">
        <v>40.016196600000001</v>
      </c>
      <c r="G50" s="28">
        <v>120.24</v>
      </c>
      <c r="H50" s="28">
        <f t="shared" si="1"/>
        <v>4811.55</v>
      </c>
    </row>
    <row r="51" spans="1:8" ht="94.5" x14ac:dyDescent="0.25">
      <c r="A51" s="25">
        <v>38</v>
      </c>
      <c r="B51" s="25"/>
      <c r="C51" s="29" t="s">
        <v>155</v>
      </c>
      <c r="D51" s="26" t="s">
        <v>156</v>
      </c>
      <c r="E51" s="25" t="s">
        <v>130</v>
      </c>
      <c r="F51" s="27">
        <v>1763.55582</v>
      </c>
      <c r="G51" s="28">
        <v>2.7</v>
      </c>
      <c r="H51" s="28">
        <f t="shared" si="1"/>
        <v>4761.6000000000004</v>
      </c>
    </row>
    <row r="52" spans="1:8" ht="189" x14ac:dyDescent="0.25">
      <c r="A52" s="25">
        <v>39</v>
      </c>
      <c r="B52" s="25"/>
      <c r="C52" s="29" t="s">
        <v>157</v>
      </c>
      <c r="D52" s="26" t="s">
        <v>158</v>
      </c>
      <c r="E52" s="25" t="s">
        <v>130</v>
      </c>
      <c r="F52" s="27">
        <v>4766.323488</v>
      </c>
      <c r="G52" s="28">
        <v>0.55000000000000004</v>
      </c>
      <c r="H52" s="28">
        <f t="shared" si="1"/>
        <v>2621.48</v>
      </c>
    </row>
    <row r="53" spans="1:8" ht="189" x14ac:dyDescent="0.25">
      <c r="A53" s="25">
        <v>40</v>
      </c>
      <c r="B53" s="25"/>
      <c r="C53" s="29" t="s">
        <v>159</v>
      </c>
      <c r="D53" s="26" t="s">
        <v>160</v>
      </c>
      <c r="E53" s="25" t="s">
        <v>130</v>
      </c>
      <c r="F53" s="27">
        <v>186.27038719999999</v>
      </c>
      <c r="G53" s="28">
        <v>12.31</v>
      </c>
      <c r="H53" s="28">
        <f t="shared" si="1"/>
        <v>2292.9899999999998</v>
      </c>
    </row>
    <row r="54" spans="1:8" ht="173.25" x14ac:dyDescent="0.25">
      <c r="A54" s="25">
        <v>41</v>
      </c>
      <c r="B54" s="25"/>
      <c r="C54" s="29" t="s">
        <v>161</v>
      </c>
      <c r="D54" s="26" t="s">
        <v>162</v>
      </c>
      <c r="E54" s="25" t="s">
        <v>130</v>
      </c>
      <c r="F54" s="27">
        <v>59.497461399999999</v>
      </c>
      <c r="G54" s="28">
        <v>34.090000000000003</v>
      </c>
      <c r="H54" s="28">
        <f t="shared" si="1"/>
        <v>2028.27</v>
      </c>
    </row>
    <row r="55" spans="1:8" ht="173.25" x14ac:dyDescent="0.25">
      <c r="A55" s="25">
        <v>42</v>
      </c>
      <c r="B55" s="25"/>
      <c r="C55" s="29" t="s">
        <v>163</v>
      </c>
      <c r="D55" s="26" t="s">
        <v>164</v>
      </c>
      <c r="E55" s="25" t="s">
        <v>130</v>
      </c>
      <c r="F55" s="27">
        <v>61.835865499999997</v>
      </c>
      <c r="G55" s="28">
        <v>31.26</v>
      </c>
      <c r="H55" s="28">
        <f t="shared" si="1"/>
        <v>1932.99</v>
      </c>
    </row>
    <row r="56" spans="1:8" ht="94.5" x14ac:dyDescent="0.25">
      <c r="A56" s="25">
        <v>43</v>
      </c>
      <c r="B56" s="25"/>
      <c r="C56" s="29" t="s">
        <v>165</v>
      </c>
      <c r="D56" s="26" t="s">
        <v>166</v>
      </c>
      <c r="E56" s="25" t="s">
        <v>130</v>
      </c>
      <c r="F56" s="27">
        <v>56.68074</v>
      </c>
      <c r="G56" s="28">
        <v>30</v>
      </c>
      <c r="H56" s="28">
        <f t="shared" si="1"/>
        <v>1700.42</v>
      </c>
    </row>
    <row r="57" spans="1:8" ht="236.25" x14ac:dyDescent="0.25">
      <c r="A57" s="25">
        <v>44</v>
      </c>
      <c r="B57" s="25"/>
      <c r="C57" s="29" t="s">
        <v>167</v>
      </c>
      <c r="D57" s="26" t="s">
        <v>168</v>
      </c>
      <c r="E57" s="25" t="s">
        <v>130</v>
      </c>
      <c r="F57" s="27">
        <v>247.91413489999999</v>
      </c>
      <c r="G57" s="28">
        <v>6.82</v>
      </c>
      <c r="H57" s="28">
        <f t="shared" si="1"/>
        <v>1690.77</v>
      </c>
    </row>
    <row r="58" spans="1:8" ht="126" x14ac:dyDescent="0.25">
      <c r="A58" s="25">
        <v>45</v>
      </c>
      <c r="B58" s="25"/>
      <c r="C58" s="29" t="s">
        <v>169</v>
      </c>
      <c r="D58" s="26" t="s">
        <v>170</v>
      </c>
      <c r="E58" s="25" t="s">
        <v>130</v>
      </c>
      <c r="F58" s="27">
        <v>178.4766224</v>
      </c>
      <c r="G58" s="28">
        <v>8.1</v>
      </c>
      <c r="H58" s="28">
        <f t="shared" si="1"/>
        <v>1445.66</v>
      </c>
    </row>
    <row r="59" spans="1:8" ht="94.5" x14ac:dyDescent="0.25">
      <c r="A59" s="25">
        <v>46</v>
      </c>
      <c r="B59" s="25"/>
      <c r="C59" s="29" t="s">
        <v>171</v>
      </c>
      <c r="D59" s="26" t="s">
        <v>172</v>
      </c>
      <c r="E59" s="25" t="s">
        <v>130</v>
      </c>
      <c r="F59" s="27">
        <v>10.6881</v>
      </c>
      <c r="G59" s="28">
        <v>100.1</v>
      </c>
      <c r="H59" s="28">
        <f t="shared" si="1"/>
        <v>1069.8800000000001</v>
      </c>
    </row>
    <row r="60" spans="1:8" ht="78.75" x14ac:dyDescent="0.25">
      <c r="A60" s="25">
        <v>47</v>
      </c>
      <c r="B60" s="25"/>
      <c r="C60" s="29" t="s">
        <v>173</v>
      </c>
      <c r="D60" s="26" t="s">
        <v>174</v>
      </c>
      <c r="E60" s="25" t="s">
        <v>130</v>
      </c>
      <c r="F60" s="27">
        <v>757.98558909999997</v>
      </c>
      <c r="G60" s="28">
        <v>1.2</v>
      </c>
      <c r="H60" s="28">
        <f t="shared" si="1"/>
        <v>909.58</v>
      </c>
    </row>
    <row r="61" spans="1:8" ht="220.5" x14ac:dyDescent="0.25">
      <c r="A61" s="25">
        <v>48</v>
      </c>
      <c r="B61" s="25"/>
      <c r="C61" s="29" t="s">
        <v>175</v>
      </c>
      <c r="D61" s="26" t="s">
        <v>176</v>
      </c>
      <c r="E61" s="25" t="s">
        <v>130</v>
      </c>
      <c r="F61" s="27">
        <v>39.815260000000002</v>
      </c>
      <c r="G61" s="28">
        <v>17.3</v>
      </c>
      <c r="H61" s="28">
        <f t="shared" si="1"/>
        <v>688.8</v>
      </c>
    </row>
    <row r="62" spans="1:8" ht="126" x14ac:dyDescent="0.25">
      <c r="A62" s="25">
        <v>49</v>
      </c>
      <c r="B62" s="25"/>
      <c r="C62" s="29" t="s">
        <v>177</v>
      </c>
      <c r="D62" s="26" t="s">
        <v>178</v>
      </c>
      <c r="E62" s="25" t="s">
        <v>130</v>
      </c>
      <c r="F62" s="27">
        <v>37.286160000000002</v>
      </c>
      <c r="G62" s="28">
        <v>16.309999999999999</v>
      </c>
      <c r="H62" s="28">
        <f t="shared" si="1"/>
        <v>608.14</v>
      </c>
    </row>
    <row r="63" spans="1:8" ht="157.5" x14ac:dyDescent="0.25">
      <c r="A63" s="25">
        <v>50</v>
      </c>
      <c r="B63" s="25"/>
      <c r="C63" s="29" t="s">
        <v>179</v>
      </c>
      <c r="D63" s="26" t="s">
        <v>180</v>
      </c>
      <c r="E63" s="25" t="s">
        <v>130</v>
      </c>
      <c r="F63" s="27">
        <v>99.740724799999995</v>
      </c>
      <c r="G63" s="28">
        <v>3.12</v>
      </c>
      <c r="H63" s="28">
        <f t="shared" si="1"/>
        <v>311.19</v>
      </c>
    </row>
    <row r="64" spans="1:8" ht="110.25" x14ac:dyDescent="0.25">
      <c r="A64" s="25">
        <v>51</v>
      </c>
      <c r="B64" s="25"/>
      <c r="C64" s="29" t="s">
        <v>181</v>
      </c>
      <c r="D64" s="26" t="s">
        <v>182</v>
      </c>
      <c r="E64" s="25" t="s">
        <v>130</v>
      </c>
      <c r="F64" s="27">
        <v>43.8420877</v>
      </c>
      <c r="G64" s="28">
        <v>6.66</v>
      </c>
      <c r="H64" s="28">
        <f t="shared" si="1"/>
        <v>291.99</v>
      </c>
    </row>
    <row r="65" spans="1:8" ht="63" x14ac:dyDescent="0.25">
      <c r="A65" s="25">
        <v>52</v>
      </c>
      <c r="B65" s="25"/>
      <c r="C65" s="29" t="s">
        <v>183</v>
      </c>
      <c r="D65" s="26" t="s">
        <v>184</v>
      </c>
      <c r="E65" s="25" t="s">
        <v>130</v>
      </c>
      <c r="F65" s="27">
        <v>139.27549999999999</v>
      </c>
      <c r="G65" s="28">
        <v>1.9</v>
      </c>
      <c r="H65" s="28">
        <f t="shared" si="1"/>
        <v>264.62</v>
      </c>
    </row>
    <row r="66" spans="1:8" ht="110.25" x14ac:dyDescent="0.25">
      <c r="A66" s="25">
        <v>53</v>
      </c>
      <c r="B66" s="25"/>
      <c r="C66" s="29" t="s">
        <v>185</v>
      </c>
      <c r="D66" s="26" t="s">
        <v>186</v>
      </c>
      <c r="E66" s="25" t="s">
        <v>130</v>
      </c>
      <c r="F66" s="27">
        <v>17.013999999999999</v>
      </c>
      <c r="G66" s="28">
        <v>14.15</v>
      </c>
      <c r="H66" s="28">
        <f t="shared" si="1"/>
        <v>240.75</v>
      </c>
    </row>
    <row r="67" spans="1:8" ht="63" x14ac:dyDescent="0.25">
      <c r="A67" s="25">
        <v>54</v>
      </c>
      <c r="B67" s="25"/>
      <c r="C67" s="29" t="s">
        <v>187</v>
      </c>
      <c r="D67" s="26" t="s">
        <v>188</v>
      </c>
      <c r="E67" s="25" t="s">
        <v>130</v>
      </c>
      <c r="F67" s="27">
        <v>214.1434907</v>
      </c>
      <c r="G67" s="28">
        <v>0.5</v>
      </c>
      <c r="H67" s="28">
        <f t="shared" si="1"/>
        <v>107.07</v>
      </c>
    </row>
    <row r="68" spans="1:8" ht="189" x14ac:dyDescent="0.25">
      <c r="A68" s="25">
        <v>55</v>
      </c>
      <c r="B68" s="25"/>
      <c r="C68" s="29" t="s">
        <v>189</v>
      </c>
      <c r="D68" s="26" t="s">
        <v>190</v>
      </c>
      <c r="E68" s="25" t="s">
        <v>130</v>
      </c>
      <c r="F68" s="27">
        <v>1.59531</v>
      </c>
      <c r="G68" s="28">
        <v>65.25</v>
      </c>
      <c r="H68" s="28">
        <f t="shared" si="1"/>
        <v>104.09</v>
      </c>
    </row>
    <row r="69" spans="1:8" ht="126" x14ac:dyDescent="0.25">
      <c r="A69" s="25">
        <v>56</v>
      </c>
      <c r="B69" s="25"/>
      <c r="C69" s="29" t="s">
        <v>191</v>
      </c>
      <c r="D69" s="26" t="s">
        <v>192</v>
      </c>
      <c r="E69" s="25" t="s">
        <v>130</v>
      </c>
      <c r="F69" s="27">
        <v>7.1813859999999998</v>
      </c>
      <c r="G69" s="28">
        <v>12.39</v>
      </c>
      <c r="H69" s="28">
        <f t="shared" si="1"/>
        <v>88.98</v>
      </c>
    </row>
    <row r="70" spans="1:8" ht="126" x14ac:dyDescent="0.25">
      <c r="A70" s="25">
        <v>57</v>
      </c>
      <c r="B70" s="25"/>
      <c r="C70" s="29" t="s">
        <v>193</v>
      </c>
      <c r="D70" s="26" t="s">
        <v>194</v>
      </c>
      <c r="E70" s="25" t="s">
        <v>130</v>
      </c>
      <c r="F70" s="27">
        <v>47.4163839</v>
      </c>
      <c r="G70" s="28">
        <v>1.7</v>
      </c>
      <c r="H70" s="28">
        <f t="shared" si="1"/>
        <v>80.61</v>
      </c>
    </row>
    <row r="71" spans="1:8" ht="63" x14ac:dyDescent="0.25">
      <c r="A71" s="25">
        <v>58</v>
      </c>
      <c r="B71" s="25"/>
      <c r="C71" s="29" t="s">
        <v>195</v>
      </c>
      <c r="D71" s="26" t="s">
        <v>196</v>
      </c>
      <c r="E71" s="25" t="s">
        <v>130</v>
      </c>
      <c r="F71" s="27">
        <v>1.765074</v>
      </c>
      <c r="G71" s="28">
        <v>33.590000000000003</v>
      </c>
      <c r="H71" s="28">
        <f t="shared" si="1"/>
        <v>59.29</v>
      </c>
    </row>
    <row r="72" spans="1:8" ht="31.5" x14ac:dyDescent="0.25">
      <c r="A72" s="25">
        <v>59</v>
      </c>
      <c r="B72" s="25"/>
      <c r="C72" s="29" t="s">
        <v>197</v>
      </c>
      <c r="D72" s="26" t="s">
        <v>198</v>
      </c>
      <c r="E72" s="25" t="s">
        <v>130</v>
      </c>
      <c r="F72" s="27">
        <v>20.65</v>
      </c>
      <c r="G72" s="28">
        <v>2.7</v>
      </c>
      <c r="H72" s="28">
        <f t="shared" si="1"/>
        <v>55.76</v>
      </c>
    </row>
    <row r="73" spans="1:8" ht="63" x14ac:dyDescent="0.25">
      <c r="A73" s="25">
        <v>60</v>
      </c>
      <c r="B73" s="25"/>
      <c r="C73" s="29" t="s">
        <v>199</v>
      </c>
      <c r="D73" s="26" t="s">
        <v>200</v>
      </c>
      <c r="E73" s="25" t="s">
        <v>130</v>
      </c>
      <c r="F73" s="27">
        <v>0.65771999999999997</v>
      </c>
      <c r="G73" s="28">
        <v>72.38</v>
      </c>
      <c r="H73" s="28">
        <f t="shared" si="1"/>
        <v>47.61</v>
      </c>
    </row>
    <row r="74" spans="1:8" ht="126" x14ac:dyDescent="0.25">
      <c r="A74" s="25">
        <v>61</v>
      </c>
      <c r="B74" s="25"/>
      <c r="C74" s="29" t="s">
        <v>201</v>
      </c>
      <c r="D74" s="26" t="s">
        <v>202</v>
      </c>
      <c r="E74" s="25" t="s">
        <v>130</v>
      </c>
      <c r="F74" s="27">
        <v>3.33236</v>
      </c>
      <c r="G74" s="28">
        <v>6.9</v>
      </c>
      <c r="H74" s="28">
        <f t="shared" si="1"/>
        <v>22.99</v>
      </c>
    </row>
    <row r="75" spans="1:8" ht="94.5" x14ac:dyDescent="0.25">
      <c r="A75" s="25">
        <v>62</v>
      </c>
      <c r="B75" s="25"/>
      <c r="C75" s="29" t="s">
        <v>203</v>
      </c>
      <c r="D75" s="26" t="s">
        <v>204</v>
      </c>
      <c r="E75" s="25" t="s">
        <v>130</v>
      </c>
      <c r="F75" s="27">
        <v>14.452</v>
      </c>
      <c r="G75" s="28">
        <v>1.5</v>
      </c>
      <c r="H75" s="28">
        <f t="shared" si="1"/>
        <v>21.68</v>
      </c>
    </row>
    <row r="76" spans="1:8" ht="141.75" x14ac:dyDescent="0.25">
      <c r="A76" s="25">
        <v>63</v>
      </c>
      <c r="B76" s="25"/>
      <c r="C76" s="29" t="s">
        <v>205</v>
      </c>
      <c r="D76" s="26" t="s">
        <v>206</v>
      </c>
      <c r="E76" s="25" t="s">
        <v>130</v>
      </c>
      <c r="F76" s="27">
        <v>0.27185999999999999</v>
      </c>
      <c r="G76" s="28">
        <v>76.7</v>
      </c>
      <c r="H76" s="28">
        <f t="shared" si="1"/>
        <v>20.85</v>
      </c>
    </row>
    <row r="77" spans="1:8" ht="47.25" x14ac:dyDescent="0.25">
      <c r="A77" s="25">
        <v>64</v>
      </c>
      <c r="B77" s="25"/>
      <c r="C77" s="29" t="s">
        <v>207</v>
      </c>
      <c r="D77" s="26" t="s">
        <v>208</v>
      </c>
      <c r="E77" s="25" t="s">
        <v>130</v>
      </c>
      <c r="F77" s="27">
        <v>4.83</v>
      </c>
      <c r="G77" s="28">
        <v>2.36</v>
      </c>
      <c r="H77" s="28">
        <f t="shared" si="1"/>
        <v>11.4</v>
      </c>
    </row>
    <row r="78" spans="1:8" ht="110.25" x14ac:dyDescent="0.25">
      <c r="A78" s="25">
        <v>65</v>
      </c>
      <c r="B78" s="25"/>
      <c r="C78" s="29" t="s">
        <v>209</v>
      </c>
      <c r="D78" s="26" t="s">
        <v>210</v>
      </c>
      <c r="E78" s="25" t="s">
        <v>130</v>
      </c>
      <c r="F78" s="27">
        <v>3.31128</v>
      </c>
      <c r="G78" s="28">
        <v>3.29</v>
      </c>
      <c r="H78" s="28">
        <f t="shared" si="1"/>
        <v>10.89</v>
      </c>
    </row>
    <row r="79" spans="1:8" ht="141.75" x14ac:dyDescent="0.25">
      <c r="A79" s="25">
        <v>66</v>
      </c>
      <c r="B79" s="25"/>
      <c r="C79" s="29" t="s">
        <v>211</v>
      </c>
      <c r="D79" s="26" t="s">
        <v>212</v>
      </c>
      <c r="E79" s="25" t="s">
        <v>130</v>
      </c>
      <c r="F79" s="27">
        <v>0.06</v>
      </c>
      <c r="G79" s="28">
        <v>152.5</v>
      </c>
      <c r="H79" s="28">
        <f t="shared" si="1"/>
        <v>9.15</v>
      </c>
    </row>
    <row r="80" spans="1:8" ht="173.25" x14ac:dyDescent="0.25">
      <c r="A80" s="25">
        <v>67</v>
      </c>
      <c r="B80" s="25"/>
      <c r="C80" s="29" t="s">
        <v>213</v>
      </c>
      <c r="D80" s="26" t="s">
        <v>214</v>
      </c>
      <c r="E80" s="25" t="s">
        <v>130</v>
      </c>
      <c r="F80" s="27">
        <v>0.28493279999999999</v>
      </c>
      <c r="G80" s="28">
        <v>27.66</v>
      </c>
      <c r="H80" s="28">
        <f t="shared" si="1"/>
        <v>7.88</v>
      </c>
    </row>
    <row r="81" spans="1:8" ht="141.75" x14ac:dyDescent="0.25">
      <c r="A81" s="25">
        <v>68</v>
      </c>
      <c r="B81" s="25"/>
      <c r="C81" s="29" t="s">
        <v>215</v>
      </c>
      <c r="D81" s="26" t="s">
        <v>216</v>
      </c>
      <c r="E81" s="25" t="s">
        <v>130</v>
      </c>
      <c r="F81" s="27">
        <v>5.2397663999999997</v>
      </c>
      <c r="G81" s="28">
        <v>0.9</v>
      </c>
      <c r="H81" s="28">
        <f t="shared" si="1"/>
        <v>4.72</v>
      </c>
    </row>
    <row r="82" spans="1:8" ht="94.5" x14ac:dyDescent="0.25">
      <c r="A82" s="25">
        <v>69</v>
      </c>
      <c r="B82" s="25"/>
      <c r="C82" s="29" t="s">
        <v>217</v>
      </c>
      <c r="D82" s="26" t="s">
        <v>218</v>
      </c>
      <c r="E82" s="25" t="s">
        <v>130</v>
      </c>
      <c r="F82" s="27">
        <v>4.0056000000000001E-2</v>
      </c>
      <c r="G82" s="28">
        <v>83.43</v>
      </c>
      <c r="H82" s="28">
        <f t="shared" si="1"/>
        <v>3.34</v>
      </c>
    </row>
    <row r="83" spans="1:8" ht="141.75" x14ac:dyDescent="0.25">
      <c r="A83" s="25">
        <v>70</v>
      </c>
      <c r="B83" s="25"/>
      <c r="C83" s="29" t="s">
        <v>219</v>
      </c>
      <c r="D83" s="26" t="s">
        <v>220</v>
      </c>
      <c r="E83" s="25" t="s">
        <v>130</v>
      </c>
      <c r="F83" s="27">
        <v>1.36629</v>
      </c>
      <c r="G83" s="28">
        <v>2.16</v>
      </c>
      <c r="H83" s="28">
        <f t="shared" si="1"/>
        <v>2.95</v>
      </c>
    </row>
    <row r="84" spans="1:8" ht="173.25" x14ac:dyDescent="0.25">
      <c r="A84" s="25">
        <v>71</v>
      </c>
      <c r="B84" s="25"/>
      <c r="C84" s="29" t="s">
        <v>221</v>
      </c>
      <c r="D84" s="26" t="s">
        <v>222</v>
      </c>
      <c r="E84" s="25" t="s">
        <v>130</v>
      </c>
      <c r="F84" s="27">
        <v>0.20610000000000001</v>
      </c>
      <c r="G84" s="28">
        <v>11.75</v>
      </c>
      <c r="H84" s="28">
        <f t="shared" si="1"/>
        <v>2.42</v>
      </c>
    </row>
    <row r="85" spans="1:8" ht="15.75" x14ac:dyDescent="0.25">
      <c r="A85" s="179" t="s">
        <v>223</v>
      </c>
      <c r="B85" s="180"/>
      <c r="C85" s="181"/>
      <c r="D85" s="181"/>
      <c r="E85" s="180"/>
      <c r="F85" s="23"/>
      <c r="G85" s="24"/>
      <c r="H85" s="24">
        <f>SUM(H86:H567)</f>
        <v>8980537.9999999888</v>
      </c>
    </row>
    <row r="86" spans="1:8" ht="362.25" x14ac:dyDescent="0.25">
      <c r="A86" s="25">
        <v>72</v>
      </c>
      <c r="B86" s="25"/>
      <c r="C86" s="29" t="s">
        <v>224</v>
      </c>
      <c r="D86" s="26" t="s">
        <v>225</v>
      </c>
      <c r="E86" s="25" t="s">
        <v>226</v>
      </c>
      <c r="F86" s="27">
        <v>14184</v>
      </c>
      <c r="G86" s="28">
        <v>228.35</v>
      </c>
      <c r="H86" s="28">
        <f t="shared" ref="H86:H149" si="2">ROUND(F86*G86,2)</f>
        <v>3238916.4</v>
      </c>
    </row>
    <row r="87" spans="1:8" ht="236.25" x14ac:dyDescent="0.25">
      <c r="A87" s="25">
        <v>73</v>
      </c>
      <c r="B87" s="25"/>
      <c r="C87" s="29" t="s">
        <v>227</v>
      </c>
      <c r="D87" s="26" t="s">
        <v>228</v>
      </c>
      <c r="E87" s="25" t="s">
        <v>229</v>
      </c>
      <c r="F87" s="27">
        <v>134.34434200000001</v>
      </c>
      <c r="G87" s="28">
        <v>11121.41</v>
      </c>
      <c r="H87" s="28">
        <f t="shared" si="2"/>
        <v>1494098.51</v>
      </c>
    </row>
    <row r="88" spans="1:8" ht="126" x14ac:dyDescent="0.25">
      <c r="A88" s="25">
        <v>74</v>
      </c>
      <c r="B88" s="25"/>
      <c r="C88" s="29" t="s">
        <v>230</v>
      </c>
      <c r="D88" s="26" t="s">
        <v>231</v>
      </c>
      <c r="E88" s="25" t="s">
        <v>229</v>
      </c>
      <c r="F88" s="27">
        <v>9.1988330000000005</v>
      </c>
      <c r="G88" s="28">
        <v>51099</v>
      </c>
      <c r="H88" s="28">
        <f t="shared" si="2"/>
        <v>470051.17</v>
      </c>
    </row>
    <row r="89" spans="1:8" ht="157.5" x14ac:dyDescent="0.25">
      <c r="A89" s="25">
        <v>75</v>
      </c>
      <c r="B89" s="25"/>
      <c r="C89" s="29" t="s">
        <v>232</v>
      </c>
      <c r="D89" s="26" t="s">
        <v>233</v>
      </c>
      <c r="E89" s="25" t="s">
        <v>234</v>
      </c>
      <c r="F89" s="27">
        <v>574.91308000000004</v>
      </c>
      <c r="G89" s="28">
        <v>790</v>
      </c>
      <c r="H89" s="28">
        <f t="shared" si="2"/>
        <v>454181.33</v>
      </c>
    </row>
    <row r="90" spans="1:8" ht="126" x14ac:dyDescent="0.25">
      <c r="A90" s="25">
        <v>76</v>
      </c>
      <c r="B90" s="25"/>
      <c r="C90" s="29" t="s">
        <v>235</v>
      </c>
      <c r="D90" s="26" t="s">
        <v>236</v>
      </c>
      <c r="E90" s="25" t="s">
        <v>229</v>
      </c>
      <c r="F90" s="27">
        <v>53.469200000000001</v>
      </c>
      <c r="G90" s="28">
        <v>5650</v>
      </c>
      <c r="H90" s="28">
        <f t="shared" si="2"/>
        <v>302100.98</v>
      </c>
    </row>
    <row r="91" spans="1:8" ht="94.5" x14ac:dyDescent="0.25">
      <c r="A91" s="25">
        <v>77</v>
      </c>
      <c r="B91" s="25"/>
      <c r="C91" s="29" t="s">
        <v>237</v>
      </c>
      <c r="D91" s="26" t="s">
        <v>238</v>
      </c>
      <c r="E91" s="25" t="s">
        <v>234</v>
      </c>
      <c r="F91" s="27">
        <v>4627</v>
      </c>
      <c r="G91" s="28">
        <v>60</v>
      </c>
      <c r="H91" s="28">
        <f t="shared" si="2"/>
        <v>277620</v>
      </c>
    </row>
    <row r="92" spans="1:8" ht="409.5" x14ac:dyDescent="0.25">
      <c r="A92" s="25">
        <v>78</v>
      </c>
      <c r="B92" s="25"/>
      <c r="C92" s="29" t="s">
        <v>239</v>
      </c>
      <c r="D92" s="26" t="s">
        <v>240</v>
      </c>
      <c r="E92" s="25" t="s">
        <v>241</v>
      </c>
      <c r="F92" s="27">
        <v>946.1</v>
      </c>
      <c r="G92" s="28">
        <v>270.33999999999997</v>
      </c>
      <c r="H92" s="28">
        <f t="shared" si="2"/>
        <v>255768.67</v>
      </c>
    </row>
    <row r="93" spans="1:8" ht="204.75" x14ac:dyDescent="0.25">
      <c r="A93" s="25">
        <v>79</v>
      </c>
      <c r="B93" s="25"/>
      <c r="C93" s="29" t="s">
        <v>242</v>
      </c>
      <c r="D93" s="26" t="s">
        <v>243</v>
      </c>
      <c r="E93" s="25" t="s">
        <v>244</v>
      </c>
      <c r="F93" s="27">
        <v>12</v>
      </c>
      <c r="G93" s="28">
        <v>17132.41</v>
      </c>
      <c r="H93" s="28">
        <f t="shared" si="2"/>
        <v>205588.92</v>
      </c>
    </row>
    <row r="94" spans="1:8" ht="409.5" x14ac:dyDescent="0.25">
      <c r="A94" s="25">
        <v>80</v>
      </c>
      <c r="B94" s="25"/>
      <c r="C94" s="29" t="s">
        <v>245</v>
      </c>
      <c r="D94" s="26" t="s">
        <v>246</v>
      </c>
      <c r="E94" s="25" t="s">
        <v>241</v>
      </c>
      <c r="F94" s="27">
        <v>636.29999999999995</v>
      </c>
      <c r="G94" s="28">
        <v>317.92</v>
      </c>
      <c r="H94" s="28">
        <f t="shared" si="2"/>
        <v>202292.5</v>
      </c>
    </row>
    <row r="95" spans="1:8" ht="362.25" x14ac:dyDescent="0.25">
      <c r="A95" s="25">
        <v>81</v>
      </c>
      <c r="B95" s="25"/>
      <c r="C95" s="29" t="s">
        <v>247</v>
      </c>
      <c r="D95" s="26" t="s">
        <v>248</v>
      </c>
      <c r="E95" s="25" t="s">
        <v>241</v>
      </c>
      <c r="F95" s="27">
        <v>61.340800000000002</v>
      </c>
      <c r="G95" s="28">
        <v>2948.32</v>
      </c>
      <c r="H95" s="28">
        <f t="shared" si="2"/>
        <v>180852.31</v>
      </c>
    </row>
    <row r="96" spans="1:8" ht="236.25" x14ac:dyDescent="0.25">
      <c r="A96" s="25">
        <v>82</v>
      </c>
      <c r="B96" s="25"/>
      <c r="C96" s="29" t="s">
        <v>249</v>
      </c>
      <c r="D96" s="26" t="s">
        <v>250</v>
      </c>
      <c r="E96" s="25" t="s">
        <v>234</v>
      </c>
      <c r="F96" s="27">
        <v>146.98009999999999</v>
      </c>
      <c r="G96" s="28">
        <v>998.41</v>
      </c>
      <c r="H96" s="28">
        <f t="shared" si="2"/>
        <v>146746.4</v>
      </c>
    </row>
    <row r="97" spans="1:8" ht="110.25" x14ac:dyDescent="0.25">
      <c r="A97" s="25">
        <v>83</v>
      </c>
      <c r="B97" s="25"/>
      <c r="C97" s="29" t="s">
        <v>251</v>
      </c>
      <c r="D97" s="26" t="s">
        <v>252</v>
      </c>
      <c r="E97" s="25" t="s">
        <v>244</v>
      </c>
      <c r="F97" s="27">
        <v>5</v>
      </c>
      <c r="G97" s="28">
        <v>18513.91</v>
      </c>
      <c r="H97" s="28">
        <f t="shared" si="2"/>
        <v>92569.55</v>
      </c>
    </row>
    <row r="98" spans="1:8" ht="220.5" x14ac:dyDescent="0.25">
      <c r="A98" s="25">
        <v>84</v>
      </c>
      <c r="B98" s="25"/>
      <c r="C98" s="29" t="s">
        <v>253</v>
      </c>
      <c r="D98" s="26" t="s">
        <v>254</v>
      </c>
      <c r="E98" s="25" t="s">
        <v>241</v>
      </c>
      <c r="F98" s="27">
        <v>1190.3399999999999</v>
      </c>
      <c r="G98" s="28">
        <v>67.8</v>
      </c>
      <c r="H98" s="28">
        <f t="shared" si="2"/>
        <v>80705.05</v>
      </c>
    </row>
    <row r="99" spans="1:8" ht="110.25" x14ac:dyDescent="0.25">
      <c r="A99" s="25">
        <v>85</v>
      </c>
      <c r="B99" s="25"/>
      <c r="C99" s="29" t="s">
        <v>255</v>
      </c>
      <c r="D99" s="26" t="s">
        <v>256</v>
      </c>
      <c r="E99" s="25" t="s">
        <v>241</v>
      </c>
      <c r="F99" s="27">
        <v>3894.6977999999999</v>
      </c>
      <c r="G99" s="28">
        <v>20.47</v>
      </c>
      <c r="H99" s="28">
        <f t="shared" si="2"/>
        <v>79724.460000000006</v>
      </c>
    </row>
    <row r="100" spans="1:8" ht="346.5" x14ac:dyDescent="0.25">
      <c r="A100" s="25">
        <v>86</v>
      </c>
      <c r="B100" s="25"/>
      <c r="C100" s="29" t="s">
        <v>257</v>
      </c>
      <c r="D100" s="26" t="s">
        <v>258</v>
      </c>
      <c r="E100" s="25" t="s">
        <v>241</v>
      </c>
      <c r="F100" s="27">
        <v>45.78</v>
      </c>
      <c r="G100" s="28">
        <v>1555.36</v>
      </c>
      <c r="H100" s="28">
        <f t="shared" si="2"/>
        <v>71204.38</v>
      </c>
    </row>
    <row r="101" spans="1:8" ht="110.25" x14ac:dyDescent="0.25">
      <c r="A101" s="25">
        <v>87</v>
      </c>
      <c r="B101" s="25"/>
      <c r="C101" s="29" t="s">
        <v>259</v>
      </c>
      <c r="D101" s="26" t="s">
        <v>260</v>
      </c>
      <c r="E101" s="25" t="s">
        <v>234</v>
      </c>
      <c r="F101" s="27">
        <v>118.2</v>
      </c>
      <c r="G101" s="28">
        <v>580</v>
      </c>
      <c r="H101" s="28">
        <f t="shared" si="2"/>
        <v>68556</v>
      </c>
    </row>
    <row r="102" spans="1:8" ht="47.25" x14ac:dyDescent="0.25">
      <c r="A102" s="25">
        <v>88</v>
      </c>
      <c r="B102" s="25"/>
      <c r="C102" s="29" t="s">
        <v>261</v>
      </c>
      <c r="D102" s="26" t="s">
        <v>262</v>
      </c>
      <c r="E102" s="25" t="s">
        <v>229</v>
      </c>
      <c r="F102" s="27">
        <v>3.2505000000000002</v>
      </c>
      <c r="G102" s="28">
        <v>20886</v>
      </c>
      <c r="H102" s="28">
        <f t="shared" si="2"/>
        <v>67889.94</v>
      </c>
    </row>
    <row r="103" spans="1:8" ht="157.5" x14ac:dyDescent="0.25">
      <c r="A103" s="25">
        <v>89</v>
      </c>
      <c r="B103" s="25"/>
      <c r="C103" s="29" t="s">
        <v>263</v>
      </c>
      <c r="D103" s="26" t="s">
        <v>264</v>
      </c>
      <c r="E103" s="25" t="s">
        <v>234</v>
      </c>
      <c r="F103" s="27">
        <v>111.282</v>
      </c>
      <c r="G103" s="28">
        <v>560</v>
      </c>
      <c r="H103" s="28">
        <f t="shared" si="2"/>
        <v>62317.919999999998</v>
      </c>
    </row>
    <row r="104" spans="1:8" ht="141.75" x14ac:dyDescent="0.25">
      <c r="A104" s="25">
        <v>90</v>
      </c>
      <c r="B104" s="25"/>
      <c r="C104" s="29" t="s">
        <v>265</v>
      </c>
      <c r="D104" s="26" t="s">
        <v>266</v>
      </c>
      <c r="E104" s="25" t="s">
        <v>229</v>
      </c>
      <c r="F104" s="27">
        <v>5.7282260000000003</v>
      </c>
      <c r="G104" s="28">
        <v>7370</v>
      </c>
      <c r="H104" s="28">
        <f t="shared" si="2"/>
        <v>42217.03</v>
      </c>
    </row>
    <row r="105" spans="1:8" ht="220.5" x14ac:dyDescent="0.25">
      <c r="A105" s="25">
        <v>91</v>
      </c>
      <c r="B105" s="25"/>
      <c r="C105" s="29" t="s">
        <v>242</v>
      </c>
      <c r="D105" s="26" t="s">
        <v>267</v>
      </c>
      <c r="E105" s="25" t="s">
        <v>244</v>
      </c>
      <c r="F105" s="27">
        <v>62</v>
      </c>
      <c r="G105" s="28">
        <v>654.52</v>
      </c>
      <c r="H105" s="28">
        <f t="shared" si="2"/>
        <v>40580.239999999998</v>
      </c>
    </row>
    <row r="106" spans="1:8" ht="141.75" x14ac:dyDescent="0.25">
      <c r="A106" s="25">
        <v>92</v>
      </c>
      <c r="B106" s="25"/>
      <c r="C106" s="29" t="s">
        <v>242</v>
      </c>
      <c r="D106" s="26" t="s">
        <v>268</v>
      </c>
      <c r="E106" s="25" t="s">
        <v>244</v>
      </c>
      <c r="F106" s="27">
        <v>9</v>
      </c>
      <c r="G106" s="28">
        <v>4504.74</v>
      </c>
      <c r="H106" s="28">
        <f t="shared" si="2"/>
        <v>40542.660000000003</v>
      </c>
    </row>
    <row r="107" spans="1:8" ht="157.5" x14ac:dyDescent="0.25">
      <c r="A107" s="25">
        <v>93</v>
      </c>
      <c r="B107" s="25"/>
      <c r="C107" s="29" t="s">
        <v>269</v>
      </c>
      <c r="D107" s="26" t="s">
        <v>270</v>
      </c>
      <c r="E107" s="25" t="s">
        <v>234</v>
      </c>
      <c r="F107" s="27">
        <v>36.414000000000001</v>
      </c>
      <c r="G107" s="28">
        <v>1045.96</v>
      </c>
      <c r="H107" s="28">
        <f t="shared" si="2"/>
        <v>38087.589999999997</v>
      </c>
    </row>
    <row r="108" spans="1:8" ht="173.25" x14ac:dyDescent="0.25">
      <c r="A108" s="25">
        <v>94</v>
      </c>
      <c r="B108" s="25"/>
      <c r="C108" s="29" t="s">
        <v>271</v>
      </c>
      <c r="D108" s="26" t="s">
        <v>272</v>
      </c>
      <c r="E108" s="25" t="s">
        <v>273</v>
      </c>
      <c r="F108" s="27">
        <v>0.13300000000000001</v>
      </c>
      <c r="G108" s="28">
        <v>278224.34999999998</v>
      </c>
      <c r="H108" s="28">
        <f t="shared" si="2"/>
        <v>37003.839999999997</v>
      </c>
    </row>
    <row r="109" spans="1:8" ht="110.25" x14ac:dyDescent="0.25">
      <c r="A109" s="25">
        <v>95</v>
      </c>
      <c r="B109" s="25"/>
      <c r="C109" s="29" t="s">
        <v>242</v>
      </c>
      <c r="D109" s="26" t="s">
        <v>274</v>
      </c>
      <c r="E109" s="25" t="s">
        <v>244</v>
      </c>
      <c r="F109" s="27">
        <v>1</v>
      </c>
      <c r="G109" s="28">
        <v>34334.75</v>
      </c>
      <c r="H109" s="28">
        <f t="shared" si="2"/>
        <v>34334.75</v>
      </c>
    </row>
    <row r="110" spans="1:8" ht="141.75" x14ac:dyDescent="0.25">
      <c r="A110" s="25">
        <v>96</v>
      </c>
      <c r="B110" s="25"/>
      <c r="C110" s="29" t="s">
        <v>275</v>
      </c>
      <c r="D110" s="26" t="s">
        <v>276</v>
      </c>
      <c r="E110" s="25" t="s">
        <v>229</v>
      </c>
      <c r="F110" s="27">
        <v>2.5828530000000001</v>
      </c>
      <c r="G110" s="28">
        <v>10898.65</v>
      </c>
      <c r="H110" s="28">
        <f t="shared" si="2"/>
        <v>28149.61</v>
      </c>
    </row>
    <row r="111" spans="1:8" ht="204.75" x14ac:dyDescent="0.25">
      <c r="A111" s="25">
        <v>97</v>
      </c>
      <c r="B111" s="25"/>
      <c r="C111" s="29" t="s">
        <v>242</v>
      </c>
      <c r="D111" s="26" t="s">
        <v>277</v>
      </c>
      <c r="E111" s="25" t="s">
        <v>244</v>
      </c>
      <c r="F111" s="27">
        <v>44</v>
      </c>
      <c r="G111" s="28">
        <v>632.92999999999995</v>
      </c>
      <c r="H111" s="28">
        <f t="shared" si="2"/>
        <v>27848.92</v>
      </c>
    </row>
    <row r="112" spans="1:8" ht="252" x14ac:dyDescent="0.25">
      <c r="A112" s="25">
        <v>98</v>
      </c>
      <c r="B112" s="25"/>
      <c r="C112" s="29" t="s">
        <v>278</v>
      </c>
      <c r="D112" s="26" t="s">
        <v>279</v>
      </c>
      <c r="E112" s="25" t="s">
        <v>241</v>
      </c>
      <c r="F112" s="27">
        <v>234.74</v>
      </c>
      <c r="G112" s="28">
        <v>108.12</v>
      </c>
      <c r="H112" s="28">
        <f t="shared" si="2"/>
        <v>25380.09</v>
      </c>
    </row>
    <row r="113" spans="1:8" ht="189" x14ac:dyDescent="0.25">
      <c r="A113" s="25">
        <v>99</v>
      </c>
      <c r="B113" s="25"/>
      <c r="C113" s="29" t="s">
        <v>280</v>
      </c>
      <c r="D113" s="26" t="s">
        <v>281</v>
      </c>
      <c r="E113" s="25" t="s">
        <v>241</v>
      </c>
      <c r="F113" s="27">
        <v>204.28559999999999</v>
      </c>
      <c r="G113" s="28">
        <v>122.04</v>
      </c>
      <c r="H113" s="28">
        <f t="shared" si="2"/>
        <v>24931.01</v>
      </c>
    </row>
    <row r="114" spans="1:8" ht="252" x14ac:dyDescent="0.25">
      <c r="A114" s="25">
        <v>100</v>
      </c>
      <c r="B114" s="25"/>
      <c r="C114" s="29" t="s">
        <v>282</v>
      </c>
      <c r="D114" s="26" t="s">
        <v>283</v>
      </c>
      <c r="E114" s="25" t="s">
        <v>234</v>
      </c>
      <c r="F114" s="27">
        <v>33.949829999999999</v>
      </c>
      <c r="G114" s="28">
        <v>701.99</v>
      </c>
      <c r="H114" s="28">
        <f t="shared" si="2"/>
        <v>23832.44</v>
      </c>
    </row>
    <row r="115" spans="1:8" ht="141.75" x14ac:dyDescent="0.25">
      <c r="A115" s="25">
        <v>101</v>
      </c>
      <c r="B115" s="25"/>
      <c r="C115" s="29" t="s">
        <v>242</v>
      </c>
      <c r="D115" s="26" t="s">
        <v>284</v>
      </c>
      <c r="E115" s="25" t="s">
        <v>244</v>
      </c>
      <c r="F115" s="27">
        <v>18</v>
      </c>
      <c r="G115" s="28">
        <v>1263.8399999999999</v>
      </c>
      <c r="H115" s="28">
        <f t="shared" si="2"/>
        <v>22749.119999999999</v>
      </c>
    </row>
    <row r="116" spans="1:8" ht="362.25" x14ac:dyDescent="0.25">
      <c r="A116" s="25">
        <v>102</v>
      </c>
      <c r="B116" s="25"/>
      <c r="C116" s="29" t="s">
        <v>285</v>
      </c>
      <c r="D116" s="26" t="s">
        <v>286</v>
      </c>
      <c r="E116" s="25" t="s">
        <v>241</v>
      </c>
      <c r="F116" s="27">
        <v>99.871200000000002</v>
      </c>
      <c r="G116" s="28">
        <v>224.43</v>
      </c>
      <c r="H116" s="28">
        <f t="shared" si="2"/>
        <v>22414.09</v>
      </c>
    </row>
    <row r="117" spans="1:8" ht="220.5" x14ac:dyDescent="0.25">
      <c r="A117" s="25">
        <v>103</v>
      </c>
      <c r="B117" s="25"/>
      <c r="C117" s="29" t="s">
        <v>287</v>
      </c>
      <c r="D117" s="26" t="s">
        <v>288</v>
      </c>
      <c r="E117" s="25" t="s">
        <v>244</v>
      </c>
      <c r="F117" s="27">
        <v>8</v>
      </c>
      <c r="G117" s="28">
        <v>2679.27</v>
      </c>
      <c r="H117" s="28">
        <f t="shared" si="2"/>
        <v>21434.16</v>
      </c>
    </row>
    <row r="118" spans="1:8" ht="78.75" x14ac:dyDescent="0.25">
      <c r="A118" s="25">
        <v>104</v>
      </c>
      <c r="B118" s="25"/>
      <c r="C118" s="29" t="s">
        <v>289</v>
      </c>
      <c r="D118" s="26" t="s">
        <v>290</v>
      </c>
      <c r="E118" s="25" t="s">
        <v>234</v>
      </c>
      <c r="F118" s="27">
        <v>11.76</v>
      </c>
      <c r="G118" s="28">
        <v>1755.41</v>
      </c>
      <c r="H118" s="28">
        <f t="shared" si="2"/>
        <v>20643.62</v>
      </c>
    </row>
    <row r="119" spans="1:8" ht="157.5" x14ac:dyDescent="0.25">
      <c r="A119" s="25">
        <v>105</v>
      </c>
      <c r="B119" s="25"/>
      <c r="C119" s="29" t="s">
        <v>291</v>
      </c>
      <c r="D119" s="26" t="s">
        <v>292</v>
      </c>
      <c r="E119" s="25" t="s">
        <v>241</v>
      </c>
      <c r="F119" s="27">
        <v>330.4</v>
      </c>
      <c r="G119" s="28">
        <v>59.83</v>
      </c>
      <c r="H119" s="28">
        <f t="shared" si="2"/>
        <v>19767.830000000002</v>
      </c>
    </row>
    <row r="120" spans="1:8" ht="78.75" x14ac:dyDescent="0.25">
      <c r="A120" s="25">
        <v>106</v>
      </c>
      <c r="B120" s="25"/>
      <c r="C120" s="29" t="s">
        <v>293</v>
      </c>
      <c r="D120" s="26" t="s">
        <v>294</v>
      </c>
      <c r="E120" s="25" t="s">
        <v>234</v>
      </c>
      <c r="F120" s="27">
        <v>14.484</v>
      </c>
      <c r="G120" s="28">
        <v>1339.64</v>
      </c>
      <c r="H120" s="28">
        <f t="shared" si="2"/>
        <v>19403.349999999999</v>
      </c>
    </row>
    <row r="121" spans="1:8" ht="31.5" x14ac:dyDescent="0.25">
      <c r="A121" s="25">
        <v>107</v>
      </c>
      <c r="B121" s="25"/>
      <c r="C121" s="29" t="s">
        <v>295</v>
      </c>
      <c r="D121" s="26" t="s">
        <v>296</v>
      </c>
      <c r="E121" s="25" t="s">
        <v>229</v>
      </c>
      <c r="F121" s="27">
        <v>1.9</v>
      </c>
      <c r="G121" s="28">
        <v>9820.99</v>
      </c>
      <c r="H121" s="28">
        <f t="shared" si="2"/>
        <v>18659.88</v>
      </c>
    </row>
    <row r="122" spans="1:8" ht="236.25" x14ac:dyDescent="0.25">
      <c r="A122" s="25">
        <v>108</v>
      </c>
      <c r="B122" s="25"/>
      <c r="C122" s="29" t="s">
        <v>297</v>
      </c>
      <c r="D122" s="26" t="s">
        <v>298</v>
      </c>
      <c r="E122" s="25" t="s">
        <v>244</v>
      </c>
      <c r="F122" s="27">
        <v>135</v>
      </c>
      <c r="G122" s="28">
        <v>128.85</v>
      </c>
      <c r="H122" s="28">
        <f t="shared" si="2"/>
        <v>17394.75</v>
      </c>
    </row>
    <row r="123" spans="1:8" ht="189" x14ac:dyDescent="0.25">
      <c r="A123" s="25">
        <v>109</v>
      </c>
      <c r="B123" s="25"/>
      <c r="C123" s="29" t="s">
        <v>299</v>
      </c>
      <c r="D123" s="26" t="s">
        <v>300</v>
      </c>
      <c r="E123" s="25" t="s">
        <v>244</v>
      </c>
      <c r="F123" s="27">
        <v>128</v>
      </c>
      <c r="G123" s="28">
        <v>126.21</v>
      </c>
      <c r="H123" s="28">
        <f t="shared" si="2"/>
        <v>16154.88</v>
      </c>
    </row>
    <row r="124" spans="1:8" ht="157.5" x14ac:dyDescent="0.25">
      <c r="A124" s="25">
        <v>110</v>
      </c>
      <c r="B124" s="25"/>
      <c r="C124" s="29" t="s">
        <v>301</v>
      </c>
      <c r="D124" s="26" t="s">
        <v>302</v>
      </c>
      <c r="E124" s="25" t="s">
        <v>273</v>
      </c>
      <c r="F124" s="27">
        <v>0.23</v>
      </c>
      <c r="G124" s="28">
        <v>69309.47</v>
      </c>
      <c r="H124" s="28">
        <f t="shared" si="2"/>
        <v>15941.18</v>
      </c>
    </row>
    <row r="125" spans="1:8" ht="94.5" x14ac:dyDescent="0.25">
      <c r="A125" s="25">
        <v>111</v>
      </c>
      <c r="B125" s="25"/>
      <c r="C125" s="29" t="s">
        <v>303</v>
      </c>
      <c r="D125" s="26" t="s">
        <v>304</v>
      </c>
      <c r="E125" s="25" t="s">
        <v>241</v>
      </c>
      <c r="F125" s="27">
        <v>305.45679999999999</v>
      </c>
      <c r="G125" s="28">
        <v>51.8</v>
      </c>
      <c r="H125" s="28">
        <f t="shared" si="2"/>
        <v>15822.66</v>
      </c>
    </row>
    <row r="126" spans="1:8" ht="141.75" x14ac:dyDescent="0.25">
      <c r="A126" s="25">
        <v>112</v>
      </c>
      <c r="B126" s="25"/>
      <c r="C126" s="29" t="s">
        <v>242</v>
      </c>
      <c r="D126" s="26" t="s">
        <v>305</v>
      </c>
      <c r="E126" s="25" t="s">
        <v>306</v>
      </c>
      <c r="F126" s="27">
        <v>256</v>
      </c>
      <c r="G126" s="28">
        <v>60.52</v>
      </c>
      <c r="H126" s="28">
        <f t="shared" si="2"/>
        <v>15493.12</v>
      </c>
    </row>
    <row r="127" spans="1:8" ht="63" x14ac:dyDescent="0.25">
      <c r="A127" s="25">
        <v>113</v>
      </c>
      <c r="B127" s="25"/>
      <c r="C127" s="29" t="s">
        <v>307</v>
      </c>
      <c r="D127" s="26" t="s">
        <v>308</v>
      </c>
      <c r="E127" s="25" t="s">
        <v>229</v>
      </c>
      <c r="F127" s="27">
        <v>4.4496000000000002</v>
      </c>
      <c r="G127" s="28">
        <v>3316.55</v>
      </c>
      <c r="H127" s="28">
        <f t="shared" si="2"/>
        <v>14757.32</v>
      </c>
    </row>
    <row r="128" spans="1:8" ht="189" x14ac:dyDescent="0.25">
      <c r="A128" s="25">
        <v>114</v>
      </c>
      <c r="B128" s="25"/>
      <c r="C128" s="29" t="s">
        <v>309</v>
      </c>
      <c r="D128" s="26" t="s">
        <v>310</v>
      </c>
      <c r="E128" s="25" t="s">
        <v>226</v>
      </c>
      <c r="F128" s="27">
        <v>260.54730000000001</v>
      </c>
      <c r="G128" s="28">
        <v>53.56</v>
      </c>
      <c r="H128" s="28">
        <f t="shared" si="2"/>
        <v>13954.91</v>
      </c>
    </row>
    <row r="129" spans="1:8" ht="220.5" x14ac:dyDescent="0.25">
      <c r="A129" s="25">
        <v>115</v>
      </c>
      <c r="B129" s="25"/>
      <c r="C129" s="29" t="s">
        <v>311</v>
      </c>
      <c r="D129" s="26" t="s">
        <v>312</v>
      </c>
      <c r="E129" s="25" t="s">
        <v>226</v>
      </c>
      <c r="F129" s="27">
        <v>1716.32772</v>
      </c>
      <c r="G129" s="28">
        <v>7.15</v>
      </c>
      <c r="H129" s="28">
        <f t="shared" si="2"/>
        <v>12271.74</v>
      </c>
    </row>
    <row r="130" spans="1:8" ht="315" x14ac:dyDescent="0.25">
      <c r="A130" s="25">
        <v>116</v>
      </c>
      <c r="B130" s="25"/>
      <c r="C130" s="29" t="s">
        <v>313</v>
      </c>
      <c r="D130" s="26" t="s">
        <v>314</v>
      </c>
      <c r="E130" s="25" t="s">
        <v>306</v>
      </c>
      <c r="F130" s="27">
        <v>1674.4187999999999</v>
      </c>
      <c r="G130" s="28">
        <v>6.86</v>
      </c>
      <c r="H130" s="28">
        <f t="shared" si="2"/>
        <v>11486.51</v>
      </c>
    </row>
    <row r="131" spans="1:8" ht="173.25" x14ac:dyDescent="0.25">
      <c r="A131" s="25">
        <v>117</v>
      </c>
      <c r="B131" s="25"/>
      <c r="C131" s="29" t="s">
        <v>315</v>
      </c>
      <c r="D131" s="26" t="s">
        <v>316</v>
      </c>
      <c r="E131" s="25" t="s">
        <v>317</v>
      </c>
      <c r="F131" s="27">
        <v>2</v>
      </c>
      <c r="G131" s="28">
        <v>5650</v>
      </c>
      <c r="H131" s="28">
        <f t="shared" si="2"/>
        <v>11300</v>
      </c>
    </row>
    <row r="132" spans="1:8" ht="141.75" x14ac:dyDescent="0.25">
      <c r="A132" s="25">
        <v>118</v>
      </c>
      <c r="B132" s="25"/>
      <c r="C132" s="29" t="s">
        <v>318</v>
      </c>
      <c r="D132" s="26" t="s">
        <v>319</v>
      </c>
      <c r="E132" s="25" t="s">
        <v>229</v>
      </c>
      <c r="F132" s="27">
        <v>0.88695000000000002</v>
      </c>
      <c r="G132" s="28">
        <v>12324.17</v>
      </c>
      <c r="H132" s="28">
        <f t="shared" si="2"/>
        <v>10930.92</v>
      </c>
    </row>
    <row r="133" spans="1:8" ht="409.5" x14ac:dyDescent="0.25">
      <c r="A133" s="25">
        <v>119</v>
      </c>
      <c r="B133" s="25"/>
      <c r="C133" s="29" t="s">
        <v>320</v>
      </c>
      <c r="D133" s="26" t="s">
        <v>321</v>
      </c>
      <c r="E133" s="25" t="s">
        <v>229</v>
      </c>
      <c r="F133" s="27">
        <v>1.56</v>
      </c>
      <c r="G133" s="28">
        <v>6800</v>
      </c>
      <c r="H133" s="28">
        <f t="shared" si="2"/>
        <v>10608</v>
      </c>
    </row>
    <row r="134" spans="1:8" ht="110.25" x14ac:dyDescent="0.25">
      <c r="A134" s="25">
        <v>120</v>
      </c>
      <c r="B134" s="25"/>
      <c r="C134" s="29" t="s">
        <v>242</v>
      </c>
      <c r="D134" s="26" t="s">
        <v>322</v>
      </c>
      <c r="E134" s="25" t="s">
        <v>244</v>
      </c>
      <c r="F134" s="27">
        <v>3</v>
      </c>
      <c r="G134" s="28">
        <v>3471.56</v>
      </c>
      <c r="H134" s="28">
        <f t="shared" si="2"/>
        <v>10414.68</v>
      </c>
    </row>
    <row r="135" spans="1:8" ht="173.25" x14ac:dyDescent="0.25">
      <c r="A135" s="25">
        <v>121</v>
      </c>
      <c r="B135" s="25"/>
      <c r="C135" s="29" t="s">
        <v>323</v>
      </c>
      <c r="D135" s="26" t="s">
        <v>324</v>
      </c>
      <c r="E135" s="25" t="s">
        <v>229</v>
      </c>
      <c r="F135" s="27">
        <v>1.0184</v>
      </c>
      <c r="G135" s="28">
        <v>10100</v>
      </c>
      <c r="H135" s="28">
        <f t="shared" si="2"/>
        <v>10285.84</v>
      </c>
    </row>
    <row r="136" spans="1:8" ht="236.25" x14ac:dyDescent="0.25">
      <c r="A136" s="25">
        <v>122</v>
      </c>
      <c r="B136" s="25"/>
      <c r="C136" s="29" t="s">
        <v>242</v>
      </c>
      <c r="D136" s="26" t="s">
        <v>325</v>
      </c>
      <c r="E136" s="25" t="s">
        <v>244</v>
      </c>
      <c r="F136" s="27">
        <v>8</v>
      </c>
      <c r="G136" s="28">
        <v>1226.81</v>
      </c>
      <c r="H136" s="28">
        <f t="shared" si="2"/>
        <v>9814.48</v>
      </c>
    </row>
    <row r="137" spans="1:8" ht="173.25" x14ac:dyDescent="0.25">
      <c r="A137" s="25">
        <v>123</v>
      </c>
      <c r="B137" s="25"/>
      <c r="C137" s="29" t="s">
        <v>326</v>
      </c>
      <c r="D137" s="26" t="s">
        <v>327</v>
      </c>
      <c r="E137" s="25" t="s">
        <v>229</v>
      </c>
      <c r="F137" s="27">
        <v>1.2733519</v>
      </c>
      <c r="G137" s="28">
        <v>7590</v>
      </c>
      <c r="H137" s="28">
        <f t="shared" si="2"/>
        <v>9664.74</v>
      </c>
    </row>
    <row r="138" spans="1:8" ht="362.25" x14ac:dyDescent="0.25">
      <c r="A138" s="25">
        <v>124</v>
      </c>
      <c r="B138" s="25"/>
      <c r="C138" s="29" t="s">
        <v>328</v>
      </c>
      <c r="D138" s="26" t="s">
        <v>329</v>
      </c>
      <c r="E138" s="25" t="s">
        <v>241</v>
      </c>
      <c r="F138" s="27">
        <v>6.3</v>
      </c>
      <c r="G138" s="28">
        <v>1490.89</v>
      </c>
      <c r="H138" s="28">
        <f t="shared" si="2"/>
        <v>9392.61</v>
      </c>
    </row>
    <row r="139" spans="1:8" ht="173.25" x14ac:dyDescent="0.25">
      <c r="A139" s="25">
        <v>125</v>
      </c>
      <c r="B139" s="25"/>
      <c r="C139" s="29" t="s">
        <v>242</v>
      </c>
      <c r="D139" s="26" t="s">
        <v>330</v>
      </c>
      <c r="E139" s="25" t="s">
        <v>306</v>
      </c>
      <c r="F139" s="27">
        <v>218</v>
      </c>
      <c r="G139" s="28">
        <v>42.28</v>
      </c>
      <c r="H139" s="28">
        <f t="shared" si="2"/>
        <v>9217.0400000000009</v>
      </c>
    </row>
    <row r="140" spans="1:8" ht="110.25" x14ac:dyDescent="0.25">
      <c r="A140" s="25">
        <v>126</v>
      </c>
      <c r="B140" s="25"/>
      <c r="C140" s="29" t="s">
        <v>331</v>
      </c>
      <c r="D140" s="26" t="s">
        <v>332</v>
      </c>
      <c r="E140" s="25" t="s">
        <v>234</v>
      </c>
      <c r="F140" s="27">
        <v>15.180999999999999</v>
      </c>
      <c r="G140" s="28">
        <v>600</v>
      </c>
      <c r="H140" s="28">
        <f t="shared" si="2"/>
        <v>9108.6</v>
      </c>
    </row>
    <row r="141" spans="1:8" ht="189" x14ac:dyDescent="0.25">
      <c r="A141" s="25">
        <v>127</v>
      </c>
      <c r="B141" s="25"/>
      <c r="C141" s="29" t="s">
        <v>333</v>
      </c>
      <c r="D141" s="26" t="s">
        <v>334</v>
      </c>
      <c r="E141" s="25" t="s">
        <v>241</v>
      </c>
      <c r="F141" s="27">
        <v>80</v>
      </c>
      <c r="G141" s="28">
        <v>111.81</v>
      </c>
      <c r="H141" s="28">
        <f t="shared" si="2"/>
        <v>8944.7999999999993</v>
      </c>
    </row>
    <row r="142" spans="1:8" ht="157.5" x14ac:dyDescent="0.25">
      <c r="A142" s="25">
        <v>128</v>
      </c>
      <c r="B142" s="25"/>
      <c r="C142" s="29" t="s">
        <v>242</v>
      </c>
      <c r="D142" s="26" t="s">
        <v>335</v>
      </c>
      <c r="E142" s="25" t="s">
        <v>306</v>
      </c>
      <c r="F142" s="27">
        <v>1224</v>
      </c>
      <c r="G142" s="28">
        <v>7.09</v>
      </c>
      <c r="H142" s="28">
        <f t="shared" si="2"/>
        <v>8678.16</v>
      </c>
    </row>
    <row r="143" spans="1:8" ht="220.5" x14ac:dyDescent="0.25">
      <c r="A143" s="25">
        <v>129</v>
      </c>
      <c r="B143" s="25"/>
      <c r="C143" s="29" t="s">
        <v>336</v>
      </c>
      <c r="D143" s="26" t="s">
        <v>337</v>
      </c>
      <c r="E143" s="25" t="s">
        <v>234</v>
      </c>
      <c r="F143" s="27">
        <v>5.0568029000000001</v>
      </c>
      <c r="G143" s="28">
        <v>1700</v>
      </c>
      <c r="H143" s="28">
        <f t="shared" si="2"/>
        <v>8596.56</v>
      </c>
    </row>
    <row r="144" spans="1:8" ht="173.25" x14ac:dyDescent="0.25">
      <c r="A144" s="25">
        <v>130</v>
      </c>
      <c r="B144" s="25"/>
      <c r="C144" s="29" t="s">
        <v>338</v>
      </c>
      <c r="D144" s="26" t="s">
        <v>339</v>
      </c>
      <c r="E144" s="25" t="s">
        <v>241</v>
      </c>
      <c r="F144" s="27">
        <v>86.051699999999997</v>
      </c>
      <c r="G144" s="28">
        <v>96.29</v>
      </c>
      <c r="H144" s="28">
        <f t="shared" si="2"/>
        <v>8285.92</v>
      </c>
    </row>
    <row r="145" spans="1:8" ht="141.75" x14ac:dyDescent="0.25">
      <c r="A145" s="25">
        <v>131</v>
      </c>
      <c r="B145" s="25"/>
      <c r="C145" s="29" t="s">
        <v>340</v>
      </c>
      <c r="D145" s="26" t="s">
        <v>341</v>
      </c>
      <c r="E145" s="25" t="s">
        <v>244</v>
      </c>
      <c r="F145" s="27">
        <v>39</v>
      </c>
      <c r="G145" s="28">
        <v>198.59</v>
      </c>
      <c r="H145" s="28">
        <f t="shared" si="2"/>
        <v>7745.01</v>
      </c>
    </row>
    <row r="146" spans="1:8" ht="173.25" x14ac:dyDescent="0.25">
      <c r="A146" s="25">
        <v>132</v>
      </c>
      <c r="B146" s="25"/>
      <c r="C146" s="29" t="s">
        <v>342</v>
      </c>
      <c r="D146" s="26" t="s">
        <v>343</v>
      </c>
      <c r="E146" s="25" t="s">
        <v>241</v>
      </c>
      <c r="F146" s="27">
        <v>4.2</v>
      </c>
      <c r="G146" s="28">
        <v>1799.14</v>
      </c>
      <c r="H146" s="28">
        <f t="shared" si="2"/>
        <v>7556.39</v>
      </c>
    </row>
    <row r="147" spans="1:8" ht="78.75" x14ac:dyDescent="0.25">
      <c r="A147" s="25">
        <v>133</v>
      </c>
      <c r="B147" s="25"/>
      <c r="C147" s="29" t="s">
        <v>344</v>
      </c>
      <c r="D147" s="26" t="s">
        <v>345</v>
      </c>
      <c r="E147" s="25" t="s">
        <v>241</v>
      </c>
      <c r="F147" s="27">
        <v>211.69040000000001</v>
      </c>
      <c r="G147" s="28">
        <v>35.53</v>
      </c>
      <c r="H147" s="28">
        <f t="shared" si="2"/>
        <v>7521.36</v>
      </c>
    </row>
    <row r="148" spans="1:8" ht="110.25" x14ac:dyDescent="0.25">
      <c r="A148" s="25">
        <v>134</v>
      </c>
      <c r="B148" s="25"/>
      <c r="C148" s="29" t="s">
        <v>346</v>
      </c>
      <c r="D148" s="26" t="s">
        <v>347</v>
      </c>
      <c r="E148" s="25" t="s">
        <v>234</v>
      </c>
      <c r="F148" s="27">
        <v>15.045</v>
      </c>
      <c r="G148" s="28">
        <v>496.4</v>
      </c>
      <c r="H148" s="28">
        <f t="shared" si="2"/>
        <v>7468.34</v>
      </c>
    </row>
    <row r="149" spans="1:8" ht="346.5" x14ac:dyDescent="0.25">
      <c r="A149" s="25">
        <v>135</v>
      </c>
      <c r="B149" s="25"/>
      <c r="C149" s="29" t="s">
        <v>348</v>
      </c>
      <c r="D149" s="26" t="s">
        <v>349</v>
      </c>
      <c r="E149" s="25" t="s">
        <v>229</v>
      </c>
      <c r="F149" s="27">
        <v>0.95839870000000005</v>
      </c>
      <c r="G149" s="28">
        <v>7712</v>
      </c>
      <c r="H149" s="28">
        <f t="shared" si="2"/>
        <v>7391.17</v>
      </c>
    </row>
    <row r="150" spans="1:8" ht="110.25" x14ac:dyDescent="0.25">
      <c r="A150" s="25">
        <v>136</v>
      </c>
      <c r="B150" s="25"/>
      <c r="C150" s="29" t="s">
        <v>350</v>
      </c>
      <c r="D150" s="26" t="s">
        <v>351</v>
      </c>
      <c r="E150" s="25" t="s">
        <v>226</v>
      </c>
      <c r="F150" s="27">
        <v>772.16976409999995</v>
      </c>
      <c r="G150" s="28">
        <v>9.0399999999999991</v>
      </c>
      <c r="H150" s="28">
        <f t="shared" ref="H150:H213" si="3">ROUND(F150*G150,2)</f>
        <v>6980.41</v>
      </c>
    </row>
    <row r="151" spans="1:8" ht="283.5" x14ac:dyDescent="0.25">
      <c r="A151" s="25">
        <v>137</v>
      </c>
      <c r="B151" s="25"/>
      <c r="C151" s="29" t="s">
        <v>352</v>
      </c>
      <c r="D151" s="26" t="s">
        <v>353</v>
      </c>
      <c r="E151" s="25" t="s">
        <v>244</v>
      </c>
      <c r="F151" s="27">
        <v>46.2</v>
      </c>
      <c r="G151" s="28">
        <v>144.34</v>
      </c>
      <c r="H151" s="28">
        <f t="shared" si="3"/>
        <v>6668.51</v>
      </c>
    </row>
    <row r="152" spans="1:8" ht="157.5" x14ac:dyDescent="0.25">
      <c r="A152" s="25">
        <v>138</v>
      </c>
      <c r="B152" s="25"/>
      <c r="C152" s="29" t="s">
        <v>354</v>
      </c>
      <c r="D152" s="26" t="s">
        <v>355</v>
      </c>
      <c r="E152" s="25" t="s">
        <v>273</v>
      </c>
      <c r="F152" s="27">
        <v>0.96299999999999997</v>
      </c>
      <c r="G152" s="28">
        <v>6920.41</v>
      </c>
      <c r="H152" s="28">
        <f t="shared" si="3"/>
        <v>6664.35</v>
      </c>
    </row>
    <row r="153" spans="1:8" ht="126" x14ac:dyDescent="0.25">
      <c r="A153" s="25">
        <v>139</v>
      </c>
      <c r="B153" s="25"/>
      <c r="C153" s="29" t="s">
        <v>356</v>
      </c>
      <c r="D153" s="26" t="s">
        <v>357</v>
      </c>
      <c r="E153" s="25" t="s">
        <v>229</v>
      </c>
      <c r="F153" s="27">
        <v>0.75129999999999997</v>
      </c>
      <c r="G153" s="28">
        <v>8780.09</v>
      </c>
      <c r="H153" s="28">
        <f t="shared" si="3"/>
        <v>6596.48</v>
      </c>
    </row>
    <row r="154" spans="1:8" ht="63" x14ac:dyDescent="0.25">
      <c r="A154" s="25">
        <v>140</v>
      </c>
      <c r="B154" s="25"/>
      <c r="C154" s="29" t="s">
        <v>242</v>
      </c>
      <c r="D154" s="26" t="s">
        <v>358</v>
      </c>
      <c r="E154" s="25" t="s">
        <v>244</v>
      </c>
      <c r="F154" s="27">
        <v>6</v>
      </c>
      <c r="G154" s="28">
        <v>1093.3399999999999</v>
      </c>
      <c r="H154" s="28">
        <f t="shared" si="3"/>
        <v>6560.04</v>
      </c>
    </row>
    <row r="155" spans="1:8" ht="63" x14ac:dyDescent="0.25">
      <c r="A155" s="25">
        <v>141</v>
      </c>
      <c r="B155" s="25"/>
      <c r="C155" s="29" t="s">
        <v>359</v>
      </c>
      <c r="D155" s="26" t="s">
        <v>360</v>
      </c>
      <c r="E155" s="25" t="s">
        <v>229</v>
      </c>
      <c r="F155" s="27">
        <v>0.60555899999999996</v>
      </c>
      <c r="G155" s="28">
        <v>10810</v>
      </c>
      <c r="H155" s="28">
        <f t="shared" si="3"/>
        <v>6546.09</v>
      </c>
    </row>
    <row r="156" spans="1:8" ht="157.5" x14ac:dyDescent="0.25">
      <c r="A156" s="25">
        <v>142</v>
      </c>
      <c r="B156" s="25"/>
      <c r="C156" s="29" t="s">
        <v>361</v>
      </c>
      <c r="D156" s="26" t="s">
        <v>362</v>
      </c>
      <c r="E156" s="25" t="s">
        <v>273</v>
      </c>
      <c r="F156" s="27">
        <v>0.54600000000000004</v>
      </c>
      <c r="G156" s="28">
        <v>11836.8</v>
      </c>
      <c r="H156" s="28">
        <f t="shared" si="3"/>
        <v>6462.89</v>
      </c>
    </row>
    <row r="157" spans="1:8" ht="378" x14ac:dyDescent="0.25">
      <c r="A157" s="25">
        <v>143</v>
      </c>
      <c r="B157" s="25"/>
      <c r="C157" s="29" t="s">
        <v>363</v>
      </c>
      <c r="D157" s="26" t="s">
        <v>364</v>
      </c>
      <c r="E157" s="25" t="s">
        <v>229</v>
      </c>
      <c r="F157" s="27">
        <v>0.5</v>
      </c>
      <c r="G157" s="28">
        <v>12676.79</v>
      </c>
      <c r="H157" s="28">
        <f t="shared" si="3"/>
        <v>6338.4</v>
      </c>
    </row>
    <row r="158" spans="1:8" ht="220.5" x14ac:dyDescent="0.25">
      <c r="A158" s="25">
        <v>144</v>
      </c>
      <c r="B158" s="25"/>
      <c r="C158" s="29" t="s">
        <v>365</v>
      </c>
      <c r="D158" s="26" t="s">
        <v>366</v>
      </c>
      <c r="E158" s="25" t="s">
        <v>244</v>
      </c>
      <c r="F158" s="27">
        <v>2</v>
      </c>
      <c r="G158" s="28">
        <v>3104.96</v>
      </c>
      <c r="H158" s="28">
        <f t="shared" si="3"/>
        <v>6209.92</v>
      </c>
    </row>
    <row r="159" spans="1:8" ht="110.25" x14ac:dyDescent="0.25">
      <c r="A159" s="25">
        <v>145</v>
      </c>
      <c r="B159" s="25"/>
      <c r="C159" s="29" t="s">
        <v>367</v>
      </c>
      <c r="D159" s="26" t="s">
        <v>368</v>
      </c>
      <c r="E159" s="25" t="s">
        <v>234</v>
      </c>
      <c r="F159" s="27">
        <v>11.138247</v>
      </c>
      <c r="G159" s="28">
        <v>548.29999999999995</v>
      </c>
      <c r="H159" s="28">
        <f t="shared" si="3"/>
        <v>6107.1</v>
      </c>
    </row>
    <row r="160" spans="1:8" ht="173.25" x14ac:dyDescent="0.25">
      <c r="A160" s="25">
        <v>146</v>
      </c>
      <c r="B160" s="25"/>
      <c r="C160" s="29" t="s">
        <v>369</v>
      </c>
      <c r="D160" s="26" t="s">
        <v>370</v>
      </c>
      <c r="E160" s="25" t="s">
        <v>241</v>
      </c>
      <c r="F160" s="27">
        <v>51.4</v>
      </c>
      <c r="G160" s="28">
        <v>111.37</v>
      </c>
      <c r="H160" s="28">
        <f t="shared" si="3"/>
        <v>5724.42</v>
      </c>
    </row>
    <row r="161" spans="1:8" ht="141.75" x14ac:dyDescent="0.25">
      <c r="A161" s="25">
        <v>147</v>
      </c>
      <c r="B161" s="25"/>
      <c r="C161" s="29" t="s">
        <v>371</v>
      </c>
      <c r="D161" s="26" t="s">
        <v>372</v>
      </c>
      <c r="E161" s="25" t="s">
        <v>241</v>
      </c>
      <c r="F161" s="27">
        <v>78.001900000000006</v>
      </c>
      <c r="G161" s="28">
        <v>73.02</v>
      </c>
      <c r="H161" s="28">
        <f t="shared" si="3"/>
        <v>5695.7</v>
      </c>
    </row>
    <row r="162" spans="1:8" ht="204.75" x14ac:dyDescent="0.25">
      <c r="A162" s="25">
        <v>148</v>
      </c>
      <c r="B162" s="25"/>
      <c r="C162" s="29" t="s">
        <v>373</v>
      </c>
      <c r="D162" s="26" t="s">
        <v>374</v>
      </c>
      <c r="E162" s="25" t="s">
        <v>226</v>
      </c>
      <c r="F162" s="27">
        <v>256.98200000000003</v>
      </c>
      <c r="G162" s="28">
        <v>22.1</v>
      </c>
      <c r="H162" s="28">
        <f t="shared" si="3"/>
        <v>5679.3</v>
      </c>
    </row>
    <row r="163" spans="1:8" ht="126" x14ac:dyDescent="0.25">
      <c r="A163" s="25">
        <v>149</v>
      </c>
      <c r="B163" s="25"/>
      <c r="C163" s="29" t="s">
        <v>375</v>
      </c>
      <c r="D163" s="26" t="s">
        <v>376</v>
      </c>
      <c r="E163" s="25" t="s">
        <v>234</v>
      </c>
      <c r="F163" s="27">
        <v>10.8932</v>
      </c>
      <c r="G163" s="28">
        <v>519.79999999999995</v>
      </c>
      <c r="H163" s="28">
        <f t="shared" si="3"/>
        <v>5662.29</v>
      </c>
    </row>
    <row r="164" spans="1:8" ht="189" x14ac:dyDescent="0.25">
      <c r="A164" s="25">
        <v>150</v>
      </c>
      <c r="B164" s="25"/>
      <c r="C164" s="29" t="s">
        <v>377</v>
      </c>
      <c r="D164" s="26" t="s">
        <v>378</v>
      </c>
      <c r="E164" s="25" t="s">
        <v>244</v>
      </c>
      <c r="F164" s="27">
        <v>15</v>
      </c>
      <c r="G164" s="28">
        <v>371.2</v>
      </c>
      <c r="H164" s="28">
        <f t="shared" si="3"/>
        <v>5568</v>
      </c>
    </row>
    <row r="165" spans="1:8" ht="393.75" x14ac:dyDescent="0.25">
      <c r="A165" s="25">
        <v>151</v>
      </c>
      <c r="B165" s="25"/>
      <c r="C165" s="29" t="s">
        <v>379</v>
      </c>
      <c r="D165" s="26" t="s">
        <v>380</v>
      </c>
      <c r="E165" s="25" t="s">
        <v>226</v>
      </c>
      <c r="F165" s="27">
        <v>538.33699999999999</v>
      </c>
      <c r="G165" s="28">
        <v>10.07</v>
      </c>
      <c r="H165" s="28">
        <f t="shared" si="3"/>
        <v>5421.05</v>
      </c>
    </row>
    <row r="166" spans="1:8" ht="393.75" x14ac:dyDescent="0.25">
      <c r="A166" s="25">
        <v>152</v>
      </c>
      <c r="B166" s="25"/>
      <c r="C166" s="29" t="s">
        <v>381</v>
      </c>
      <c r="D166" s="26" t="s">
        <v>382</v>
      </c>
      <c r="E166" s="25" t="s">
        <v>229</v>
      </c>
      <c r="F166" s="27">
        <v>134.34434200000001</v>
      </c>
      <c r="G166" s="28">
        <v>40.049999999999997</v>
      </c>
      <c r="H166" s="28">
        <f t="shared" si="3"/>
        <v>5380.49</v>
      </c>
    </row>
    <row r="167" spans="1:8" ht="94.5" x14ac:dyDescent="0.25">
      <c r="A167" s="25">
        <v>153</v>
      </c>
      <c r="B167" s="25"/>
      <c r="C167" s="29" t="s">
        <v>383</v>
      </c>
      <c r="D167" s="26" t="s">
        <v>384</v>
      </c>
      <c r="E167" s="25" t="s">
        <v>229</v>
      </c>
      <c r="F167" s="27">
        <v>0.82</v>
      </c>
      <c r="G167" s="28">
        <v>6423.2</v>
      </c>
      <c r="H167" s="28">
        <f t="shared" si="3"/>
        <v>5267.02</v>
      </c>
    </row>
    <row r="168" spans="1:8" ht="78.75" x14ac:dyDescent="0.25">
      <c r="A168" s="25">
        <v>154</v>
      </c>
      <c r="B168" s="25"/>
      <c r="C168" s="29" t="s">
        <v>385</v>
      </c>
      <c r="D168" s="26" t="s">
        <v>386</v>
      </c>
      <c r="E168" s="25" t="s">
        <v>244</v>
      </c>
      <c r="F168" s="27">
        <v>356</v>
      </c>
      <c r="G168" s="28">
        <v>14.45</v>
      </c>
      <c r="H168" s="28">
        <f t="shared" si="3"/>
        <v>5144.2</v>
      </c>
    </row>
    <row r="169" spans="1:8" ht="189" x14ac:dyDescent="0.25">
      <c r="A169" s="25">
        <v>155</v>
      </c>
      <c r="B169" s="25"/>
      <c r="C169" s="29" t="s">
        <v>387</v>
      </c>
      <c r="D169" s="26" t="s">
        <v>388</v>
      </c>
      <c r="E169" s="25" t="s">
        <v>241</v>
      </c>
      <c r="F169" s="27">
        <v>47</v>
      </c>
      <c r="G169" s="28">
        <v>109.09</v>
      </c>
      <c r="H169" s="28">
        <f t="shared" si="3"/>
        <v>5127.2299999999996</v>
      </c>
    </row>
    <row r="170" spans="1:8" ht="173.25" x14ac:dyDescent="0.25">
      <c r="A170" s="25">
        <v>156</v>
      </c>
      <c r="B170" s="25"/>
      <c r="C170" s="29" t="s">
        <v>389</v>
      </c>
      <c r="D170" s="26" t="s">
        <v>390</v>
      </c>
      <c r="E170" s="25" t="s">
        <v>244</v>
      </c>
      <c r="F170" s="27">
        <v>7</v>
      </c>
      <c r="G170" s="28">
        <v>709.6</v>
      </c>
      <c r="H170" s="28">
        <f t="shared" si="3"/>
        <v>4967.2</v>
      </c>
    </row>
    <row r="171" spans="1:8" ht="157.5" x14ac:dyDescent="0.25">
      <c r="A171" s="25">
        <v>157</v>
      </c>
      <c r="B171" s="25"/>
      <c r="C171" s="29" t="s">
        <v>391</v>
      </c>
      <c r="D171" s="26" t="s">
        <v>392</v>
      </c>
      <c r="E171" s="25" t="s">
        <v>273</v>
      </c>
      <c r="F171" s="27">
        <v>0.98199999999999998</v>
      </c>
      <c r="G171" s="28">
        <v>4832.12</v>
      </c>
      <c r="H171" s="28">
        <f t="shared" si="3"/>
        <v>4745.1400000000003</v>
      </c>
    </row>
    <row r="172" spans="1:8" ht="110.25" x14ac:dyDescent="0.25">
      <c r="A172" s="25">
        <v>158</v>
      </c>
      <c r="B172" s="25"/>
      <c r="C172" s="29" t="s">
        <v>393</v>
      </c>
      <c r="D172" s="26" t="s">
        <v>394</v>
      </c>
      <c r="E172" s="25" t="s">
        <v>306</v>
      </c>
      <c r="F172" s="27">
        <v>190.89</v>
      </c>
      <c r="G172" s="28">
        <v>24.71</v>
      </c>
      <c r="H172" s="28">
        <f t="shared" si="3"/>
        <v>4716.8900000000003</v>
      </c>
    </row>
    <row r="173" spans="1:8" ht="110.25" x14ac:dyDescent="0.25">
      <c r="A173" s="25">
        <v>159</v>
      </c>
      <c r="B173" s="25"/>
      <c r="C173" s="29" t="s">
        <v>331</v>
      </c>
      <c r="D173" s="26" t="s">
        <v>332</v>
      </c>
      <c r="E173" s="25" t="s">
        <v>234</v>
      </c>
      <c r="F173" s="27">
        <v>7.82</v>
      </c>
      <c r="G173" s="28">
        <v>600</v>
      </c>
      <c r="H173" s="28">
        <f t="shared" si="3"/>
        <v>4692</v>
      </c>
    </row>
    <row r="174" spans="1:8" ht="47.25" x14ac:dyDescent="0.25">
      <c r="A174" s="25">
        <v>160</v>
      </c>
      <c r="B174" s="25"/>
      <c r="C174" s="29" t="s">
        <v>395</v>
      </c>
      <c r="D174" s="26" t="s">
        <v>396</v>
      </c>
      <c r="E174" s="25" t="s">
        <v>397</v>
      </c>
      <c r="F174" s="27">
        <v>99.903826899999999</v>
      </c>
      <c r="G174" s="28">
        <v>46.86</v>
      </c>
      <c r="H174" s="28">
        <f t="shared" si="3"/>
        <v>4681.49</v>
      </c>
    </row>
    <row r="175" spans="1:8" ht="362.25" x14ac:dyDescent="0.25">
      <c r="A175" s="25">
        <v>161</v>
      </c>
      <c r="B175" s="25"/>
      <c r="C175" s="29" t="s">
        <v>398</v>
      </c>
      <c r="D175" s="26" t="s">
        <v>399</v>
      </c>
      <c r="E175" s="25" t="s">
        <v>306</v>
      </c>
      <c r="F175" s="27">
        <v>844.88</v>
      </c>
      <c r="G175" s="28">
        <v>5.5</v>
      </c>
      <c r="H175" s="28">
        <f t="shared" si="3"/>
        <v>4646.84</v>
      </c>
    </row>
    <row r="176" spans="1:8" ht="220.5" x14ac:dyDescent="0.25">
      <c r="A176" s="25">
        <v>162</v>
      </c>
      <c r="B176" s="25"/>
      <c r="C176" s="29" t="s">
        <v>400</v>
      </c>
      <c r="D176" s="26" t="s">
        <v>401</v>
      </c>
      <c r="E176" s="25" t="s">
        <v>226</v>
      </c>
      <c r="F176" s="27">
        <v>278.20100000000002</v>
      </c>
      <c r="G176" s="28">
        <v>16.600000000000001</v>
      </c>
      <c r="H176" s="28">
        <f t="shared" si="3"/>
        <v>4618.1400000000003</v>
      </c>
    </row>
    <row r="177" spans="1:8" ht="267.75" x14ac:dyDescent="0.25">
      <c r="A177" s="25">
        <v>163</v>
      </c>
      <c r="B177" s="25"/>
      <c r="C177" s="29" t="s">
        <v>402</v>
      </c>
      <c r="D177" s="26" t="s">
        <v>403</v>
      </c>
      <c r="E177" s="25" t="s">
        <v>241</v>
      </c>
      <c r="F177" s="27">
        <v>361.3</v>
      </c>
      <c r="G177" s="28">
        <v>12.31</v>
      </c>
      <c r="H177" s="28">
        <f t="shared" si="3"/>
        <v>4447.6000000000004</v>
      </c>
    </row>
    <row r="178" spans="1:8" ht="409.5" x14ac:dyDescent="0.25">
      <c r="A178" s="25">
        <v>164</v>
      </c>
      <c r="B178" s="25"/>
      <c r="C178" s="29" t="s">
        <v>404</v>
      </c>
      <c r="D178" s="26" t="s">
        <v>405</v>
      </c>
      <c r="E178" s="25" t="s">
        <v>226</v>
      </c>
      <c r="F178" s="27">
        <v>283.83999999999997</v>
      </c>
      <c r="G178" s="28">
        <v>15.41</v>
      </c>
      <c r="H178" s="28">
        <f t="shared" si="3"/>
        <v>4373.97</v>
      </c>
    </row>
    <row r="179" spans="1:8" ht="94.5" x14ac:dyDescent="0.25">
      <c r="A179" s="25">
        <v>165</v>
      </c>
      <c r="B179" s="25"/>
      <c r="C179" s="29" t="s">
        <v>406</v>
      </c>
      <c r="D179" s="26" t="s">
        <v>407</v>
      </c>
      <c r="E179" s="25" t="s">
        <v>229</v>
      </c>
      <c r="F179" s="27">
        <v>0.41540729999999998</v>
      </c>
      <c r="G179" s="28">
        <v>10315.01</v>
      </c>
      <c r="H179" s="28">
        <f t="shared" si="3"/>
        <v>4284.93</v>
      </c>
    </row>
    <row r="180" spans="1:8" ht="31.5" x14ac:dyDescent="0.25">
      <c r="A180" s="25">
        <v>166</v>
      </c>
      <c r="B180" s="25"/>
      <c r="C180" s="29" t="s">
        <v>408</v>
      </c>
      <c r="D180" s="26" t="s">
        <v>409</v>
      </c>
      <c r="E180" s="25" t="s">
        <v>226</v>
      </c>
      <c r="F180" s="27">
        <v>637.21911039999998</v>
      </c>
      <c r="G180" s="28">
        <v>6.67</v>
      </c>
      <c r="H180" s="28">
        <f t="shared" si="3"/>
        <v>4250.25</v>
      </c>
    </row>
    <row r="181" spans="1:8" ht="220.5" x14ac:dyDescent="0.25">
      <c r="A181" s="25">
        <v>167</v>
      </c>
      <c r="B181" s="25"/>
      <c r="C181" s="29" t="s">
        <v>410</v>
      </c>
      <c r="D181" s="26" t="s">
        <v>411</v>
      </c>
      <c r="E181" s="25" t="s">
        <v>244</v>
      </c>
      <c r="F181" s="27">
        <v>9</v>
      </c>
      <c r="G181" s="28">
        <v>467.82</v>
      </c>
      <c r="H181" s="28">
        <f t="shared" si="3"/>
        <v>4210.38</v>
      </c>
    </row>
    <row r="182" spans="1:8" ht="189" x14ac:dyDescent="0.25">
      <c r="A182" s="25">
        <v>168</v>
      </c>
      <c r="B182" s="25"/>
      <c r="C182" s="29" t="s">
        <v>412</v>
      </c>
      <c r="D182" s="26" t="s">
        <v>413</v>
      </c>
      <c r="E182" s="25" t="s">
        <v>273</v>
      </c>
      <c r="F182" s="27">
        <v>0.11</v>
      </c>
      <c r="G182" s="28">
        <v>36934.379999999997</v>
      </c>
      <c r="H182" s="28">
        <f t="shared" si="3"/>
        <v>4062.78</v>
      </c>
    </row>
    <row r="183" spans="1:8" ht="173.25" x14ac:dyDescent="0.25">
      <c r="A183" s="25">
        <v>169</v>
      </c>
      <c r="B183" s="25"/>
      <c r="C183" s="29" t="s">
        <v>414</v>
      </c>
      <c r="D183" s="26" t="s">
        <v>415</v>
      </c>
      <c r="E183" s="25" t="s">
        <v>306</v>
      </c>
      <c r="F183" s="27">
        <v>170</v>
      </c>
      <c r="G183" s="28">
        <v>22.51</v>
      </c>
      <c r="H183" s="28">
        <f t="shared" si="3"/>
        <v>3826.7</v>
      </c>
    </row>
    <row r="184" spans="1:8" ht="393.75" x14ac:dyDescent="0.25">
      <c r="A184" s="25">
        <v>170</v>
      </c>
      <c r="B184" s="25"/>
      <c r="C184" s="29" t="s">
        <v>416</v>
      </c>
      <c r="D184" s="26" t="s">
        <v>417</v>
      </c>
      <c r="E184" s="25" t="s">
        <v>226</v>
      </c>
      <c r="F184" s="27">
        <v>1350.4349999999999</v>
      </c>
      <c r="G184" s="28">
        <v>2.7</v>
      </c>
      <c r="H184" s="28">
        <f t="shared" si="3"/>
        <v>3646.17</v>
      </c>
    </row>
    <row r="185" spans="1:8" ht="189" x14ac:dyDescent="0.25">
      <c r="A185" s="25">
        <v>171</v>
      </c>
      <c r="B185" s="25"/>
      <c r="C185" s="29" t="s">
        <v>418</v>
      </c>
      <c r="D185" s="26" t="s">
        <v>419</v>
      </c>
      <c r="E185" s="25" t="s">
        <v>234</v>
      </c>
      <c r="F185" s="27">
        <v>6.7694000000000001</v>
      </c>
      <c r="G185" s="28">
        <v>517.91</v>
      </c>
      <c r="H185" s="28">
        <f t="shared" si="3"/>
        <v>3505.94</v>
      </c>
    </row>
    <row r="186" spans="1:8" ht="362.25" x14ac:dyDescent="0.25">
      <c r="A186" s="25">
        <v>172</v>
      </c>
      <c r="B186" s="25"/>
      <c r="C186" s="29" t="s">
        <v>420</v>
      </c>
      <c r="D186" s="26" t="s">
        <v>421</v>
      </c>
      <c r="E186" s="25" t="s">
        <v>306</v>
      </c>
      <c r="F186" s="27">
        <v>566.92920000000004</v>
      </c>
      <c r="G186" s="28">
        <v>6.16</v>
      </c>
      <c r="H186" s="28">
        <f t="shared" si="3"/>
        <v>3492.28</v>
      </c>
    </row>
    <row r="187" spans="1:8" ht="252" x14ac:dyDescent="0.25">
      <c r="A187" s="25">
        <v>173</v>
      </c>
      <c r="B187" s="25"/>
      <c r="C187" s="29" t="s">
        <v>422</v>
      </c>
      <c r="D187" s="26" t="s">
        <v>423</v>
      </c>
      <c r="E187" s="25" t="s">
        <v>244</v>
      </c>
      <c r="F187" s="27">
        <v>1</v>
      </c>
      <c r="G187" s="28">
        <v>3470.24</v>
      </c>
      <c r="H187" s="28">
        <f t="shared" si="3"/>
        <v>3470.24</v>
      </c>
    </row>
    <row r="188" spans="1:8" ht="47.25" x14ac:dyDescent="0.25">
      <c r="A188" s="25">
        <v>174</v>
      </c>
      <c r="B188" s="25"/>
      <c r="C188" s="29" t="s">
        <v>424</v>
      </c>
      <c r="D188" s="26" t="s">
        <v>425</v>
      </c>
      <c r="E188" s="25" t="s">
        <v>229</v>
      </c>
      <c r="F188" s="27">
        <v>0.28339760000000003</v>
      </c>
      <c r="G188" s="28">
        <v>11978</v>
      </c>
      <c r="H188" s="28">
        <f t="shared" si="3"/>
        <v>3394.54</v>
      </c>
    </row>
    <row r="189" spans="1:8" ht="141.75" x14ac:dyDescent="0.25">
      <c r="A189" s="25">
        <v>175</v>
      </c>
      <c r="B189" s="25"/>
      <c r="C189" s="29" t="s">
        <v>426</v>
      </c>
      <c r="D189" s="26" t="s">
        <v>427</v>
      </c>
      <c r="E189" s="25" t="s">
        <v>273</v>
      </c>
      <c r="F189" s="27">
        <v>0.186</v>
      </c>
      <c r="G189" s="28">
        <v>18047.849999999999</v>
      </c>
      <c r="H189" s="28">
        <f t="shared" si="3"/>
        <v>3356.9</v>
      </c>
    </row>
    <row r="190" spans="1:8" ht="220.5" x14ac:dyDescent="0.25">
      <c r="A190" s="25">
        <v>176</v>
      </c>
      <c r="B190" s="25"/>
      <c r="C190" s="29" t="s">
        <v>428</v>
      </c>
      <c r="D190" s="26" t="s">
        <v>429</v>
      </c>
      <c r="E190" s="25" t="s">
        <v>234</v>
      </c>
      <c r="F190" s="27">
        <v>2.5903999999999998</v>
      </c>
      <c r="G190" s="28">
        <v>1287</v>
      </c>
      <c r="H190" s="28">
        <f t="shared" si="3"/>
        <v>3333.84</v>
      </c>
    </row>
    <row r="191" spans="1:8" ht="173.25" x14ac:dyDescent="0.25">
      <c r="A191" s="25">
        <v>177</v>
      </c>
      <c r="B191" s="25"/>
      <c r="C191" s="29" t="s">
        <v>430</v>
      </c>
      <c r="D191" s="26" t="s">
        <v>431</v>
      </c>
      <c r="E191" s="25" t="s">
        <v>229</v>
      </c>
      <c r="F191" s="27">
        <v>0.4</v>
      </c>
      <c r="G191" s="28">
        <v>8231.82</v>
      </c>
      <c r="H191" s="28">
        <f t="shared" si="3"/>
        <v>3292.73</v>
      </c>
    </row>
    <row r="192" spans="1:8" ht="173.25" x14ac:dyDescent="0.25">
      <c r="A192" s="25">
        <v>178</v>
      </c>
      <c r="B192" s="25"/>
      <c r="C192" s="29" t="s">
        <v>432</v>
      </c>
      <c r="D192" s="26" t="s">
        <v>433</v>
      </c>
      <c r="E192" s="25" t="s">
        <v>273</v>
      </c>
      <c r="F192" s="27">
        <v>0.01</v>
      </c>
      <c r="G192" s="28">
        <v>328293.05</v>
      </c>
      <c r="H192" s="28">
        <f t="shared" si="3"/>
        <v>3282.93</v>
      </c>
    </row>
    <row r="193" spans="1:8" ht="126" x14ac:dyDescent="0.25">
      <c r="A193" s="25">
        <v>179</v>
      </c>
      <c r="B193" s="25"/>
      <c r="C193" s="29" t="s">
        <v>434</v>
      </c>
      <c r="D193" s="26" t="s">
        <v>435</v>
      </c>
      <c r="E193" s="25" t="s">
        <v>241</v>
      </c>
      <c r="F193" s="27">
        <v>30.229600000000001</v>
      </c>
      <c r="G193" s="28">
        <v>108.27</v>
      </c>
      <c r="H193" s="28">
        <f t="shared" si="3"/>
        <v>3272.96</v>
      </c>
    </row>
    <row r="194" spans="1:8" ht="189" x14ac:dyDescent="0.25">
      <c r="A194" s="25">
        <v>180</v>
      </c>
      <c r="B194" s="25"/>
      <c r="C194" s="29" t="s">
        <v>436</v>
      </c>
      <c r="D194" s="26" t="s">
        <v>437</v>
      </c>
      <c r="E194" s="25" t="s">
        <v>306</v>
      </c>
      <c r="F194" s="27">
        <v>54.6</v>
      </c>
      <c r="G194" s="28">
        <v>56.5</v>
      </c>
      <c r="H194" s="28">
        <f t="shared" si="3"/>
        <v>3084.9</v>
      </c>
    </row>
    <row r="195" spans="1:8" ht="126" x14ac:dyDescent="0.25">
      <c r="A195" s="25">
        <v>181</v>
      </c>
      <c r="B195" s="25"/>
      <c r="C195" s="29" t="s">
        <v>438</v>
      </c>
      <c r="D195" s="26" t="s">
        <v>439</v>
      </c>
      <c r="E195" s="25" t="s">
        <v>229</v>
      </c>
      <c r="F195" s="27">
        <v>0.12805800000000001</v>
      </c>
      <c r="G195" s="28">
        <v>22954.57</v>
      </c>
      <c r="H195" s="28">
        <f t="shared" si="3"/>
        <v>2939.52</v>
      </c>
    </row>
    <row r="196" spans="1:8" ht="220.5" x14ac:dyDescent="0.25">
      <c r="A196" s="25">
        <v>182</v>
      </c>
      <c r="B196" s="25"/>
      <c r="C196" s="29" t="s">
        <v>440</v>
      </c>
      <c r="D196" s="26" t="s">
        <v>441</v>
      </c>
      <c r="E196" s="25" t="s">
        <v>234</v>
      </c>
      <c r="F196" s="27">
        <v>2.7356250000000002</v>
      </c>
      <c r="G196" s="28">
        <v>1056</v>
      </c>
      <c r="H196" s="28">
        <f t="shared" si="3"/>
        <v>2888.82</v>
      </c>
    </row>
    <row r="197" spans="1:8" ht="110.25" x14ac:dyDescent="0.25">
      <c r="A197" s="25">
        <v>183</v>
      </c>
      <c r="B197" s="25"/>
      <c r="C197" s="29" t="s">
        <v>442</v>
      </c>
      <c r="D197" s="26" t="s">
        <v>443</v>
      </c>
      <c r="E197" s="25" t="s">
        <v>241</v>
      </c>
      <c r="F197" s="27">
        <v>792.76</v>
      </c>
      <c r="G197" s="28">
        <v>3.62</v>
      </c>
      <c r="H197" s="28">
        <f t="shared" si="3"/>
        <v>2869.79</v>
      </c>
    </row>
    <row r="198" spans="1:8" ht="220.5" x14ac:dyDescent="0.25">
      <c r="A198" s="25">
        <v>184</v>
      </c>
      <c r="B198" s="25"/>
      <c r="C198" s="29" t="s">
        <v>444</v>
      </c>
      <c r="D198" s="26" t="s">
        <v>445</v>
      </c>
      <c r="E198" s="25" t="s">
        <v>234</v>
      </c>
      <c r="F198" s="27">
        <v>2.1641599999999999</v>
      </c>
      <c r="G198" s="28">
        <v>1320</v>
      </c>
      <c r="H198" s="28">
        <f t="shared" si="3"/>
        <v>2856.69</v>
      </c>
    </row>
    <row r="199" spans="1:8" ht="141.75" x14ac:dyDescent="0.25">
      <c r="A199" s="25">
        <v>185</v>
      </c>
      <c r="B199" s="25"/>
      <c r="C199" s="29" t="s">
        <v>446</v>
      </c>
      <c r="D199" s="26" t="s">
        <v>447</v>
      </c>
      <c r="E199" s="25" t="s">
        <v>306</v>
      </c>
      <c r="F199" s="27">
        <v>89.628</v>
      </c>
      <c r="G199" s="28">
        <v>31.05</v>
      </c>
      <c r="H199" s="28">
        <f t="shared" si="3"/>
        <v>2782.95</v>
      </c>
    </row>
    <row r="200" spans="1:8" ht="204.75" x14ac:dyDescent="0.25">
      <c r="A200" s="25">
        <v>186</v>
      </c>
      <c r="B200" s="25"/>
      <c r="C200" s="29" t="s">
        <v>448</v>
      </c>
      <c r="D200" s="26" t="s">
        <v>449</v>
      </c>
      <c r="E200" s="25" t="s">
        <v>244</v>
      </c>
      <c r="F200" s="27">
        <v>30</v>
      </c>
      <c r="G200" s="28">
        <v>92.17</v>
      </c>
      <c r="H200" s="28">
        <f t="shared" si="3"/>
        <v>2765.1</v>
      </c>
    </row>
    <row r="201" spans="1:8" ht="173.25" x14ac:dyDescent="0.25">
      <c r="A201" s="25">
        <v>187</v>
      </c>
      <c r="B201" s="25"/>
      <c r="C201" s="29" t="s">
        <v>450</v>
      </c>
      <c r="D201" s="26" t="s">
        <v>451</v>
      </c>
      <c r="E201" s="25" t="s">
        <v>244</v>
      </c>
      <c r="F201" s="27">
        <v>8</v>
      </c>
      <c r="G201" s="28">
        <v>344</v>
      </c>
      <c r="H201" s="28">
        <f t="shared" si="3"/>
        <v>2752</v>
      </c>
    </row>
    <row r="202" spans="1:8" ht="267.75" x14ac:dyDescent="0.25">
      <c r="A202" s="25">
        <v>188</v>
      </c>
      <c r="B202" s="25"/>
      <c r="C202" s="29" t="s">
        <v>452</v>
      </c>
      <c r="D202" s="26" t="s">
        <v>453</v>
      </c>
      <c r="E202" s="25" t="s">
        <v>454</v>
      </c>
      <c r="F202" s="27">
        <v>20.6</v>
      </c>
      <c r="G202" s="28">
        <v>132.24</v>
      </c>
      <c r="H202" s="28">
        <f t="shared" si="3"/>
        <v>2724.14</v>
      </c>
    </row>
    <row r="203" spans="1:8" ht="267.75" x14ac:dyDescent="0.25">
      <c r="A203" s="25">
        <v>189</v>
      </c>
      <c r="B203" s="25"/>
      <c r="C203" s="29" t="s">
        <v>455</v>
      </c>
      <c r="D203" s="26" t="s">
        <v>456</v>
      </c>
      <c r="E203" s="25" t="s">
        <v>241</v>
      </c>
      <c r="F203" s="27">
        <v>261.23</v>
      </c>
      <c r="G203" s="28">
        <v>10.38</v>
      </c>
      <c r="H203" s="28">
        <f t="shared" si="3"/>
        <v>2711.57</v>
      </c>
    </row>
    <row r="204" spans="1:8" ht="189" x14ac:dyDescent="0.25">
      <c r="A204" s="25">
        <v>190</v>
      </c>
      <c r="B204" s="25"/>
      <c r="C204" s="29" t="s">
        <v>457</v>
      </c>
      <c r="D204" s="26" t="s">
        <v>458</v>
      </c>
      <c r="E204" s="25" t="s">
        <v>241</v>
      </c>
      <c r="F204" s="27">
        <v>25.98</v>
      </c>
      <c r="G204" s="28">
        <v>104.33</v>
      </c>
      <c r="H204" s="28">
        <f t="shared" si="3"/>
        <v>2710.49</v>
      </c>
    </row>
    <row r="205" spans="1:8" ht="47.25" x14ac:dyDescent="0.25">
      <c r="A205" s="25">
        <v>191</v>
      </c>
      <c r="B205" s="25"/>
      <c r="C205" s="29" t="s">
        <v>459</v>
      </c>
      <c r="D205" s="26" t="s">
        <v>460</v>
      </c>
      <c r="E205" s="25" t="s">
        <v>229</v>
      </c>
      <c r="F205" s="27">
        <v>0.25609999999999999</v>
      </c>
      <c r="G205" s="28">
        <v>10465</v>
      </c>
      <c r="H205" s="28">
        <f t="shared" si="3"/>
        <v>2680.09</v>
      </c>
    </row>
    <row r="206" spans="1:8" ht="78.75" x14ac:dyDescent="0.25">
      <c r="A206" s="25">
        <v>192</v>
      </c>
      <c r="B206" s="25"/>
      <c r="C206" s="29" t="s">
        <v>242</v>
      </c>
      <c r="D206" s="26" t="s">
        <v>461</v>
      </c>
      <c r="E206" s="25" t="s">
        <v>244</v>
      </c>
      <c r="F206" s="27">
        <v>24</v>
      </c>
      <c r="G206" s="28">
        <v>109.34</v>
      </c>
      <c r="H206" s="28">
        <f t="shared" si="3"/>
        <v>2624.16</v>
      </c>
    </row>
    <row r="207" spans="1:8" ht="63" x14ac:dyDescent="0.25">
      <c r="A207" s="25">
        <v>193</v>
      </c>
      <c r="B207" s="25"/>
      <c r="C207" s="29" t="s">
        <v>462</v>
      </c>
      <c r="D207" s="26" t="s">
        <v>463</v>
      </c>
      <c r="E207" s="25" t="s">
        <v>229</v>
      </c>
      <c r="F207" s="27">
        <v>0.18250140000000001</v>
      </c>
      <c r="G207" s="28">
        <v>14312.87</v>
      </c>
      <c r="H207" s="28">
        <f t="shared" si="3"/>
        <v>2612.12</v>
      </c>
    </row>
    <row r="208" spans="1:8" ht="47.25" x14ac:dyDescent="0.25">
      <c r="A208" s="25">
        <v>194</v>
      </c>
      <c r="B208" s="25"/>
      <c r="C208" s="29" t="s">
        <v>242</v>
      </c>
      <c r="D208" s="26" t="s">
        <v>464</v>
      </c>
      <c r="E208" s="25" t="s">
        <v>244</v>
      </c>
      <c r="F208" s="27">
        <v>12</v>
      </c>
      <c r="G208" s="28">
        <v>216.33</v>
      </c>
      <c r="H208" s="28">
        <f t="shared" si="3"/>
        <v>2595.96</v>
      </c>
    </row>
    <row r="209" spans="1:8" ht="78.75" x14ac:dyDescent="0.25">
      <c r="A209" s="25">
        <v>195</v>
      </c>
      <c r="B209" s="25"/>
      <c r="C209" s="29" t="s">
        <v>465</v>
      </c>
      <c r="D209" s="26" t="s">
        <v>466</v>
      </c>
      <c r="E209" s="25" t="s">
        <v>229</v>
      </c>
      <c r="F209" s="27">
        <v>0.88027500000000003</v>
      </c>
      <c r="G209" s="28">
        <v>2919.43</v>
      </c>
      <c r="H209" s="28">
        <f t="shared" si="3"/>
        <v>2569.9</v>
      </c>
    </row>
    <row r="210" spans="1:8" ht="47.25" x14ac:dyDescent="0.25">
      <c r="A210" s="25">
        <v>196</v>
      </c>
      <c r="B210" s="25"/>
      <c r="C210" s="29" t="s">
        <v>467</v>
      </c>
      <c r="D210" s="26" t="s">
        <v>468</v>
      </c>
      <c r="E210" s="25" t="s">
        <v>306</v>
      </c>
      <c r="F210" s="27">
        <v>397.141436</v>
      </c>
      <c r="G210" s="28">
        <v>6.38</v>
      </c>
      <c r="H210" s="28">
        <f t="shared" si="3"/>
        <v>2533.7600000000002</v>
      </c>
    </row>
    <row r="211" spans="1:8" ht="189" x14ac:dyDescent="0.25">
      <c r="A211" s="25">
        <v>197</v>
      </c>
      <c r="B211" s="25"/>
      <c r="C211" s="29" t="s">
        <v>469</v>
      </c>
      <c r="D211" s="26" t="s">
        <v>470</v>
      </c>
      <c r="E211" s="25" t="s">
        <v>244</v>
      </c>
      <c r="F211" s="27">
        <v>4</v>
      </c>
      <c r="G211" s="28">
        <v>624.9</v>
      </c>
      <c r="H211" s="28">
        <f t="shared" si="3"/>
        <v>2499.6</v>
      </c>
    </row>
    <row r="212" spans="1:8" ht="110.25" x14ac:dyDescent="0.25">
      <c r="A212" s="25">
        <v>198</v>
      </c>
      <c r="B212" s="25"/>
      <c r="C212" s="29" t="s">
        <v>471</v>
      </c>
      <c r="D212" s="26" t="s">
        <v>472</v>
      </c>
      <c r="E212" s="25" t="s">
        <v>229</v>
      </c>
      <c r="F212" s="27">
        <v>0.158972</v>
      </c>
      <c r="G212" s="28">
        <v>15584</v>
      </c>
      <c r="H212" s="28">
        <f t="shared" si="3"/>
        <v>2477.42</v>
      </c>
    </row>
    <row r="213" spans="1:8" ht="94.5" x14ac:dyDescent="0.25">
      <c r="A213" s="25">
        <v>199</v>
      </c>
      <c r="B213" s="25"/>
      <c r="C213" s="29" t="s">
        <v>473</v>
      </c>
      <c r="D213" s="26" t="s">
        <v>474</v>
      </c>
      <c r="E213" s="25" t="s">
        <v>234</v>
      </c>
      <c r="F213" s="27">
        <v>384.804935</v>
      </c>
      <c r="G213" s="28">
        <v>6.22</v>
      </c>
      <c r="H213" s="28">
        <f t="shared" si="3"/>
        <v>2393.4899999999998</v>
      </c>
    </row>
    <row r="214" spans="1:8" ht="141.75" x14ac:dyDescent="0.25">
      <c r="A214" s="25">
        <v>200</v>
      </c>
      <c r="B214" s="25"/>
      <c r="C214" s="29" t="s">
        <v>242</v>
      </c>
      <c r="D214" s="26" t="s">
        <v>475</v>
      </c>
      <c r="E214" s="25" t="s">
        <v>306</v>
      </c>
      <c r="F214" s="27">
        <v>8</v>
      </c>
      <c r="G214" s="28">
        <v>283.76</v>
      </c>
      <c r="H214" s="28">
        <f t="shared" ref="H214:H277" si="4">ROUND(F214*G214,2)</f>
        <v>2270.08</v>
      </c>
    </row>
    <row r="215" spans="1:8" ht="236.25" x14ac:dyDescent="0.25">
      <c r="A215" s="25">
        <v>201</v>
      </c>
      <c r="B215" s="25"/>
      <c r="C215" s="29" t="s">
        <v>476</v>
      </c>
      <c r="D215" s="26" t="s">
        <v>477</v>
      </c>
      <c r="E215" s="25" t="s">
        <v>226</v>
      </c>
      <c r="F215" s="27">
        <v>167.64400000000001</v>
      </c>
      <c r="G215" s="28">
        <v>13.08</v>
      </c>
      <c r="H215" s="28">
        <f t="shared" si="4"/>
        <v>2192.7800000000002</v>
      </c>
    </row>
    <row r="216" spans="1:8" ht="173.25" x14ac:dyDescent="0.25">
      <c r="A216" s="25">
        <v>202</v>
      </c>
      <c r="B216" s="25"/>
      <c r="C216" s="29" t="s">
        <v>478</v>
      </c>
      <c r="D216" s="26" t="s">
        <v>479</v>
      </c>
      <c r="E216" s="25" t="s">
        <v>306</v>
      </c>
      <c r="F216" s="27">
        <v>60</v>
      </c>
      <c r="G216" s="28">
        <v>36.200000000000003</v>
      </c>
      <c r="H216" s="28">
        <f t="shared" si="4"/>
        <v>2172</v>
      </c>
    </row>
    <row r="217" spans="1:8" ht="126" x14ac:dyDescent="0.25">
      <c r="A217" s="25">
        <v>203</v>
      </c>
      <c r="B217" s="25"/>
      <c r="C217" s="29" t="s">
        <v>480</v>
      </c>
      <c r="D217" s="26" t="s">
        <v>481</v>
      </c>
      <c r="E217" s="25" t="s">
        <v>244</v>
      </c>
      <c r="F217" s="27">
        <v>6</v>
      </c>
      <c r="G217" s="28">
        <v>360.51</v>
      </c>
      <c r="H217" s="28">
        <f t="shared" si="4"/>
        <v>2163.06</v>
      </c>
    </row>
    <row r="218" spans="1:8" ht="94.5" x14ac:dyDescent="0.25">
      <c r="A218" s="25">
        <v>204</v>
      </c>
      <c r="B218" s="25"/>
      <c r="C218" s="29" t="s">
        <v>482</v>
      </c>
      <c r="D218" s="26" t="s">
        <v>483</v>
      </c>
      <c r="E218" s="25" t="s">
        <v>229</v>
      </c>
      <c r="F218" s="27">
        <v>0.43827319999999997</v>
      </c>
      <c r="G218" s="28">
        <v>4920</v>
      </c>
      <c r="H218" s="28">
        <f t="shared" si="4"/>
        <v>2156.3000000000002</v>
      </c>
    </row>
    <row r="219" spans="1:8" ht="110.25" x14ac:dyDescent="0.25">
      <c r="A219" s="25">
        <v>205</v>
      </c>
      <c r="B219" s="25"/>
      <c r="C219" s="29" t="s">
        <v>484</v>
      </c>
      <c r="D219" s="26" t="s">
        <v>485</v>
      </c>
      <c r="E219" s="25" t="s">
        <v>229</v>
      </c>
      <c r="F219" s="27">
        <v>0.16</v>
      </c>
      <c r="G219" s="28">
        <v>13299.74</v>
      </c>
      <c r="H219" s="28">
        <f t="shared" si="4"/>
        <v>2127.96</v>
      </c>
    </row>
    <row r="220" spans="1:8" ht="157.5" x14ac:dyDescent="0.25">
      <c r="A220" s="25">
        <v>206</v>
      </c>
      <c r="B220" s="25"/>
      <c r="C220" s="29" t="s">
        <v>486</v>
      </c>
      <c r="D220" s="26" t="s">
        <v>487</v>
      </c>
      <c r="E220" s="25" t="s">
        <v>488</v>
      </c>
      <c r="F220" s="27">
        <v>12.254564</v>
      </c>
      <c r="G220" s="28">
        <v>173</v>
      </c>
      <c r="H220" s="28">
        <f t="shared" si="4"/>
        <v>2120.04</v>
      </c>
    </row>
    <row r="221" spans="1:8" ht="141.75" x14ac:dyDescent="0.25">
      <c r="A221" s="25">
        <v>207</v>
      </c>
      <c r="B221" s="25"/>
      <c r="C221" s="29" t="s">
        <v>489</v>
      </c>
      <c r="D221" s="26" t="s">
        <v>490</v>
      </c>
      <c r="E221" s="25" t="s">
        <v>244</v>
      </c>
      <c r="F221" s="27">
        <v>14</v>
      </c>
      <c r="G221" s="28">
        <v>149.29</v>
      </c>
      <c r="H221" s="28">
        <f t="shared" si="4"/>
        <v>2090.06</v>
      </c>
    </row>
    <row r="222" spans="1:8" ht="110.25" x14ac:dyDescent="0.25">
      <c r="A222" s="25">
        <v>208</v>
      </c>
      <c r="B222" s="25"/>
      <c r="C222" s="29" t="s">
        <v>491</v>
      </c>
      <c r="D222" s="26" t="s">
        <v>492</v>
      </c>
      <c r="E222" s="25" t="s">
        <v>229</v>
      </c>
      <c r="F222" s="27">
        <v>0.1802378</v>
      </c>
      <c r="G222" s="28">
        <v>11200</v>
      </c>
      <c r="H222" s="28">
        <f t="shared" si="4"/>
        <v>2018.66</v>
      </c>
    </row>
    <row r="223" spans="1:8" ht="189" x14ac:dyDescent="0.25">
      <c r="A223" s="25">
        <v>209</v>
      </c>
      <c r="B223" s="25"/>
      <c r="C223" s="29" t="s">
        <v>493</v>
      </c>
      <c r="D223" s="26" t="s">
        <v>494</v>
      </c>
      <c r="E223" s="25" t="s">
        <v>306</v>
      </c>
      <c r="F223" s="27">
        <v>89.628</v>
      </c>
      <c r="G223" s="28">
        <v>21.05</v>
      </c>
      <c r="H223" s="28">
        <f t="shared" si="4"/>
        <v>1886.67</v>
      </c>
    </row>
    <row r="224" spans="1:8" ht="409.5" x14ac:dyDescent="0.25">
      <c r="A224" s="25">
        <v>210</v>
      </c>
      <c r="B224" s="25"/>
      <c r="C224" s="29" t="s">
        <v>495</v>
      </c>
      <c r="D224" s="26" t="s">
        <v>496</v>
      </c>
      <c r="E224" s="25" t="s">
        <v>241</v>
      </c>
      <c r="F224" s="27">
        <v>31.3308</v>
      </c>
      <c r="G224" s="28">
        <v>59.16</v>
      </c>
      <c r="H224" s="28">
        <f t="shared" si="4"/>
        <v>1853.53</v>
      </c>
    </row>
    <row r="225" spans="1:8" ht="110.25" x14ac:dyDescent="0.25">
      <c r="A225" s="25">
        <v>211</v>
      </c>
      <c r="B225" s="25"/>
      <c r="C225" s="29" t="s">
        <v>497</v>
      </c>
      <c r="D225" s="26" t="s">
        <v>498</v>
      </c>
      <c r="E225" s="25" t="s">
        <v>226</v>
      </c>
      <c r="F225" s="27">
        <v>79.950999999999993</v>
      </c>
      <c r="G225" s="28">
        <v>21.77</v>
      </c>
      <c r="H225" s="28">
        <f t="shared" si="4"/>
        <v>1740.53</v>
      </c>
    </row>
    <row r="226" spans="1:8" ht="330.75" x14ac:dyDescent="0.25">
      <c r="A226" s="25">
        <v>212</v>
      </c>
      <c r="B226" s="25"/>
      <c r="C226" s="29" t="s">
        <v>499</v>
      </c>
      <c r="D226" s="26" t="s">
        <v>500</v>
      </c>
      <c r="E226" s="25" t="s">
        <v>244</v>
      </c>
      <c r="F226" s="27">
        <v>20</v>
      </c>
      <c r="G226" s="28">
        <v>84.14</v>
      </c>
      <c r="H226" s="28">
        <f t="shared" si="4"/>
        <v>1682.8</v>
      </c>
    </row>
    <row r="227" spans="1:8" ht="94.5" x14ac:dyDescent="0.25">
      <c r="A227" s="25">
        <v>213</v>
      </c>
      <c r="B227" s="25"/>
      <c r="C227" s="29" t="s">
        <v>501</v>
      </c>
      <c r="D227" s="26" t="s">
        <v>502</v>
      </c>
      <c r="E227" s="25" t="s">
        <v>503</v>
      </c>
      <c r="F227" s="27">
        <v>26.129544599999999</v>
      </c>
      <c r="G227" s="28">
        <v>64.099999999999994</v>
      </c>
      <c r="H227" s="28">
        <f t="shared" si="4"/>
        <v>1674.9</v>
      </c>
    </row>
    <row r="228" spans="1:8" ht="31.5" x14ac:dyDescent="0.25">
      <c r="A228" s="25">
        <v>214</v>
      </c>
      <c r="B228" s="25"/>
      <c r="C228" s="29" t="s">
        <v>504</v>
      </c>
      <c r="D228" s="26" t="s">
        <v>505</v>
      </c>
      <c r="E228" s="25" t="s">
        <v>234</v>
      </c>
      <c r="F228" s="27">
        <v>680.75132989999997</v>
      </c>
      <c r="G228" s="28">
        <v>2.44</v>
      </c>
      <c r="H228" s="28">
        <f t="shared" si="4"/>
        <v>1661.03</v>
      </c>
    </row>
    <row r="229" spans="1:8" ht="315" x14ac:dyDescent="0.25">
      <c r="A229" s="25">
        <v>215</v>
      </c>
      <c r="B229" s="25"/>
      <c r="C229" s="29" t="s">
        <v>506</v>
      </c>
      <c r="D229" s="26" t="s">
        <v>507</v>
      </c>
      <c r="E229" s="25" t="s">
        <v>244</v>
      </c>
      <c r="F229" s="27">
        <v>8</v>
      </c>
      <c r="G229" s="28">
        <v>205.38</v>
      </c>
      <c r="H229" s="28">
        <f t="shared" si="4"/>
        <v>1643.04</v>
      </c>
    </row>
    <row r="230" spans="1:8" ht="94.5" x14ac:dyDescent="0.25">
      <c r="A230" s="25">
        <v>216</v>
      </c>
      <c r="B230" s="25"/>
      <c r="C230" s="29" t="s">
        <v>508</v>
      </c>
      <c r="D230" s="26" t="s">
        <v>509</v>
      </c>
      <c r="E230" s="25" t="s">
        <v>510</v>
      </c>
      <c r="F230" s="27">
        <v>19.079608</v>
      </c>
      <c r="G230" s="28">
        <v>86</v>
      </c>
      <c r="H230" s="28">
        <f t="shared" si="4"/>
        <v>1640.85</v>
      </c>
    </row>
    <row r="231" spans="1:8" ht="173.25" x14ac:dyDescent="0.25">
      <c r="A231" s="25">
        <v>217</v>
      </c>
      <c r="B231" s="25"/>
      <c r="C231" s="29" t="s">
        <v>511</v>
      </c>
      <c r="D231" s="26" t="s">
        <v>512</v>
      </c>
      <c r="E231" s="25" t="s">
        <v>306</v>
      </c>
      <c r="F231" s="27">
        <v>20</v>
      </c>
      <c r="G231" s="28">
        <v>81.92</v>
      </c>
      <c r="H231" s="28">
        <f t="shared" si="4"/>
        <v>1638.4</v>
      </c>
    </row>
    <row r="232" spans="1:8" ht="47.25" x14ac:dyDescent="0.25">
      <c r="A232" s="25">
        <v>218</v>
      </c>
      <c r="B232" s="25"/>
      <c r="C232" s="29" t="s">
        <v>242</v>
      </c>
      <c r="D232" s="26" t="s">
        <v>513</v>
      </c>
      <c r="E232" s="25" t="s">
        <v>306</v>
      </c>
      <c r="F232" s="27">
        <v>55</v>
      </c>
      <c r="G232" s="28">
        <v>27.98</v>
      </c>
      <c r="H232" s="28">
        <f t="shared" si="4"/>
        <v>1538.9</v>
      </c>
    </row>
    <row r="233" spans="1:8" ht="362.25" x14ac:dyDescent="0.25">
      <c r="A233" s="25">
        <v>219</v>
      </c>
      <c r="B233" s="25"/>
      <c r="C233" s="29" t="s">
        <v>514</v>
      </c>
      <c r="D233" s="26" t="s">
        <v>515</v>
      </c>
      <c r="E233" s="25" t="s">
        <v>306</v>
      </c>
      <c r="F233" s="27">
        <v>40</v>
      </c>
      <c r="G233" s="28">
        <v>38.24</v>
      </c>
      <c r="H233" s="28">
        <f t="shared" si="4"/>
        <v>1529.6</v>
      </c>
    </row>
    <row r="234" spans="1:8" ht="157.5" x14ac:dyDescent="0.25">
      <c r="A234" s="25">
        <v>220</v>
      </c>
      <c r="B234" s="25"/>
      <c r="C234" s="29" t="s">
        <v>516</v>
      </c>
      <c r="D234" s="26" t="s">
        <v>517</v>
      </c>
      <c r="E234" s="25" t="s">
        <v>273</v>
      </c>
      <c r="F234" s="27">
        <v>0.01</v>
      </c>
      <c r="G234" s="28">
        <v>150364.44</v>
      </c>
      <c r="H234" s="28">
        <f t="shared" si="4"/>
        <v>1503.64</v>
      </c>
    </row>
    <row r="235" spans="1:8" ht="126" x14ac:dyDescent="0.25">
      <c r="A235" s="25">
        <v>221</v>
      </c>
      <c r="B235" s="25"/>
      <c r="C235" s="29" t="s">
        <v>518</v>
      </c>
      <c r="D235" s="26" t="s">
        <v>519</v>
      </c>
      <c r="E235" s="25" t="s">
        <v>229</v>
      </c>
      <c r="F235" s="27">
        <v>0.72570000000000001</v>
      </c>
      <c r="G235" s="28">
        <v>1995</v>
      </c>
      <c r="H235" s="28">
        <f t="shared" si="4"/>
        <v>1447.77</v>
      </c>
    </row>
    <row r="236" spans="1:8" ht="252" x14ac:dyDescent="0.25">
      <c r="A236" s="25">
        <v>222</v>
      </c>
      <c r="B236" s="25"/>
      <c r="C236" s="29" t="s">
        <v>520</v>
      </c>
      <c r="D236" s="26" t="s">
        <v>521</v>
      </c>
      <c r="E236" s="25" t="s">
        <v>244</v>
      </c>
      <c r="F236" s="27">
        <v>6</v>
      </c>
      <c r="G236" s="28">
        <v>240</v>
      </c>
      <c r="H236" s="28">
        <f t="shared" si="4"/>
        <v>1440</v>
      </c>
    </row>
    <row r="237" spans="1:8" ht="315" x14ac:dyDescent="0.25">
      <c r="A237" s="25">
        <v>223</v>
      </c>
      <c r="B237" s="25"/>
      <c r="C237" s="29" t="s">
        <v>522</v>
      </c>
      <c r="D237" s="26" t="s">
        <v>523</v>
      </c>
      <c r="E237" s="25" t="s">
        <v>234</v>
      </c>
      <c r="F237" s="27">
        <v>1.827</v>
      </c>
      <c r="G237" s="28">
        <v>787.34</v>
      </c>
      <c r="H237" s="28">
        <f t="shared" si="4"/>
        <v>1438.47</v>
      </c>
    </row>
    <row r="238" spans="1:8" ht="78.75" x14ac:dyDescent="0.25">
      <c r="A238" s="25">
        <v>224</v>
      </c>
      <c r="B238" s="25"/>
      <c r="C238" s="29" t="s">
        <v>524</v>
      </c>
      <c r="D238" s="26" t="s">
        <v>525</v>
      </c>
      <c r="E238" s="25" t="s">
        <v>229</v>
      </c>
      <c r="F238" s="27">
        <v>0.12307999999999999</v>
      </c>
      <c r="G238" s="28">
        <v>11397.1</v>
      </c>
      <c r="H238" s="28">
        <f t="shared" si="4"/>
        <v>1402.76</v>
      </c>
    </row>
    <row r="239" spans="1:8" ht="252" x14ac:dyDescent="0.25">
      <c r="A239" s="25">
        <v>225</v>
      </c>
      <c r="B239" s="25"/>
      <c r="C239" s="29" t="s">
        <v>526</v>
      </c>
      <c r="D239" s="26" t="s">
        <v>527</v>
      </c>
      <c r="E239" s="25" t="s">
        <v>244</v>
      </c>
      <c r="F239" s="27">
        <v>2</v>
      </c>
      <c r="G239" s="28">
        <v>698.86</v>
      </c>
      <c r="H239" s="28">
        <f t="shared" si="4"/>
        <v>1397.72</v>
      </c>
    </row>
    <row r="240" spans="1:8" ht="189" x14ac:dyDescent="0.25">
      <c r="A240" s="25">
        <v>226</v>
      </c>
      <c r="B240" s="25"/>
      <c r="C240" s="29" t="s">
        <v>528</v>
      </c>
      <c r="D240" s="26" t="s">
        <v>529</v>
      </c>
      <c r="E240" s="25" t="s">
        <v>229</v>
      </c>
      <c r="F240" s="27">
        <v>0.84</v>
      </c>
      <c r="G240" s="28">
        <v>1596</v>
      </c>
      <c r="H240" s="28">
        <f t="shared" si="4"/>
        <v>1340.64</v>
      </c>
    </row>
    <row r="241" spans="1:8" ht="236.25" x14ac:dyDescent="0.25">
      <c r="A241" s="25">
        <v>227</v>
      </c>
      <c r="B241" s="25"/>
      <c r="C241" s="29" t="s">
        <v>530</v>
      </c>
      <c r="D241" s="26" t="s">
        <v>531</v>
      </c>
      <c r="E241" s="25" t="s">
        <v>241</v>
      </c>
      <c r="F241" s="27">
        <v>9.42</v>
      </c>
      <c r="G241" s="28">
        <v>140.36000000000001</v>
      </c>
      <c r="H241" s="28">
        <f t="shared" si="4"/>
        <v>1322.19</v>
      </c>
    </row>
    <row r="242" spans="1:8" ht="378" x14ac:dyDescent="0.25">
      <c r="A242" s="25">
        <v>228</v>
      </c>
      <c r="B242" s="25"/>
      <c r="C242" s="29" t="s">
        <v>532</v>
      </c>
      <c r="D242" s="26" t="s">
        <v>533</v>
      </c>
      <c r="E242" s="25" t="s">
        <v>226</v>
      </c>
      <c r="F242" s="27">
        <v>171.91399999999999</v>
      </c>
      <c r="G242" s="28">
        <v>7.46</v>
      </c>
      <c r="H242" s="28">
        <f t="shared" si="4"/>
        <v>1282.48</v>
      </c>
    </row>
    <row r="243" spans="1:8" ht="267.75" x14ac:dyDescent="0.25">
      <c r="A243" s="25">
        <v>229</v>
      </c>
      <c r="B243" s="25"/>
      <c r="C243" s="29" t="s">
        <v>534</v>
      </c>
      <c r="D243" s="26" t="s">
        <v>535</v>
      </c>
      <c r="E243" s="25" t="s">
        <v>234</v>
      </c>
      <c r="F243" s="27">
        <v>0.9</v>
      </c>
      <c r="G243" s="28">
        <v>1421.9</v>
      </c>
      <c r="H243" s="28">
        <f t="shared" si="4"/>
        <v>1279.71</v>
      </c>
    </row>
    <row r="244" spans="1:8" ht="94.5" x14ac:dyDescent="0.25">
      <c r="A244" s="25">
        <v>230</v>
      </c>
      <c r="B244" s="25"/>
      <c r="C244" s="29" t="s">
        <v>536</v>
      </c>
      <c r="D244" s="26" t="s">
        <v>537</v>
      </c>
      <c r="E244" s="25" t="s">
        <v>226</v>
      </c>
      <c r="F244" s="27">
        <v>118.3193</v>
      </c>
      <c r="G244" s="28">
        <v>10.75</v>
      </c>
      <c r="H244" s="28">
        <f t="shared" si="4"/>
        <v>1271.93</v>
      </c>
    </row>
    <row r="245" spans="1:8" ht="47.25" x14ac:dyDescent="0.25">
      <c r="A245" s="25">
        <v>231</v>
      </c>
      <c r="B245" s="25"/>
      <c r="C245" s="29" t="s">
        <v>538</v>
      </c>
      <c r="D245" s="26" t="s">
        <v>539</v>
      </c>
      <c r="E245" s="25" t="s">
        <v>234</v>
      </c>
      <c r="F245" s="27">
        <v>35.7102</v>
      </c>
      <c r="G245" s="28">
        <v>34.92</v>
      </c>
      <c r="H245" s="28">
        <f t="shared" si="4"/>
        <v>1247</v>
      </c>
    </row>
    <row r="246" spans="1:8" ht="110.25" x14ac:dyDescent="0.25">
      <c r="A246" s="25">
        <v>232</v>
      </c>
      <c r="B246" s="25"/>
      <c r="C246" s="29" t="s">
        <v>540</v>
      </c>
      <c r="D246" s="26" t="s">
        <v>541</v>
      </c>
      <c r="E246" s="25" t="s">
        <v>234</v>
      </c>
      <c r="F246" s="27">
        <v>11.186</v>
      </c>
      <c r="G246" s="28">
        <v>108.4</v>
      </c>
      <c r="H246" s="28">
        <f t="shared" si="4"/>
        <v>1212.56</v>
      </c>
    </row>
    <row r="247" spans="1:8" ht="157.5" x14ac:dyDescent="0.25">
      <c r="A247" s="25">
        <v>233</v>
      </c>
      <c r="B247" s="25"/>
      <c r="C247" s="29" t="s">
        <v>542</v>
      </c>
      <c r="D247" s="26" t="s">
        <v>543</v>
      </c>
      <c r="E247" s="25" t="s">
        <v>244</v>
      </c>
      <c r="F247" s="27">
        <v>410</v>
      </c>
      <c r="G247" s="28">
        <v>2.87</v>
      </c>
      <c r="H247" s="28">
        <f t="shared" si="4"/>
        <v>1176.7</v>
      </c>
    </row>
    <row r="248" spans="1:8" ht="47.25" x14ac:dyDescent="0.25">
      <c r="A248" s="25">
        <v>234</v>
      </c>
      <c r="B248" s="25"/>
      <c r="C248" s="29" t="s">
        <v>544</v>
      </c>
      <c r="D248" s="26" t="s">
        <v>545</v>
      </c>
      <c r="E248" s="25" t="s">
        <v>229</v>
      </c>
      <c r="F248" s="27">
        <v>7.5147199999999997E-2</v>
      </c>
      <c r="G248" s="28">
        <v>15620</v>
      </c>
      <c r="H248" s="28">
        <f t="shared" si="4"/>
        <v>1173.8</v>
      </c>
    </row>
    <row r="249" spans="1:8" ht="78.75" x14ac:dyDescent="0.25">
      <c r="A249" s="25">
        <v>235</v>
      </c>
      <c r="B249" s="25"/>
      <c r="C249" s="29" t="s">
        <v>546</v>
      </c>
      <c r="D249" s="26" t="s">
        <v>547</v>
      </c>
      <c r="E249" s="25" t="s">
        <v>229</v>
      </c>
      <c r="F249" s="27">
        <v>0.44996000000000003</v>
      </c>
      <c r="G249" s="28">
        <v>2606.9</v>
      </c>
      <c r="H249" s="28">
        <f t="shared" si="4"/>
        <v>1173</v>
      </c>
    </row>
    <row r="250" spans="1:8" ht="78.75" x14ac:dyDescent="0.25">
      <c r="A250" s="25">
        <v>236</v>
      </c>
      <c r="B250" s="25"/>
      <c r="C250" s="29" t="s">
        <v>548</v>
      </c>
      <c r="D250" s="26" t="s">
        <v>549</v>
      </c>
      <c r="E250" s="25" t="s">
        <v>226</v>
      </c>
      <c r="F250" s="27">
        <v>185.92584360000001</v>
      </c>
      <c r="G250" s="28">
        <v>6.09</v>
      </c>
      <c r="H250" s="28">
        <f t="shared" si="4"/>
        <v>1132.29</v>
      </c>
    </row>
    <row r="251" spans="1:8" ht="204.75" x14ac:dyDescent="0.25">
      <c r="A251" s="25">
        <v>237</v>
      </c>
      <c r="B251" s="25"/>
      <c r="C251" s="29" t="s">
        <v>550</v>
      </c>
      <c r="D251" s="26" t="s">
        <v>551</v>
      </c>
      <c r="E251" s="25" t="s">
        <v>244</v>
      </c>
      <c r="F251" s="27">
        <v>3</v>
      </c>
      <c r="G251" s="28">
        <v>367.66</v>
      </c>
      <c r="H251" s="28">
        <f t="shared" si="4"/>
        <v>1102.98</v>
      </c>
    </row>
    <row r="252" spans="1:8" ht="362.25" x14ac:dyDescent="0.25">
      <c r="A252" s="25">
        <v>238</v>
      </c>
      <c r="B252" s="25"/>
      <c r="C252" s="29" t="s">
        <v>552</v>
      </c>
      <c r="D252" s="26" t="s">
        <v>553</v>
      </c>
      <c r="E252" s="25" t="s">
        <v>306</v>
      </c>
      <c r="F252" s="27">
        <v>275.66000000000003</v>
      </c>
      <c r="G252" s="28">
        <v>4</v>
      </c>
      <c r="H252" s="28">
        <f t="shared" si="4"/>
        <v>1102.6400000000001</v>
      </c>
    </row>
    <row r="253" spans="1:8" ht="63" x14ac:dyDescent="0.25">
      <c r="A253" s="25">
        <v>239</v>
      </c>
      <c r="B253" s="25"/>
      <c r="C253" s="29" t="s">
        <v>554</v>
      </c>
      <c r="D253" s="26" t="s">
        <v>555</v>
      </c>
      <c r="E253" s="25" t="s">
        <v>556</v>
      </c>
      <c r="F253" s="27">
        <v>0.128</v>
      </c>
      <c r="G253" s="28">
        <v>8445.33</v>
      </c>
      <c r="H253" s="28">
        <f t="shared" si="4"/>
        <v>1081</v>
      </c>
    </row>
    <row r="254" spans="1:8" ht="94.5" x14ac:dyDescent="0.25">
      <c r="A254" s="25">
        <v>240</v>
      </c>
      <c r="B254" s="25"/>
      <c r="C254" s="29" t="s">
        <v>557</v>
      </c>
      <c r="D254" s="26" t="s">
        <v>558</v>
      </c>
      <c r="E254" s="25" t="s">
        <v>234</v>
      </c>
      <c r="F254" s="27">
        <v>0.64273950000000002</v>
      </c>
      <c r="G254" s="28">
        <v>1668</v>
      </c>
      <c r="H254" s="28">
        <f t="shared" si="4"/>
        <v>1072.0899999999999</v>
      </c>
    </row>
    <row r="255" spans="1:8" ht="252" x14ac:dyDescent="0.25">
      <c r="A255" s="25">
        <v>241</v>
      </c>
      <c r="B255" s="25"/>
      <c r="C255" s="29" t="s">
        <v>559</v>
      </c>
      <c r="D255" s="26" t="s">
        <v>560</v>
      </c>
      <c r="E255" s="25" t="s">
        <v>229</v>
      </c>
      <c r="F255" s="27">
        <v>0.11737</v>
      </c>
      <c r="G255" s="28">
        <v>9000</v>
      </c>
      <c r="H255" s="28">
        <f t="shared" si="4"/>
        <v>1056.33</v>
      </c>
    </row>
    <row r="256" spans="1:8" ht="63" x14ac:dyDescent="0.25">
      <c r="A256" s="25">
        <v>242</v>
      </c>
      <c r="B256" s="25"/>
      <c r="C256" s="29" t="s">
        <v>561</v>
      </c>
      <c r="D256" s="26" t="s">
        <v>562</v>
      </c>
      <c r="E256" s="25" t="s">
        <v>229</v>
      </c>
      <c r="F256" s="27">
        <v>5.9130000000000002E-2</v>
      </c>
      <c r="G256" s="28">
        <v>17731.8</v>
      </c>
      <c r="H256" s="28">
        <f t="shared" si="4"/>
        <v>1048.48</v>
      </c>
    </row>
    <row r="257" spans="1:8" ht="47.25" x14ac:dyDescent="0.25">
      <c r="A257" s="25">
        <v>243</v>
      </c>
      <c r="B257" s="25"/>
      <c r="C257" s="29" t="s">
        <v>563</v>
      </c>
      <c r="D257" s="26" t="s">
        <v>564</v>
      </c>
      <c r="E257" s="25" t="s">
        <v>229</v>
      </c>
      <c r="F257" s="27">
        <v>0.10222000000000001</v>
      </c>
      <c r="G257" s="28">
        <v>10068</v>
      </c>
      <c r="H257" s="28">
        <f t="shared" si="4"/>
        <v>1029.1500000000001</v>
      </c>
    </row>
    <row r="258" spans="1:8" ht="63" x14ac:dyDescent="0.25">
      <c r="A258" s="25">
        <v>244</v>
      </c>
      <c r="B258" s="25"/>
      <c r="C258" s="29" t="s">
        <v>565</v>
      </c>
      <c r="D258" s="26" t="s">
        <v>566</v>
      </c>
      <c r="E258" s="25" t="s">
        <v>229</v>
      </c>
      <c r="F258" s="27">
        <v>0.22720000000000001</v>
      </c>
      <c r="G258" s="28">
        <v>4488.3999999999996</v>
      </c>
      <c r="H258" s="28">
        <f t="shared" si="4"/>
        <v>1019.76</v>
      </c>
    </row>
    <row r="259" spans="1:8" ht="409.5" x14ac:dyDescent="0.25">
      <c r="A259" s="25">
        <v>245</v>
      </c>
      <c r="B259" s="25"/>
      <c r="C259" s="29" t="s">
        <v>567</v>
      </c>
      <c r="D259" s="26" t="s">
        <v>568</v>
      </c>
      <c r="E259" s="25" t="s">
        <v>317</v>
      </c>
      <c r="F259" s="27">
        <v>3</v>
      </c>
      <c r="G259" s="28">
        <v>339.54</v>
      </c>
      <c r="H259" s="28">
        <f t="shared" si="4"/>
        <v>1018.62</v>
      </c>
    </row>
    <row r="260" spans="1:8" ht="126" x14ac:dyDescent="0.25">
      <c r="A260" s="25">
        <v>246</v>
      </c>
      <c r="B260" s="25"/>
      <c r="C260" s="29" t="s">
        <v>569</v>
      </c>
      <c r="D260" s="26" t="s">
        <v>570</v>
      </c>
      <c r="E260" s="25" t="s">
        <v>244</v>
      </c>
      <c r="F260" s="27">
        <v>1</v>
      </c>
      <c r="G260" s="28">
        <v>1014.11</v>
      </c>
      <c r="H260" s="28">
        <f t="shared" si="4"/>
        <v>1014.11</v>
      </c>
    </row>
    <row r="261" spans="1:8" ht="204.75" x14ac:dyDescent="0.25">
      <c r="A261" s="25">
        <v>247</v>
      </c>
      <c r="B261" s="25"/>
      <c r="C261" s="29" t="s">
        <v>571</v>
      </c>
      <c r="D261" s="26" t="s">
        <v>572</v>
      </c>
      <c r="E261" s="25" t="s">
        <v>244</v>
      </c>
      <c r="F261" s="27">
        <v>2</v>
      </c>
      <c r="G261" s="28">
        <v>502.93</v>
      </c>
      <c r="H261" s="28">
        <f t="shared" si="4"/>
        <v>1005.86</v>
      </c>
    </row>
    <row r="262" spans="1:8" ht="157.5" x14ac:dyDescent="0.25">
      <c r="A262" s="25">
        <v>248</v>
      </c>
      <c r="B262" s="25"/>
      <c r="C262" s="29" t="s">
        <v>573</v>
      </c>
      <c r="D262" s="26" t="s">
        <v>574</v>
      </c>
      <c r="E262" s="25" t="s">
        <v>244</v>
      </c>
      <c r="F262" s="27">
        <v>304</v>
      </c>
      <c r="G262" s="28">
        <v>3.27</v>
      </c>
      <c r="H262" s="28">
        <f t="shared" si="4"/>
        <v>994.08</v>
      </c>
    </row>
    <row r="263" spans="1:8" ht="47.25" x14ac:dyDescent="0.25">
      <c r="A263" s="25">
        <v>249</v>
      </c>
      <c r="B263" s="25"/>
      <c r="C263" s="29" t="s">
        <v>575</v>
      </c>
      <c r="D263" s="26" t="s">
        <v>576</v>
      </c>
      <c r="E263" s="25" t="s">
        <v>226</v>
      </c>
      <c r="F263" s="27">
        <v>159.30000000000001</v>
      </c>
      <c r="G263" s="28">
        <v>6.15</v>
      </c>
      <c r="H263" s="28">
        <f t="shared" si="4"/>
        <v>979.7</v>
      </c>
    </row>
    <row r="264" spans="1:8" ht="330.75" x14ac:dyDescent="0.25">
      <c r="A264" s="25">
        <v>250</v>
      </c>
      <c r="B264" s="25"/>
      <c r="C264" s="29" t="s">
        <v>577</v>
      </c>
      <c r="D264" s="26" t="s">
        <v>578</v>
      </c>
      <c r="E264" s="25" t="s">
        <v>244</v>
      </c>
      <c r="F264" s="27">
        <v>8</v>
      </c>
      <c r="G264" s="28">
        <v>121.65</v>
      </c>
      <c r="H264" s="28">
        <f t="shared" si="4"/>
        <v>973.2</v>
      </c>
    </row>
    <row r="265" spans="1:8" ht="63" x14ac:dyDescent="0.25">
      <c r="A265" s="25">
        <v>251</v>
      </c>
      <c r="B265" s="25"/>
      <c r="C265" s="29" t="s">
        <v>579</v>
      </c>
      <c r="D265" s="26" t="s">
        <v>580</v>
      </c>
      <c r="E265" s="25" t="s">
        <v>317</v>
      </c>
      <c r="F265" s="27">
        <v>3</v>
      </c>
      <c r="G265" s="28">
        <v>318</v>
      </c>
      <c r="H265" s="28">
        <f t="shared" si="4"/>
        <v>954</v>
      </c>
    </row>
    <row r="266" spans="1:8" ht="157.5" x14ac:dyDescent="0.25">
      <c r="A266" s="25">
        <v>252</v>
      </c>
      <c r="B266" s="25"/>
      <c r="C266" s="29" t="s">
        <v>581</v>
      </c>
      <c r="D266" s="26" t="s">
        <v>582</v>
      </c>
      <c r="E266" s="25" t="s">
        <v>226</v>
      </c>
      <c r="F266" s="27">
        <v>41.0703599</v>
      </c>
      <c r="G266" s="28">
        <v>23.09</v>
      </c>
      <c r="H266" s="28">
        <f t="shared" si="4"/>
        <v>948.31</v>
      </c>
    </row>
    <row r="267" spans="1:8" ht="94.5" x14ac:dyDescent="0.25">
      <c r="A267" s="25">
        <v>253</v>
      </c>
      <c r="B267" s="25"/>
      <c r="C267" s="29" t="s">
        <v>583</v>
      </c>
      <c r="D267" s="26" t="s">
        <v>584</v>
      </c>
      <c r="E267" s="25" t="s">
        <v>244</v>
      </c>
      <c r="F267" s="27">
        <v>78</v>
      </c>
      <c r="G267" s="28">
        <v>12.07</v>
      </c>
      <c r="H267" s="28">
        <f t="shared" si="4"/>
        <v>941.46</v>
      </c>
    </row>
    <row r="268" spans="1:8" ht="94.5" x14ac:dyDescent="0.25">
      <c r="A268" s="25">
        <v>254</v>
      </c>
      <c r="B268" s="25"/>
      <c r="C268" s="29" t="s">
        <v>585</v>
      </c>
      <c r="D268" s="26" t="s">
        <v>586</v>
      </c>
      <c r="E268" s="25" t="s">
        <v>306</v>
      </c>
      <c r="F268" s="27">
        <v>44.48</v>
      </c>
      <c r="G268" s="28">
        <v>20.64</v>
      </c>
      <c r="H268" s="28">
        <f t="shared" si="4"/>
        <v>918.07</v>
      </c>
    </row>
    <row r="269" spans="1:8" ht="393.75" x14ac:dyDescent="0.25">
      <c r="A269" s="25">
        <v>255</v>
      </c>
      <c r="B269" s="25"/>
      <c r="C269" s="29" t="s">
        <v>587</v>
      </c>
      <c r="D269" s="26" t="s">
        <v>588</v>
      </c>
      <c r="E269" s="25" t="s">
        <v>510</v>
      </c>
      <c r="F269" s="27">
        <v>302.31338599999998</v>
      </c>
      <c r="G269" s="28">
        <v>3</v>
      </c>
      <c r="H269" s="28">
        <f t="shared" si="4"/>
        <v>906.94</v>
      </c>
    </row>
    <row r="270" spans="1:8" ht="252" x14ac:dyDescent="0.25">
      <c r="A270" s="25">
        <v>256</v>
      </c>
      <c r="B270" s="25"/>
      <c r="C270" s="29" t="s">
        <v>589</v>
      </c>
      <c r="D270" s="26" t="s">
        <v>590</v>
      </c>
      <c r="E270" s="25" t="s">
        <v>226</v>
      </c>
      <c r="F270" s="27">
        <v>9.9338704</v>
      </c>
      <c r="G270" s="28">
        <v>91.29</v>
      </c>
      <c r="H270" s="28">
        <f t="shared" si="4"/>
        <v>906.86</v>
      </c>
    </row>
    <row r="271" spans="1:8" ht="126" x14ac:dyDescent="0.25">
      <c r="A271" s="25">
        <v>257</v>
      </c>
      <c r="B271" s="25"/>
      <c r="C271" s="29" t="s">
        <v>591</v>
      </c>
      <c r="D271" s="26" t="s">
        <v>592</v>
      </c>
      <c r="E271" s="25" t="s">
        <v>244</v>
      </c>
      <c r="F271" s="27">
        <v>0.89600000000000002</v>
      </c>
      <c r="G271" s="28">
        <v>1010</v>
      </c>
      <c r="H271" s="28">
        <f t="shared" si="4"/>
        <v>904.96</v>
      </c>
    </row>
    <row r="272" spans="1:8" ht="141.75" x14ac:dyDescent="0.25">
      <c r="A272" s="25">
        <v>258</v>
      </c>
      <c r="B272" s="25"/>
      <c r="C272" s="29" t="s">
        <v>593</v>
      </c>
      <c r="D272" s="26" t="s">
        <v>594</v>
      </c>
      <c r="E272" s="25" t="s">
        <v>510</v>
      </c>
      <c r="F272" s="27">
        <v>0.41</v>
      </c>
      <c r="G272" s="28">
        <v>2202</v>
      </c>
      <c r="H272" s="28">
        <f t="shared" si="4"/>
        <v>902.82</v>
      </c>
    </row>
    <row r="273" spans="1:8" ht="220.5" x14ac:dyDescent="0.25">
      <c r="A273" s="25">
        <v>259</v>
      </c>
      <c r="B273" s="25"/>
      <c r="C273" s="29" t="s">
        <v>595</v>
      </c>
      <c r="D273" s="26" t="s">
        <v>596</v>
      </c>
      <c r="E273" s="25" t="s">
        <v>244</v>
      </c>
      <c r="F273" s="27">
        <v>18.399999999999999</v>
      </c>
      <c r="G273" s="28">
        <v>47.85</v>
      </c>
      <c r="H273" s="28">
        <f t="shared" si="4"/>
        <v>880.44</v>
      </c>
    </row>
    <row r="274" spans="1:8" ht="126" x14ac:dyDescent="0.25">
      <c r="A274" s="25">
        <v>260</v>
      </c>
      <c r="B274" s="25"/>
      <c r="C274" s="29" t="s">
        <v>597</v>
      </c>
      <c r="D274" s="26" t="s">
        <v>598</v>
      </c>
      <c r="E274" s="25" t="s">
        <v>229</v>
      </c>
      <c r="F274" s="27">
        <v>0.19715559999999999</v>
      </c>
      <c r="G274" s="28">
        <v>4455.2</v>
      </c>
      <c r="H274" s="28">
        <f t="shared" si="4"/>
        <v>878.37</v>
      </c>
    </row>
    <row r="275" spans="1:8" ht="47.25" x14ac:dyDescent="0.25">
      <c r="A275" s="25">
        <v>261</v>
      </c>
      <c r="B275" s="25"/>
      <c r="C275" s="29" t="s">
        <v>599</v>
      </c>
      <c r="D275" s="26" t="s">
        <v>600</v>
      </c>
      <c r="E275" s="25" t="s">
        <v>226</v>
      </c>
      <c r="F275" s="27">
        <v>91.932336199999995</v>
      </c>
      <c r="G275" s="28">
        <v>9.42</v>
      </c>
      <c r="H275" s="28">
        <f t="shared" si="4"/>
        <v>866</v>
      </c>
    </row>
    <row r="276" spans="1:8" ht="78.75" x14ac:dyDescent="0.25">
      <c r="A276" s="25">
        <v>262</v>
      </c>
      <c r="B276" s="25"/>
      <c r="C276" s="29" t="s">
        <v>601</v>
      </c>
      <c r="D276" s="26" t="s">
        <v>602</v>
      </c>
      <c r="E276" s="25" t="s">
        <v>229</v>
      </c>
      <c r="F276" s="27">
        <v>2.2653300000000001E-2</v>
      </c>
      <c r="G276" s="28">
        <v>37900</v>
      </c>
      <c r="H276" s="28">
        <f t="shared" si="4"/>
        <v>858.56</v>
      </c>
    </row>
    <row r="277" spans="1:8" ht="110.25" x14ac:dyDescent="0.25">
      <c r="A277" s="25">
        <v>263</v>
      </c>
      <c r="B277" s="25"/>
      <c r="C277" s="29" t="s">
        <v>603</v>
      </c>
      <c r="D277" s="26" t="s">
        <v>604</v>
      </c>
      <c r="E277" s="25" t="s">
        <v>226</v>
      </c>
      <c r="F277" s="27">
        <v>80.827524400000001</v>
      </c>
      <c r="G277" s="28">
        <v>10.57</v>
      </c>
      <c r="H277" s="28">
        <f t="shared" si="4"/>
        <v>854.35</v>
      </c>
    </row>
    <row r="278" spans="1:8" ht="47.25" x14ac:dyDescent="0.25">
      <c r="A278" s="25">
        <v>264</v>
      </c>
      <c r="B278" s="25"/>
      <c r="C278" s="29" t="s">
        <v>605</v>
      </c>
      <c r="D278" s="26" t="s">
        <v>606</v>
      </c>
      <c r="E278" s="25" t="s">
        <v>229</v>
      </c>
      <c r="F278" s="27">
        <v>0.1950095</v>
      </c>
      <c r="G278" s="28">
        <v>4294</v>
      </c>
      <c r="H278" s="28">
        <f t="shared" ref="H278:H341" si="5">ROUND(F278*G278,2)</f>
        <v>837.37</v>
      </c>
    </row>
    <row r="279" spans="1:8" ht="173.25" x14ac:dyDescent="0.25">
      <c r="A279" s="25">
        <v>265</v>
      </c>
      <c r="B279" s="25"/>
      <c r="C279" s="29" t="s">
        <v>607</v>
      </c>
      <c r="D279" s="26" t="s">
        <v>608</v>
      </c>
      <c r="E279" s="25" t="s">
        <v>306</v>
      </c>
      <c r="F279" s="27">
        <v>27</v>
      </c>
      <c r="G279" s="28">
        <v>30.33</v>
      </c>
      <c r="H279" s="28">
        <f t="shared" si="5"/>
        <v>818.91</v>
      </c>
    </row>
    <row r="280" spans="1:8" ht="236.25" x14ac:dyDescent="0.25">
      <c r="A280" s="25">
        <v>266</v>
      </c>
      <c r="B280" s="25"/>
      <c r="C280" s="29" t="s">
        <v>609</v>
      </c>
      <c r="D280" s="26" t="s">
        <v>610</v>
      </c>
      <c r="E280" s="25" t="s">
        <v>244</v>
      </c>
      <c r="F280" s="27">
        <v>1</v>
      </c>
      <c r="G280" s="28">
        <v>817.99</v>
      </c>
      <c r="H280" s="28">
        <f t="shared" si="5"/>
        <v>817.99</v>
      </c>
    </row>
    <row r="281" spans="1:8" ht="220.5" x14ac:dyDescent="0.25">
      <c r="A281" s="25">
        <v>267</v>
      </c>
      <c r="B281" s="25"/>
      <c r="C281" s="29" t="s">
        <v>611</v>
      </c>
      <c r="D281" s="26" t="s">
        <v>612</v>
      </c>
      <c r="E281" s="25" t="s">
        <v>244</v>
      </c>
      <c r="F281" s="27">
        <v>8</v>
      </c>
      <c r="G281" s="28">
        <v>101.19</v>
      </c>
      <c r="H281" s="28">
        <f t="shared" si="5"/>
        <v>809.52</v>
      </c>
    </row>
    <row r="282" spans="1:8" ht="283.5" x14ac:dyDescent="0.25">
      <c r="A282" s="25">
        <v>268</v>
      </c>
      <c r="B282" s="25"/>
      <c r="C282" s="29" t="s">
        <v>613</v>
      </c>
      <c r="D282" s="26" t="s">
        <v>614</v>
      </c>
      <c r="E282" s="25" t="s">
        <v>306</v>
      </c>
      <c r="F282" s="27">
        <v>410</v>
      </c>
      <c r="G282" s="28">
        <v>1.97</v>
      </c>
      <c r="H282" s="28">
        <f t="shared" si="5"/>
        <v>807.7</v>
      </c>
    </row>
    <row r="283" spans="1:8" ht="141.75" x14ac:dyDescent="0.25">
      <c r="A283" s="25">
        <v>269</v>
      </c>
      <c r="B283" s="25"/>
      <c r="C283" s="29" t="s">
        <v>615</v>
      </c>
      <c r="D283" s="26" t="s">
        <v>616</v>
      </c>
      <c r="E283" s="25" t="s">
        <v>234</v>
      </c>
      <c r="F283" s="27">
        <v>1.6</v>
      </c>
      <c r="G283" s="28">
        <v>497</v>
      </c>
      <c r="H283" s="28">
        <f t="shared" si="5"/>
        <v>795.2</v>
      </c>
    </row>
    <row r="284" spans="1:8" ht="236.25" x14ac:dyDescent="0.25">
      <c r="A284" s="25">
        <v>270</v>
      </c>
      <c r="B284" s="25"/>
      <c r="C284" s="29" t="s">
        <v>617</v>
      </c>
      <c r="D284" s="26" t="s">
        <v>618</v>
      </c>
      <c r="E284" s="25" t="s">
        <v>244</v>
      </c>
      <c r="F284" s="27">
        <v>62</v>
      </c>
      <c r="G284" s="28">
        <v>12.65</v>
      </c>
      <c r="H284" s="28">
        <f t="shared" si="5"/>
        <v>784.3</v>
      </c>
    </row>
    <row r="285" spans="1:8" ht="315" x14ac:dyDescent="0.25">
      <c r="A285" s="25">
        <v>271</v>
      </c>
      <c r="B285" s="25"/>
      <c r="C285" s="29" t="s">
        <v>619</v>
      </c>
      <c r="D285" s="26" t="s">
        <v>620</v>
      </c>
      <c r="E285" s="25" t="s">
        <v>244</v>
      </c>
      <c r="F285" s="27">
        <v>34</v>
      </c>
      <c r="G285" s="28">
        <v>23</v>
      </c>
      <c r="H285" s="28">
        <f t="shared" si="5"/>
        <v>782</v>
      </c>
    </row>
    <row r="286" spans="1:8" ht="47.25" x14ac:dyDescent="0.25">
      <c r="A286" s="25">
        <v>272</v>
      </c>
      <c r="B286" s="25"/>
      <c r="C286" s="29" t="s">
        <v>621</v>
      </c>
      <c r="D286" s="26" t="s">
        <v>622</v>
      </c>
      <c r="E286" s="25" t="s">
        <v>454</v>
      </c>
      <c r="F286" s="27">
        <v>65.067999999999998</v>
      </c>
      <c r="G286" s="28">
        <v>11.89</v>
      </c>
      <c r="H286" s="28">
        <f t="shared" si="5"/>
        <v>773.66</v>
      </c>
    </row>
    <row r="287" spans="1:8" ht="220.5" x14ac:dyDescent="0.25">
      <c r="A287" s="25">
        <v>273</v>
      </c>
      <c r="B287" s="25"/>
      <c r="C287" s="29" t="s">
        <v>623</v>
      </c>
      <c r="D287" s="26" t="s">
        <v>624</v>
      </c>
      <c r="E287" s="25" t="s">
        <v>306</v>
      </c>
      <c r="F287" s="27">
        <v>28.168800000000001</v>
      </c>
      <c r="G287" s="28">
        <v>26.41</v>
      </c>
      <c r="H287" s="28">
        <f t="shared" si="5"/>
        <v>743.94</v>
      </c>
    </row>
    <row r="288" spans="1:8" ht="204.75" x14ac:dyDescent="0.25">
      <c r="A288" s="25">
        <v>274</v>
      </c>
      <c r="B288" s="25"/>
      <c r="C288" s="29" t="s">
        <v>625</v>
      </c>
      <c r="D288" s="26" t="s">
        <v>626</v>
      </c>
      <c r="E288" s="25" t="s">
        <v>244</v>
      </c>
      <c r="F288" s="27">
        <v>2</v>
      </c>
      <c r="G288" s="28">
        <v>371.11</v>
      </c>
      <c r="H288" s="28">
        <f t="shared" si="5"/>
        <v>742.22</v>
      </c>
    </row>
    <row r="289" spans="1:8" ht="94.5" x14ac:dyDescent="0.25">
      <c r="A289" s="25">
        <v>275</v>
      </c>
      <c r="B289" s="25"/>
      <c r="C289" s="29" t="s">
        <v>627</v>
      </c>
      <c r="D289" s="26" t="s">
        <v>628</v>
      </c>
      <c r="E289" s="25" t="s">
        <v>229</v>
      </c>
      <c r="F289" s="27">
        <v>9.2273999999999995E-2</v>
      </c>
      <c r="G289" s="28">
        <v>7977</v>
      </c>
      <c r="H289" s="28">
        <f t="shared" si="5"/>
        <v>736.07</v>
      </c>
    </row>
    <row r="290" spans="1:8" ht="173.25" x14ac:dyDescent="0.25">
      <c r="A290" s="25">
        <v>276</v>
      </c>
      <c r="B290" s="25"/>
      <c r="C290" s="29" t="s">
        <v>629</v>
      </c>
      <c r="D290" s="26" t="s">
        <v>630</v>
      </c>
      <c r="E290" s="25" t="s">
        <v>226</v>
      </c>
      <c r="F290" s="27">
        <v>47.186999999999998</v>
      </c>
      <c r="G290" s="28">
        <v>15.46</v>
      </c>
      <c r="H290" s="28">
        <f t="shared" si="5"/>
        <v>729.51</v>
      </c>
    </row>
    <row r="291" spans="1:8" ht="362.25" x14ac:dyDescent="0.25">
      <c r="A291" s="25">
        <v>277</v>
      </c>
      <c r="B291" s="25"/>
      <c r="C291" s="29" t="s">
        <v>631</v>
      </c>
      <c r="D291" s="26" t="s">
        <v>632</v>
      </c>
      <c r="E291" s="25" t="s">
        <v>244</v>
      </c>
      <c r="F291" s="27">
        <v>3</v>
      </c>
      <c r="G291" s="28">
        <v>236.79</v>
      </c>
      <c r="H291" s="28">
        <f t="shared" si="5"/>
        <v>710.37</v>
      </c>
    </row>
    <row r="292" spans="1:8" ht="283.5" x14ac:dyDescent="0.25">
      <c r="A292" s="25">
        <v>278</v>
      </c>
      <c r="B292" s="25"/>
      <c r="C292" s="29" t="s">
        <v>633</v>
      </c>
      <c r="D292" s="26" t="s">
        <v>634</v>
      </c>
      <c r="E292" s="25" t="s">
        <v>306</v>
      </c>
      <c r="F292" s="27">
        <v>30</v>
      </c>
      <c r="G292" s="28">
        <v>23.53</v>
      </c>
      <c r="H292" s="28">
        <f t="shared" si="5"/>
        <v>705.9</v>
      </c>
    </row>
    <row r="293" spans="1:8" ht="110.25" x14ac:dyDescent="0.25">
      <c r="A293" s="25">
        <v>279</v>
      </c>
      <c r="B293" s="25"/>
      <c r="C293" s="29" t="s">
        <v>635</v>
      </c>
      <c r="D293" s="26" t="s">
        <v>636</v>
      </c>
      <c r="E293" s="25" t="s">
        <v>244</v>
      </c>
      <c r="F293" s="27">
        <v>18.399999999999999</v>
      </c>
      <c r="G293" s="28">
        <v>37.44</v>
      </c>
      <c r="H293" s="28">
        <f t="shared" si="5"/>
        <v>688.9</v>
      </c>
    </row>
    <row r="294" spans="1:8" ht="189" x14ac:dyDescent="0.25">
      <c r="A294" s="25">
        <v>280</v>
      </c>
      <c r="B294" s="25"/>
      <c r="C294" s="29" t="s">
        <v>637</v>
      </c>
      <c r="D294" s="26" t="s">
        <v>638</v>
      </c>
      <c r="E294" s="25" t="s">
        <v>244</v>
      </c>
      <c r="F294" s="27">
        <v>2</v>
      </c>
      <c r="G294" s="28">
        <v>342.92</v>
      </c>
      <c r="H294" s="28">
        <f t="shared" si="5"/>
        <v>685.84</v>
      </c>
    </row>
    <row r="295" spans="1:8" ht="63" x14ac:dyDescent="0.25">
      <c r="A295" s="25">
        <v>281</v>
      </c>
      <c r="B295" s="25"/>
      <c r="C295" s="29" t="s">
        <v>639</v>
      </c>
      <c r="D295" s="26" t="s">
        <v>640</v>
      </c>
      <c r="E295" s="25" t="s">
        <v>306</v>
      </c>
      <c r="F295" s="27">
        <v>17.8</v>
      </c>
      <c r="G295" s="28">
        <v>38.42</v>
      </c>
      <c r="H295" s="28">
        <f t="shared" si="5"/>
        <v>683.88</v>
      </c>
    </row>
    <row r="296" spans="1:8" ht="236.25" x14ac:dyDescent="0.25">
      <c r="A296" s="25">
        <v>282</v>
      </c>
      <c r="B296" s="25"/>
      <c r="C296" s="29" t="s">
        <v>641</v>
      </c>
      <c r="D296" s="26" t="s">
        <v>642</v>
      </c>
      <c r="E296" s="25" t="s">
        <v>234</v>
      </c>
      <c r="F296" s="27">
        <v>0.31680000000000003</v>
      </c>
      <c r="G296" s="28">
        <v>2156</v>
      </c>
      <c r="H296" s="28">
        <f t="shared" si="5"/>
        <v>683.02</v>
      </c>
    </row>
    <row r="297" spans="1:8" ht="409.5" x14ac:dyDescent="0.25">
      <c r="A297" s="25">
        <v>283</v>
      </c>
      <c r="B297" s="25"/>
      <c r="C297" s="29" t="s">
        <v>643</v>
      </c>
      <c r="D297" s="26" t="s">
        <v>644</v>
      </c>
      <c r="E297" s="25" t="s">
        <v>226</v>
      </c>
      <c r="F297" s="27">
        <v>426.02</v>
      </c>
      <c r="G297" s="28">
        <v>1.58</v>
      </c>
      <c r="H297" s="28">
        <f t="shared" si="5"/>
        <v>673.11</v>
      </c>
    </row>
    <row r="298" spans="1:8" ht="157.5" x14ac:dyDescent="0.25">
      <c r="A298" s="25">
        <v>284</v>
      </c>
      <c r="B298" s="25"/>
      <c r="C298" s="29" t="s">
        <v>645</v>
      </c>
      <c r="D298" s="26" t="s">
        <v>646</v>
      </c>
      <c r="E298" s="25" t="s">
        <v>244</v>
      </c>
      <c r="F298" s="27">
        <v>23</v>
      </c>
      <c r="G298" s="28">
        <v>29.2</v>
      </c>
      <c r="H298" s="28">
        <f t="shared" si="5"/>
        <v>671.6</v>
      </c>
    </row>
    <row r="299" spans="1:8" ht="173.25" x14ac:dyDescent="0.25">
      <c r="A299" s="25">
        <v>285</v>
      </c>
      <c r="B299" s="25"/>
      <c r="C299" s="29" t="s">
        <v>647</v>
      </c>
      <c r="D299" s="26" t="s">
        <v>648</v>
      </c>
      <c r="E299" s="25" t="s">
        <v>306</v>
      </c>
      <c r="F299" s="27">
        <v>24</v>
      </c>
      <c r="G299" s="28">
        <v>27.32</v>
      </c>
      <c r="H299" s="28">
        <f t="shared" si="5"/>
        <v>655.68</v>
      </c>
    </row>
    <row r="300" spans="1:8" ht="141.75" x14ac:dyDescent="0.25">
      <c r="A300" s="25">
        <v>286</v>
      </c>
      <c r="B300" s="25"/>
      <c r="C300" s="29" t="s">
        <v>649</v>
      </c>
      <c r="D300" s="26" t="s">
        <v>650</v>
      </c>
      <c r="E300" s="25" t="s">
        <v>244</v>
      </c>
      <c r="F300" s="27">
        <v>1</v>
      </c>
      <c r="G300" s="28">
        <v>627.92999999999995</v>
      </c>
      <c r="H300" s="28">
        <f t="shared" si="5"/>
        <v>627.92999999999995</v>
      </c>
    </row>
    <row r="301" spans="1:8" ht="78.75" x14ac:dyDescent="0.25">
      <c r="A301" s="25">
        <v>287</v>
      </c>
      <c r="B301" s="25"/>
      <c r="C301" s="29" t="s">
        <v>651</v>
      </c>
      <c r="D301" s="26" t="s">
        <v>652</v>
      </c>
      <c r="E301" s="25" t="s">
        <v>241</v>
      </c>
      <c r="F301" s="27">
        <v>10.566000000000001</v>
      </c>
      <c r="G301" s="28">
        <v>57.63</v>
      </c>
      <c r="H301" s="28">
        <f t="shared" si="5"/>
        <v>608.91999999999996</v>
      </c>
    </row>
    <row r="302" spans="1:8" ht="236.25" x14ac:dyDescent="0.25">
      <c r="A302" s="25">
        <v>288</v>
      </c>
      <c r="B302" s="25"/>
      <c r="C302" s="29" t="s">
        <v>653</v>
      </c>
      <c r="D302" s="26" t="s">
        <v>654</v>
      </c>
      <c r="E302" s="25" t="s">
        <v>234</v>
      </c>
      <c r="F302" s="27">
        <v>0.81334799999999996</v>
      </c>
      <c r="G302" s="28">
        <v>738.56</v>
      </c>
      <c r="H302" s="28">
        <f t="shared" si="5"/>
        <v>600.71</v>
      </c>
    </row>
    <row r="303" spans="1:8" ht="409.5" x14ac:dyDescent="0.25">
      <c r="A303" s="25">
        <v>289</v>
      </c>
      <c r="B303" s="25"/>
      <c r="C303" s="29" t="s">
        <v>655</v>
      </c>
      <c r="D303" s="26" t="s">
        <v>656</v>
      </c>
      <c r="E303" s="25" t="s">
        <v>244</v>
      </c>
      <c r="F303" s="27">
        <v>5.3297999999999996</v>
      </c>
      <c r="G303" s="28">
        <v>110.11</v>
      </c>
      <c r="H303" s="28">
        <f t="shared" si="5"/>
        <v>586.86</v>
      </c>
    </row>
    <row r="304" spans="1:8" ht="63" x14ac:dyDescent="0.25">
      <c r="A304" s="25">
        <v>290</v>
      </c>
      <c r="B304" s="25"/>
      <c r="C304" s="29" t="s">
        <v>657</v>
      </c>
      <c r="D304" s="26" t="s">
        <v>658</v>
      </c>
      <c r="E304" s="25" t="s">
        <v>226</v>
      </c>
      <c r="F304" s="27">
        <v>45.2</v>
      </c>
      <c r="G304" s="28">
        <v>12.6</v>
      </c>
      <c r="H304" s="28">
        <f t="shared" si="5"/>
        <v>569.52</v>
      </c>
    </row>
    <row r="305" spans="1:8" ht="126" x14ac:dyDescent="0.25">
      <c r="A305" s="25">
        <v>291</v>
      </c>
      <c r="B305" s="25"/>
      <c r="C305" s="29" t="s">
        <v>659</v>
      </c>
      <c r="D305" s="26" t="s">
        <v>660</v>
      </c>
      <c r="E305" s="25" t="s">
        <v>234</v>
      </c>
      <c r="F305" s="27">
        <v>1.14246</v>
      </c>
      <c r="G305" s="28">
        <v>497</v>
      </c>
      <c r="H305" s="28">
        <f t="shared" si="5"/>
        <v>567.79999999999995</v>
      </c>
    </row>
    <row r="306" spans="1:8" ht="204.75" x14ac:dyDescent="0.25">
      <c r="A306" s="25">
        <v>292</v>
      </c>
      <c r="B306" s="25"/>
      <c r="C306" s="29" t="s">
        <v>661</v>
      </c>
      <c r="D306" s="26" t="s">
        <v>662</v>
      </c>
      <c r="E306" s="25" t="s">
        <v>244</v>
      </c>
      <c r="F306" s="27">
        <v>12</v>
      </c>
      <c r="G306" s="28">
        <v>47.22</v>
      </c>
      <c r="H306" s="28">
        <f t="shared" si="5"/>
        <v>566.64</v>
      </c>
    </row>
    <row r="307" spans="1:8" ht="141.75" x14ac:dyDescent="0.25">
      <c r="A307" s="25">
        <v>293</v>
      </c>
      <c r="B307" s="25"/>
      <c r="C307" s="29" t="s">
        <v>663</v>
      </c>
      <c r="D307" s="26" t="s">
        <v>664</v>
      </c>
      <c r="E307" s="25" t="s">
        <v>241</v>
      </c>
      <c r="F307" s="27">
        <v>20.0548</v>
      </c>
      <c r="G307" s="28">
        <v>28.25</v>
      </c>
      <c r="H307" s="28">
        <f t="shared" si="5"/>
        <v>566.54999999999995</v>
      </c>
    </row>
    <row r="308" spans="1:8" ht="141.75" x14ac:dyDescent="0.25">
      <c r="A308" s="25">
        <v>294</v>
      </c>
      <c r="B308" s="25"/>
      <c r="C308" s="29" t="s">
        <v>665</v>
      </c>
      <c r="D308" s="26" t="s">
        <v>666</v>
      </c>
      <c r="E308" s="25" t="s">
        <v>273</v>
      </c>
      <c r="F308" s="27">
        <v>0.10199999999999999</v>
      </c>
      <c r="G308" s="28">
        <v>5545.45</v>
      </c>
      <c r="H308" s="28">
        <f t="shared" si="5"/>
        <v>565.64</v>
      </c>
    </row>
    <row r="309" spans="1:8" ht="299.25" x14ac:dyDescent="0.25">
      <c r="A309" s="25">
        <v>295</v>
      </c>
      <c r="B309" s="25"/>
      <c r="C309" s="29" t="s">
        <v>667</v>
      </c>
      <c r="D309" s="26" t="s">
        <v>668</v>
      </c>
      <c r="E309" s="25" t="s">
        <v>317</v>
      </c>
      <c r="F309" s="27">
        <v>1</v>
      </c>
      <c r="G309" s="28">
        <v>554.4</v>
      </c>
      <c r="H309" s="28">
        <f t="shared" si="5"/>
        <v>554.4</v>
      </c>
    </row>
    <row r="310" spans="1:8" ht="31.5" x14ac:dyDescent="0.25">
      <c r="A310" s="25">
        <v>296</v>
      </c>
      <c r="B310" s="25"/>
      <c r="C310" s="29" t="s">
        <v>669</v>
      </c>
      <c r="D310" s="26" t="s">
        <v>670</v>
      </c>
      <c r="E310" s="25" t="s">
        <v>226</v>
      </c>
      <c r="F310" s="27">
        <v>299.58637099999999</v>
      </c>
      <c r="G310" s="28">
        <v>1.82</v>
      </c>
      <c r="H310" s="28">
        <f t="shared" si="5"/>
        <v>545.25</v>
      </c>
    </row>
    <row r="311" spans="1:8" ht="378" x14ac:dyDescent="0.25">
      <c r="A311" s="25">
        <v>297</v>
      </c>
      <c r="B311" s="25"/>
      <c r="C311" s="29" t="s">
        <v>671</v>
      </c>
      <c r="D311" s="26" t="s">
        <v>672</v>
      </c>
      <c r="E311" s="25" t="s">
        <v>306</v>
      </c>
      <c r="F311" s="27">
        <v>20</v>
      </c>
      <c r="G311" s="28">
        <v>27.17</v>
      </c>
      <c r="H311" s="28">
        <f t="shared" si="5"/>
        <v>543.4</v>
      </c>
    </row>
    <row r="312" spans="1:8" ht="126" x14ac:dyDescent="0.25">
      <c r="A312" s="25">
        <v>298</v>
      </c>
      <c r="B312" s="25"/>
      <c r="C312" s="29" t="s">
        <v>673</v>
      </c>
      <c r="D312" s="26" t="s">
        <v>674</v>
      </c>
      <c r="E312" s="25" t="s">
        <v>234</v>
      </c>
      <c r="F312" s="27">
        <v>1.2749999999999999</v>
      </c>
      <c r="G312" s="28">
        <v>424.88</v>
      </c>
      <c r="H312" s="28">
        <f t="shared" si="5"/>
        <v>541.72</v>
      </c>
    </row>
    <row r="313" spans="1:8" ht="126" x14ac:dyDescent="0.25">
      <c r="A313" s="25">
        <v>299</v>
      </c>
      <c r="B313" s="25"/>
      <c r="C313" s="29" t="s">
        <v>242</v>
      </c>
      <c r="D313" s="26" t="s">
        <v>675</v>
      </c>
      <c r="E313" s="25" t="s">
        <v>244</v>
      </c>
      <c r="F313" s="27">
        <v>412</v>
      </c>
      <c r="G313" s="28">
        <v>1.31</v>
      </c>
      <c r="H313" s="28">
        <f t="shared" si="5"/>
        <v>539.72</v>
      </c>
    </row>
    <row r="314" spans="1:8" ht="126" x14ac:dyDescent="0.25">
      <c r="A314" s="25">
        <v>300</v>
      </c>
      <c r="B314" s="25"/>
      <c r="C314" s="29" t="s">
        <v>676</v>
      </c>
      <c r="D314" s="26" t="s">
        <v>677</v>
      </c>
      <c r="E314" s="25" t="s">
        <v>244</v>
      </c>
      <c r="F314" s="27">
        <v>2</v>
      </c>
      <c r="G314" s="28">
        <v>266.67</v>
      </c>
      <c r="H314" s="28">
        <f t="shared" si="5"/>
        <v>533.34</v>
      </c>
    </row>
    <row r="315" spans="1:8" ht="283.5" x14ac:dyDescent="0.25">
      <c r="A315" s="25">
        <v>301</v>
      </c>
      <c r="B315" s="25"/>
      <c r="C315" s="29" t="s">
        <v>678</v>
      </c>
      <c r="D315" s="26" t="s">
        <v>679</v>
      </c>
      <c r="E315" s="25" t="s">
        <v>306</v>
      </c>
      <c r="F315" s="27">
        <v>152</v>
      </c>
      <c r="G315" s="28">
        <v>3.47</v>
      </c>
      <c r="H315" s="28">
        <f t="shared" si="5"/>
        <v>527.44000000000005</v>
      </c>
    </row>
    <row r="316" spans="1:8" ht="252" x14ac:dyDescent="0.25">
      <c r="A316" s="25">
        <v>302</v>
      </c>
      <c r="B316" s="25"/>
      <c r="C316" s="29" t="s">
        <v>680</v>
      </c>
      <c r="D316" s="26" t="s">
        <v>681</v>
      </c>
      <c r="E316" s="25" t="s">
        <v>306</v>
      </c>
      <c r="F316" s="27">
        <v>164.68</v>
      </c>
      <c r="G316" s="28">
        <v>3.18</v>
      </c>
      <c r="H316" s="28">
        <f t="shared" si="5"/>
        <v>523.67999999999995</v>
      </c>
    </row>
    <row r="317" spans="1:8" ht="362.25" x14ac:dyDescent="0.25">
      <c r="A317" s="25">
        <v>303</v>
      </c>
      <c r="B317" s="25"/>
      <c r="C317" s="29" t="s">
        <v>682</v>
      </c>
      <c r="D317" s="26" t="s">
        <v>683</v>
      </c>
      <c r="E317" s="25" t="s">
        <v>244</v>
      </c>
      <c r="F317" s="27">
        <v>14</v>
      </c>
      <c r="G317" s="28">
        <v>37.11</v>
      </c>
      <c r="H317" s="28">
        <f t="shared" si="5"/>
        <v>519.54</v>
      </c>
    </row>
    <row r="318" spans="1:8" ht="78.75" x14ac:dyDescent="0.25">
      <c r="A318" s="25">
        <v>304</v>
      </c>
      <c r="B318" s="25"/>
      <c r="C318" s="29" t="s">
        <v>684</v>
      </c>
      <c r="D318" s="26" t="s">
        <v>685</v>
      </c>
      <c r="E318" s="25" t="s">
        <v>510</v>
      </c>
      <c r="F318" s="27">
        <v>10.353904</v>
      </c>
      <c r="G318" s="28">
        <v>50</v>
      </c>
      <c r="H318" s="28">
        <f t="shared" si="5"/>
        <v>517.70000000000005</v>
      </c>
    </row>
    <row r="319" spans="1:8" ht="220.5" x14ac:dyDescent="0.25">
      <c r="A319" s="25">
        <v>305</v>
      </c>
      <c r="B319" s="25"/>
      <c r="C319" s="29" t="s">
        <v>686</v>
      </c>
      <c r="D319" s="26" t="s">
        <v>687</v>
      </c>
      <c r="E319" s="25" t="s">
        <v>234</v>
      </c>
      <c r="F319" s="27">
        <v>0.92300000000000004</v>
      </c>
      <c r="G319" s="28">
        <v>558.33000000000004</v>
      </c>
      <c r="H319" s="28">
        <f t="shared" si="5"/>
        <v>515.34</v>
      </c>
    </row>
    <row r="320" spans="1:8" ht="157.5" x14ac:dyDescent="0.25">
      <c r="A320" s="25">
        <v>306</v>
      </c>
      <c r="B320" s="25"/>
      <c r="C320" s="29" t="s">
        <v>688</v>
      </c>
      <c r="D320" s="26" t="s">
        <v>689</v>
      </c>
      <c r="E320" s="25" t="s">
        <v>241</v>
      </c>
      <c r="F320" s="27">
        <v>15</v>
      </c>
      <c r="G320" s="28">
        <v>34.31</v>
      </c>
      <c r="H320" s="28">
        <f t="shared" si="5"/>
        <v>514.65</v>
      </c>
    </row>
    <row r="321" spans="1:8" ht="220.5" x14ac:dyDescent="0.25">
      <c r="A321" s="25">
        <v>307</v>
      </c>
      <c r="B321" s="25"/>
      <c r="C321" s="29" t="s">
        <v>690</v>
      </c>
      <c r="D321" s="26" t="s">
        <v>691</v>
      </c>
      <c r="E321" s="25" t="s">
        <v>229</v>
      </c>
      <c r="F321" s="27">
        <v>2.6887999999999999E-2</v>
      </c>
      <c r="G321" s="28">
        <v>18883.39</v>
      </c>
      <c r="H321" s="28">
        <f t="shared" si="5"/>
        <v>507.74</v>
      </c>
    </row>
    <row r="322" spans="1:8" ht="78.75" x14ac:dyDescent="0.25">
      <c r="A322" s="25">
        <v>308</v>
      </c>
      <c r="B322" s="25"/>
      <c r="C322" s="29" t="s">
        <v>692</v>
      </c>
      <c r="D322" s="26" t="s">
        <v>693</v>
      </c>
      <c r="E322" s="25" t="s">
        <v>306</v>
      </c>
      <c r="F322" s="27">
        <v>63.264457999999998</v>
      </c>
      <c r="G322" s="28">
        <v>7.95</v>
      </c>
      <c r="H322" s="28">
        <f t="shared" si="5"/>
        <v>502.95</v>
      </c>
    </row>
    <row r="323" spans="1:8" ht="31.5" x14ac:dyDescent="0.25">
      <c r="A323" s="25">
        <v>309</v>
      </c>
      <c r="B323" s="25"/>
      <c r="C323" s="29" t="s">
        <v>694</v>
      </c>
      <c r="D323" s="26" t="s">
        <v>695</v>
      </c>
      <c r="E323" s="25" t="s">
        <v>226</v>
      </c>
      <c r="F323" s="27">
        <v>17.430712</v>
      </c>
      <c r="G323" s="28">
        <v>28.6</v>
      </c>
      <c r="H323" s="28">
        <f t="shared" si="5"/>
        <v>498.52</v>
      </c>
    </row>
    <row r="324" spans="1:8" ht="315" x14ac:dyDescent="0.25">
      <c r="A324" s="25">
        <v>310</v>
      </c>
      <c r="B324" s="25"/>
      <c r="C324" s="29" t="s">
        <v>696</v>
      </c>
      <c r="D324" s="26" t="s">
        <v>697</v>
      </c>
      <c r="E324" s="25" t="s">
        <v>244</v>
      </c>
      <c r="F324" s="27">
        <v>6</v>
      </c>
      <c r="G324" s="28">
        <v>82.57</v>
      </c>
      <c r="H324" s="28">
        <f t="shared" si="5"/>
        <v>495.42</v>
      </c>
    </row>
    <row r="325" spans="1:8" ht="173.25" x14ac:dyDescent="0.25">
      <c r="A325" s="25">
        <v>311</v>
      </c>
      <c r="B325" s="25"/>
      <c r="C325" s="29" t="s">
        <v>698</v>
      </c>
      <c r="D325" s="26" t="s">
        <v>699</v>
      </c>
      <c r="E325" s="25" t="s">
        <v>241</v>
      </c>
      <c r="F325" s="27">
        <v>44.814</v>
      </c>
      <c r="G325" s="28">
        <v>10.93</v>
      </c>
      <c r="H325" s="28">
        <f t="shared" si="5"/>
        <v>489.82</v>
      </c>
    </row>
    <row r="326" spans="1:8" ht="126" x14ac:dyDescent="0.25">
      <c r="A326" s="25">
        <v>312</v>
      </c>
      <c r="B326" s="25"/>
      <c r="C326" s="29" t="s">
        <v>700</v>
      </c>
      <c r="D326" s="26" t="s">
        <v>701</v>
      </c>
      <c r="E326" s="25" t="s">
        <v>241</v>
      </c>
      <c r="F326" s="27">
        <v>6.7109959999999997</v>
      </c>
      <c r="G326" s="28">
        <v>72.319999999999993</v>
      </c>
      <c r="H326" s="28">
        <f t="shared" si="5"/>
        <v>485.34</v>
      </c>
    </row>
    <row r="327" spans="1:8" ht="173.25" x14ac:dyDescent="0.25">
      <c r="A327" s="25">
        <v>313</v>
      </c>
      <c r="B327" s="25"/>
      <c r="C327" s="29" t="s">
        <v>702</v>
      </c>
      <c r="D327" s="26" t="s">
        <v>703</v>
      </c>
      <c r="E327" s="25" t="s">
        <v>244</v>
      </c>
      <c r="F327" s="27">
        <v>3</v>
      </c>
      <c r="G327" s="28">
        <v>159.6</v>
      </c>
      <c r="H327" s="28">
        <f t="shared" si="5"/>
        <v>478.8</v>
      </c>
    </row>
    <row r="328" spans="1:8" ht="315" x14ac:dyDescent="0.25">
      <c r="A328" s="25">
        <v>314</v>
      </c>
      <c r="B328" s="25"/>
      <c r="C328" s="29" t="s">
        <v>704</v>
      </c>
      <c r="D328" s="26" t="s">
        <v>705</v>
      </c>
      <c r="E328" s="25" t="s">
        <v>229</v>
      </c>
      <c r="F328" s="27">
        <v>7.0000000000000007E-2</v>
      </c>
      <c r="G328" s="28">
        <v>6834.81</v>
      </c>
      <c r="H328" s="28">
        <f t="shared" si="5"/>
        <v>478.44</v>
      </c>
    </row>
    <row r="329" spans="1:8" ht="126" x14ac:dyDescent="0.25">
      <c r="A329" s="25">
        <v>315</v>
      </c>
      <c r="B329" s="25"/>
      <c r="C329" s="29" t="s">
        <v>706</v>
      </c>
      <c r="D329" s="26" t="s">
        <v>707</v>
      </c>
      <c r="E329" s="25" t="s">
        <v>454</v>
      </c>
      <c r="F329" s="27">
        <v>67.062160800000001</v>
      </c>
      <c r="G329" s="28">
        <v>7.03</v>
      </c>
      <c r="H329" s="28">
        <f t="shared" si="5"/>
        <v>471.45</v>
      </c>
    </row>
    <row r="330" spans="1:8" ht="189" x14ac:dyDescent="0.25">
      <c r="A330" s="25">
        <v>316</v>
      </c>
      <c r="B330" s="25"/>
      <c r="C330" s="29" t="s">
        <v>708</v>
      </c>
      <c r="D330" s="26" t="s">
        <v>709</v>
      </c>
      <c r="E330" s="25" t="s">
        <v>306</v>
      </c>
      <c r="F330" s="27">
        <v>771.28740000000005</v>
      </c>
      <c r="G330" s="28">
        <v>0.6</v>
      </c>
      <c r="H330" s="28">
        <f t="shared" si="5"/>
        <v>462.77</v>
      </c>
    </row>
    <row r="331" spans="1:8" ht="173.25" x14ac:dyDescent="0.25">
      <c r="A331" s="25">
        <v>317</v>
      </c>
      <c r="B331" s="25"/>
      <c r="C331" s="29" t="s">
        <v>710</v>
      </c>
      <c r="D331" s="26" t="s">
        <v>711</v>
      </c>
      <c r="E331" s="25" t="s">
        <v>306</v>
      </c>
      <c r="F331" s="27">
        <v>10</v>
      </c>
      <c r="G331" s="28">
        <v>45.98</v>
      </c>
      <c r="H331" s="28">
        <f t="shared" si="5"/>
        <v>459.8</v>
      </c>
    </row>
    <row r="332" spans="1:8" ht="267.75" x14ac:dyDescent="0.25">
      <c r="A332" s="25">
        <v>318</v>
      </c>
      <c r="B332" s="25"/>
      <c r="C332" s="29" t="s">
        <v>712</v>
      </c>
      <c r="D332" s="26" t="s">
        <v>713</v>
      </c>
      <c r="E332" s="25" t="s">
        <v>234</v>
      </c>
      <c r="F332" s="27">
        <v>8.1088000000000005</v>
      </c>
      <c r="G332" s="28">
        <v>55.26</v>
      </c>
      <c r="H332" s="28">
        <f t="shared" si="5"/>
        <v>448.09</v>
      </c>
    </row>
    <row r="333" spans="1:8" ht="126" x14ac:dyDescent="0.25">
      <c r="A333" s="25">
        <v>319</v>
      </c>
      <c r="B333" s="25"/>
      <c r="C333" s="29" t="s">
        <v>714</v>
      </c>
      <c r="D333" s="26" t="s">
        <v>715</v>
      </c>
      <c r="E333" s="25" t="s">
        <v>229</v>
      </c>
      <c r="F333" s="27">
        <v>1.18E-2</v>
      </c>
      <c r="G333" s="28">
        <v>37870</v>
      </c>
      <c r="H333" s="28">
        <f t="shared" si="5"/>
        <v>446.87</v>
      </c>
    </row>
    <row r="334" spans="1:8" ht="236.25" x14ac:dyDescent="0.25">
      <c r="A334" s="25">
        <v>320</v>
      </c>
      <c r="B334" s="25"/>
      <c r="C334" s="29" t="s">
        <v>716</v>
      </c>
      <c r="D334" s="26" t="s">
        <v>717</v>
      </c>
      <c r="E334" s="25" t="s">
        <v>241</v>
      </c>
      <c r="F334" s="27">
        <v>18.600000000000001</v>
      </c>
      <c r="G334" s="28">
        <v>23.82</v>
      </c>
      <c r="H334" s="28">
        <f t="shared" si="5"/>
        <v>443.05</v>
      </c>
    </row>
    <row r="335" spans="1:8" ht="63" x14ac:dyDescent="0.25">
      <c r="A335" s="25">
        <v>321</v>
      </c>
      <c r="B335" s="25"/>
      <c r="C335" s="29" t="s">
        <v>718</v>
      </c>
      <c r="D335" s="26" t="s">
        <v>719</v>
      </c>
      <c r="E335" s="25" t="s">
        <v>556</v>
      </c>
      <c r="F335" s="27">
        <v>0.13200000000000001</v>
      </c>
      <c r="G335" s="28">
        <v>3353.18</v>
      </c>
      <c r="H335" s="28">
        <f t="shared" si="5"/>
        <v>442.62</v>
      </c>
    </row>
    <row r="336" spans="1:8" ht="47.25" x14ac:dyDescent="0.25">
      <c r="A336" s="25">
        <v>322</v>
      </c>
      <c r="B336" s="25"/>
      <c r="C336" s="29" t="s">
        <v>242</v>
      </c>
      <c r="D336" s="26" t="s">
        <v>720</v>
      </c>
      <c r="E336" s="25" t="s">
        <v>306</v>
      </c>
      <c r="F336" s="27">
        <v>20</v>
      </c>
      <c r="G336" s="28">
        <v>22.06</v>
      </c>
      <c r="H336" s="28">
        <f t="shared" si="5"/>
        <v>441.2</v>
      </c>
    </row>
    <row r="337" spans="1:8" ht="204.75" x14ac:dyDescent="0.25">
      <c r="A337" s="25">
        <v>323</v>
      </c>
      <c r="B337" s="25"/>
      <c r="C337" s="29" t="s">
        <v>721</v>
      </c>
      <c r="D337" s="26" t="s">
        <v>722</v>
      </c>
      <c r="E337" s="25" t="s">
        <v>234</v>
      </c>
      <c r="F337" s="27">
        <v>0.39879999999999999</v>
      </c>
      <c r="G337" s="28">
        <v>1100</v>
      </c>
      <c r="H337" s="28">
        <f t="shared" si="5"/>
        <v>438.68</v>
      </c>
    </row>
    <row r="338" spans="1:8" ht="236.25" x14ac:dyDescent="0.25">
      <c r="A338" s="25">
        <v>324</v>
      </c>
      <c r="B338" s="25"/>
      <c r="C338" s="29" t="s">
        <v>723</v>
      </c>
      <c r="D338" s="26" t="s">
        <v>724</v>
      </c>
      <c r="E338" s="25" t="s">
        <v>244</v>
      </c>
      <c r="F338" s="27">
        <v>7</v>
      </c>
      <c r="G338" s="28">
        <v>61.93</v>
      </c>
      <c r="H338" s="28">
        <f t="shared" si="5"/>
        <v>433.51</v>
      </c>
    </row>
    <row r="339" spans="1:8" ht="110.25" x14ac:dyDescent="0.25">
      <c r="A339" s="25">
        <v>325</v>
      </c>
      <c r="B339" s="25"/>
      <c r="C339" s="29" t="s">
        <v>725</v>
      </c>
      <c r="D339" s="26" t="s">
        <v>726</v>
      </c>
      <c r="E339" s="25" t="s">
        <v>397</v>
      </c>
      <c r="F339" s="27">
        <v>47.304000000000002</v>
      </c>
      <c r="G339" s="28">
        <v>9.14</v>
      </c>
      <c r="H339" s="28">
        <f t="shared" si="5"/>
        <v>432.36</v>
      </c>
    </row>
    <row r="340" spans="1:8" ht="141.75" x14ac:dyDescent="0.25">
      <c r="A340" s="25">
        <v>326</v>
      </c>
      <c r="B340" s="25"/>
      <c r="C340" s="29" t="s">
        <v>727</v>
      </c>
      <c r="D340" s="26" t="s">
        <v>728</v>
      </c>
      <c r="E340" s="25" t="s">
        <v>510</v>
      </c>
      <c r="F340" s="27">
        <v>10.92</v>
      </c>
      <c r="G340" s="28">
        <v>39</v>
      </c>
      <c r="H340" s="28">
        <f t="shared" si="5"/>
        <v>425.88</v>
      </c>
    </row>
    <row r="341" spans="1:8" ht="173.25" x14ac:dyDescent="0.25">
      <c r="A341" s="25">
        <v>327</v>
      </c>
      <c r="B341" s="25"/>
      <c r="C341" s="29" t="s">
        <v>729</v>
      </c>
      <c r="D341" s="26" t="s">
        <v>730</v>
      </c>
      <c r="E341" s="25" t="s">
        <v>241</v>
      </c>
      <c r="F341" s="27">
        <v>5.024</v>
      </c>
      <c r="G341" s="28">
        <v>84.25</v>
      </c>
      <c r="H341" s="28">
        <f t="shared" si="5"/>
        <v>423.27</v>
      </c>
    </row>
    <row r="342" spans="1:8" ht="63" x14ac:dyDescent="0.25">
      <c r="A342" s="25">
        <v>328</v>
      </c>
      <c r="B342" s="25"/>
      <c r="C342" s="29" t="s">
        <v>731</v>
      </c>
      <c r="D342" s="26" t="s">
        <v>732</v>
      </c>
      <c r="E342" s="25" t="s">
        <v>510</v>
      </c>
      <c r="F342" s="27">
        <v>5.8940900000000003</v>
      </c>
      <c r="G342" s="28">
        <v>70</v>
      </c>
      <c r="H342" s="28">
        <f t="shared" ref="H342:H405" si="6">ROUND(F342*G342,2)</f>
        <v>412.59</v>
      </c>
    </row>
    <row r="343" spans="1:8" ht="173.25" x14ac:dyDescent="0.25">
      <c r="A343" s="25">
        <v>329</v>
      </c>
      <c r="B343" s="25"/>
      <c r="C343" s="29" t="s">
        <v>733</v>
      </c>
      <c r="D343" s="26" t="s">
        <v>734</v>
      </c>
      <c r="E343" s="25" t="s">
        <v>241</v>
      </c>
      <c r="F343" s="27">
        <v>4.3174999999999999</v>
      </c>
      <c r="G343" s="28">
        <v>93.52</v>
      </c>
      <c r="H343" s="28">
        <f t="shared" si="6"/>
        <v>403.77</v>
      </c>
    </row>
    <row r="344" spans="1:8" ht="252" x14ac:dyDescent="0.25">
      <c r="A344" s="25">
        <v>330</v>
      </c>
      <c r="B344" s="25"/>
      <c r="C344" s="29" t="s">
        <v>735</v>
      </c>
      <c r="D344" s="26" t="s">
        <v>736</v>
      </c>
      <c r="E344" s="25"/>
      <c r="F344" s="27">
        <v>561.96519999999998</v>
      </c>
      <c r="G344" s="28">
        <v>0.71</v>
      </c>
      <c r="H344" s="28">
        <f t="shared" si="6"/>
        <v>399</v>
      </c>
    </row>
    <row r="345" spans="1:8" ht="78.75" x14ac:dyDescent="0.25">
      <c r="A345" s="25">
        <v>331</v>
      </c>
      <c r="B345" s="25"/>
      <c r="C345" s="29" t="s">
        <v>737</v>
      </c>
      <c r="D345" s="26" t="s">
        <v>738</v>
      </c>
      <c r="E345" s="25" t="s">
        <v>739</v>
      </c>
      <c r="F345" s="27">
        <v>8.3948549999999997</v>
      </c>
      <c r="G345" s="28">
        <v>45.72</v>
      </c>
      <c r="H345" s="28">
        <f t="shared" si="6"/>
        <v>383.81</v>
      </c>
    </row>
    <row r="346" spans="1:8" ht="189" x14ac:dyDescent="0.25">
      <c r="A346" s="25">
        <v>332</v>
      </c>
      <c r="B346" s="25"/>
      <c r="C346" s="29" t="s">
        <v>740</v>
      </c>
      <c r="D346" s="26" t="s">
        <v>741</v>
      </c>
      <c r="E346" s="25" t="s">
        <v>742</v>
      </c>
      <c r="F346" s="27">
        <v>383.17429220000002</v>
      </c>
      <c r="G346" s="28">
        <v>1</v>
      </c>
      <c r="H346" s="28">
        <f t="shared" si="6"/>
        <v>383.17</v>
      </c>
    </row>
    <row r="347" spans="1:8" ht="78.75" x14ac:dyDescent="0.25">
      <c r="A347" s="25">
        <v>333</v>
      </c>
      <c r="B347" s="25"/>
      <c r="C347" s="29" t="s">
        <v>743</v>
      </c>
      <c r="D347" s="26" t="s">
        <v>744</v>
      </c>
      <c r="E347" s="25" t="s">
        <v>229</v>
      </c>
      <c r="F347" s="27">
        <v>3.7558800000000003E-2</v>
      </c>
      <c r="G347" s="28">
        <v>10200</v>
      </c>
      <c r="H347" s="28">
        <f t="shared" si="6"/>
        <v>383.1</v>
      </c>
    </row>
    <row r="348" spans="1:8" ht="220.5" x14ac:dyDescent="0.25">
      <c r="A348" s="25">
        <v>334</v>
      </c>
      <c r="B348" s="25"/>
      <c r="C348" s="29" t="s">
        <v>745</v>
      </c>
      <c r="D348" s="26" t="s">
        <v>746</v>
      </c>
      <c r="E348" s="25" t="s">
        <v>241</v>
      </c>
      <c r="F348" s="27">
        <v>7.0650000000000004</v>
      </c>
      <c r="G348" s="28">
        <v>53.46</v>
      </c>
      <c r="H348" s="28">
        <f t="shared" si="6"/>
        <v>377.69</v>
      </c>
    </row>
    <row r="349" spans="1:8" ht="47.25" x14ac:dyDescent="0.25">
      <c r="A349" s="25">
        <v>335</v>
      </c>
      <c r="B349" s="25"/>
      <c r="C349" s="29" t="s">
        <v>747</v>
      </c>
      <c r="D349" s="26" t="s">
        <v>748</v>
      </c>
      <c r="E349" s="25" t="s">
        <v>306</v>
      </c>
      <c r="F349" s="27">
        <v>18.18</v>
      </c>
      <c r="G349" s="28">
        <v>20.47</v>
      </c>
      <c r="H349" s="28">
        <f t="shared" si="6"/>
        <v>372.14</v>
      </c>
    </row>
    <row r="350" spans="1:8" ht="346.5" x14ac:dyDescent="0.25">
      <c r="A350" s="25">
        <v>336</v>
      </c>
      <c r="B350" s="25"/>
      <c r="C350" s="29" t="s">
        <v>749</v>
      </c>
      <c r="D350" s="26" t="s">
        <v>750</v>
      </c>
      <c r="E350" s="25" t="s">
        <v>244</v>
      </c>
      <c r="F350" s="27">
        <v>4</v>
      </c>
      <c r="G350" s="28">
        <v>91.16</v>
      </c>
      <c r="H350" s="28">
        <f t="shared" si="6"/>
        <v>364.64</v>
      </c>
    </row>
    <row r="351" spans="1:8" ht="204.75" x14ac:dyDescent="0.25">
      <c r="A351" s="25">
        <v>337</v>
      </c>
      <c r="B351" s="25"/>
      <c r="C351" s="29" t="s">
        <v>751</v>
      </c>
      <c r="D351" s="26" t="s">
        <v>752</v>
      </c>
      <c r="E351" s="25" t="s">
        <v>244</v>
      </c>
      <c r="F351" s="27">
        <v>26</v>
      </c>
      <c r="G351" s="28">
        <v>13.79</v>
      </c>
      <c r="H351" s="28">
        <f t="shared" si="6"/>
        <v>358.54</v>
      </c>
    </row>
    <row r="352" spans="1:8" ht="110.25" x14ac:dyDescent="0.25">
      <c r="A352" s="25">
        <v>338</v>
      </c>
      <c r="B352" s="25"/>
      <c r="C352" s="29" t="s">
        <v>753</v>
      </c>
      <c r="D352" s="26" t="s">
        <v>754</v>
      </c>
      <c r="E352" s="25" t="s">
        <v>244</v>
      </c>
      <c r="F352" s="27">
        <v>25.06</v>
      </c>
      <c r="G352" s="28">
        <v>14.14</v>
      </c>
      <c r="H352" s="28">
        <f t="shared" si="6"/>
        <v>354.35</v>
      </c>
    </row>
    <row r="353" spans="1:8" ht="362.25" x14ac:dyDescent="0.25">
      <c r="A353" s="25">
        <v>339</v>
      </c>
      <c r="B353" s="25"/>
      <c r="C353" s="29" t="s">
        <v>755</v>
      </c>
      <c r="D353" s="26" t="s">
        <v>756</v>
      </c>
      <c r="E353" s="25" t="s">
        <v>244</v>
      </c>
      <c r="F353" s="27">
        <v>5</v>
      </c>
      <c r="G353" s="28">
        <v>68.5</v>
      </c>
      <c r="H353" s="28">
        <f t="shared" si="6"/>
        <v>342.5</v>
      </c>
    </row>
    <row r="354" spans="1:8" ht="110.25" x14ac:dyDescent="0.25">
      <c r="A354" s="25">
        <v>340</v>
      </c>
      <c r="B354" s="25"/>
      <c r="C354" s="29" t="s">
        <v>757</v>
      </c>
      <c r="D354" s="26" t="s">
        <v>758</v>
      </c>
      <c r="E354" s="25" t="s">
        <v>226</v>
      </c>
      <c r="F354" s="27">
        <v>8.7477251000000003</v>
      </c>
      <c r="G354" s="28">
        <v>39.020000000000003</v>
      </c>
      <c r="H354" s="28">
        <f t="shared" si="6"/>
        <v>341.34</v>
      </c>
    </row>
    <row r="355" spans="1:8" ht="393.75" x14ac:dyDescent="0.25">
      <c r="A355" s="25">
        <v>341</v>
      </c>
      <c r="B355" s="25"/>
      <c r="C355" s="29" t="s">
        <v>759</v>
      </c>
      <c r="D355" s="26" t="s">
        <v>760</v>
      </c>
      <c r="E355" s="25" t="s">
        <v>244</v>
      </c>
      <c r="F355" s="27">
        <v>4</v>
      </c>
      <c r="G355" s="28">
        <v>79.33</v>
      </c>
      <c r="H355" s="28">
        <f t="shared" si="6"/>
        <v>317.32</v>
      </c>
    </row>
    <row r="356" spans="1:8" ht="141.75" x14ac:dyDescent="0.25">
      <c r="A356" s="25">
        <v>342</v>
      </c>
      <c r="B356" s="25"/>
      <c r="C356" s="29" t="s">
        <v>761</v>
      </c>
      <c r="D356" s="26" t="s">
        <v>762</v>
      </c>
      <c r="E356" s="25" t="s">
        <v>454</v>
      </c>
      <c r="F356" s="27">
        <v>4.5999999999999996</v>
      </c>
      <c r="G356" s="28">
        <v>68</v>
      </c>
      <c r="H356" s="28">
        <f t="shared" si="6"/>
        <v>312.8</v>
      </c>
    </row>
    <row r="357" spans="1:8" ht="299.25" x14ac:dyDescent="0.25">
      <c r="A357" s="25">
        <v>343</v>
      </c>
      <c r="B357" s="25"/>
      <c r="C357" s="29" t="s">
        <v>763</v>
      </c>
      <c r="D357" s="26" t="s">
        <v>764</v>
      </c>
      <c r="E357" s="25" t="s">
        <v>317</v>
      </c>
      <c r="F357" s="27">
        <v>2</v>
      </c>
      <c r="G357" s="28">
        <v>144.71</v>
      </c>
      <c r="H357" s="28">
        <f t="shared" si="6"/>
        <v>289.42</v>
      </c>
    </row>
    <row r="358" spans="1:8" ht="78.75" x14ac:dyDescent="0.25">
      <c r="A358" s="25">
        <v>344</v>
      </c>
      <c r="B358" s="25"/>
      <c r="C358" s="29" t="s">
        <v>765</v>
      </c>
      <c r="D358" s="26" t="s">
        <v>766</v>
      </c>
      <c r="E358" s="25" t="s">
        <v>226</v>
      </c>
      <c r="F358" s="27">
        <v>24</v>
      </c>
      <c r="G358" s="28">
        <v>11.54</v>
      </c>
      <c r="H358" s="28">
        <f t="shared" si="6"/>
        <v>276.95999999999998</v>
      </c>
    </row>
    <row r="359" spans="1:8" ht="252" x14ac:dyDescent="0.25">
      <c r="A359" s="25">
        <v>345</v>
      </c>
      <c r="B359" s="25"/>
      <c r="C359" s="29" t="s">
        <v>767</v>
      </c>
      <c r="D359" s="26" t="s">
        <v>768</v>
      </c>
      <c r="E359" s="25" t="s">
        <v>306</v>
      </c>
      <c r="F359" s="27">
        <v>9.4600000000000009</v>
      </c>
      <c r="G359" s="28">
        <v>28.88</v>
      </c>
      <c r="H359" s="28">
        <f t="shared" si="6"/>
        <v>273.2</v>
      </c>
    </row>
    <row r="360" spans="1:8" ht="173.25" x14ac:dyDescent="0.25">
      <c r="A360" s="25">
        <v>346</v>
      </c>
      <c r="B360" s="25"/>
      <c r="C360" s="29" t="s">
        <v>769</v>
      </c>
      <c r="D360" s="26" t="s">
        <v>770</v>
      </c>
      <c r="E360" s="25" t="s">
        <v>306</v>
      </c>
      <c r="F360" s="27">
        <v>1596.4194</v>
      </c>
      <c r="G360" s="28">
        <v>0.17</v>
      </c>
      <c r="H360" s="28">
        <f t="shared" si="6"/>
        <v>271.39</v>
      </c>
    </row>
    <row r="361" spans="1:8" ht="63" x14ac:dyDescent="0.25">
      <c r="A361" s="25">
        <v>347</v>
      </c>
      <c r="B361" s="25"/>
      <c r="C361" s="29" t="s">
        <v>242</v>
      </c>
      <c r="D361" s="26" t="s">
        <v>771</v>
      </c>
      <c r="E361" s="25" t="s">
        <v>306</v>
      </c>
      <c r="F361" s="27">
        <v>36</v>
      </c>
      <c r="G361" s="28">
        <v>7.52</v>
      </c>
      <c r="H361" s="28">
        <f t="shared" si="6"/>
        <v>270.72000000000003</v>
      </c>
    </row>
    <row r="362" spans="1:8" ht="267.75" x14ac:dyDescent="0.25">
      <c r="A362" s="25">
        <v>348</v>
      </c>
      <c r="B362" s="25"/>
      <c r="C362" s="29" t="s">
        <v>772</v>
      </c>
      <c r="D362" s="26" t="s">
        <v>773</v>
      </c>
      <c r="E362" s="25" t="s">
        <v>234</v>
      </c>
      <c r="F362" s="27">
        <v>0.15</v>
      </c>
      <c r="G362" s="28">
        <v>1781.01</v>
      </c>
      <c r="H362" s="28">
        <f t="shared" si="6"/>
        <v>267.14999999999998</v>
      </c>
    </row>
    <row r="363" spans="1:8" ht="204.75" x14ac:dyDescent="0.25">
      <c r="A363" s="25">
        <v>349</v>
      </c>
      <c r="B363" s="25"/>
      <c r="C363" s="29" t="s">
        <v>774</v>
      </c>
      <c r="D363" s="26" t="s">
        <v>775</v>
      </c>
      <c r="E363" s="25" t="s">
        <v>244</v>
      </c>
      <c r="F363" s="27">
        <v>1</v>
      </c>
      <c r="G363" s="28">
        <v>266.64</v>
      </c>
      <c r="H363" s="28">
        <f t="shared" si="6"/>
        <v>266.64</v>
      </c>
    </row>
    <row r="364" spans="1:8" ht="267.75" x14ac:dyDescent="0.25">
      <c r="A364" s="25">
        <v>350</v>
      </c>
      <c r="B364" s="25"/>
      <c r="C364" s="29" t="s">
        <v>776</v>
      </c>
      <c r="D364" s="26" t="s">
        <v>777</v>
      </c>
      <c r="E364" s="25" t="s">
        <v>454</v>
      </c>
      <c r="F364" s="27">
        <v>0.6</v>
      </c>
      <c r="G364" s="28">
        <v>444.3</v>
      </c>
      <c r="H364" s="28">
        <f t="shared" si="6"/>
        <v>266.58</v>
      </c>
    </row>
    <row r="365" spans="1:8" ht="173.25" x14ac:dyDescent="0.25">
      <c r="A365" s="25">
        <v>351</v>
      </c>
      <c r="B365" s="25"/>
      <c r="C365" s="29" t="s">
        <v>778</v>
      </c>
      <c r="D365" s="26" t="s">
        <v>779</v>
      </c>
      <c r="E365" s="25" t="s">
        <v>510</v>
      </c>
      <c r="F365" s="27">
        <v>0.92290799999999995</v>
      </c>
      <c r="G365" s="28">
        <v>279</v>
      </c>
      <c r="H365" s="28">
        <f t="shared" si="6"/>
        <v>257.49</v>
      </c>
    </row>
    <row r="366" spans="1:8" ht="173.25" x14ac:dyDescent="0.25">
      <c r="A366" s="25">
        <v>352</v>
      </c>
      <c r="B366" s="25"/>
      <c r="C366" s="29" t="s">
        <v>780</v>
      </c>
      <c r="D366" s="26" t="s">
        <v>781</v>
      </c>
      <c r="E366" s="25" t="s">
        <v>510</v>
      </c>
      <c r="F366" s="27">
        <v>0.92290799999999995</v>
      </c>
      <c r="G366" s="28">
        <v>279</v>
      </c>
      <c r="H366" s="28">
        <f t="shared" si="6"/>
        <v>257.49</v>
      </c>
    </row>
    <row r="367" spans="1:8" ht="283.5" x14ac:dyDescent="0.25">
      <c r="A367" s="25">
        <v>353</v>
      </c>
      <c r="B367" s="25"/>
      <c r="C367" s="29" t="s">
        <v>782</v>
      </c>
      <c r="D367" s="26" t="s">
        <v>783</v>
      </c>
      <c r="E367" s="25" t="s">
        <v>244</v>
      </c>
      <c r="F367" s="27">
        <v>18</v>
      </c>
      <c r="G367" s="28">
        <v>14.2</v>
      </c>
      <c r="H367" s="28">
        <f t="shared" si="6"/>
        <v>255.6</v>
      </c>
    </row>
    <row r="368" spans="1:8" ht="173.25" x14ac:dyDescent="0.25">
      <c r="A368" s="25">
        <v>354</v>
      </c>
      <c r="B368" s="25"/>
      <c r="C368" s="29" t="s">
        <v>784</v>
      </c>
      <c r="D368" s="26" t="s">
        <v>785</v>
      </c>
      <c r="E368" s="25" t="s">
        <v>241</v>
      </c>
      <c r="F368" s="27">
        <v>2.9672999999999998</v>
      </c>
      <c r="G368" s="28">
        <v>84.05</v>
      </c>
      <c r="H368" s="28">
        <f t="shared" si="6"/>
        <v>249.4</v>
      </c>
    </row>
    <row r="369" spans="1:8" ht="393.75" x14ac:dyDescent="0.25">
      <c r="A369" s="25">
        <v>355</v>
      </c>
      <c r="B369" s="25"/>
      <c r="C369" s="29" t="s">
        <v>786</v>
      </c>
      <c r="D369" s="26" t="s">
        <v>787</v>
      </c>
      <c r="E369" s="25" t="s">
        <v>510</v>
      </c>
      <c r="F369" s="27">
        <v>119.856318</v>
      </c>
      <c r="G369" s="28">
        <v>2</v>
      </c>
      <c r="H369" s="28">
        <f t="shared" si="6"/>
        <v>239.71</v>
      </c>
    </row>
    <row r="370" spans="1:8" ht="141.75" x14ac:dyDescent="0.25">
      <c r="A370" s="25">
        <v>356</v>
      </c>
      <c r="B370" s="25"/>
      <c r="C370" s="29" t="s">
        <v>788</v>
      </c>
      <c r="D370" s="26" t="s">
        <v>789</v>
      </c>
      <c r="E370" s="25" t="s">
        <v>244</v>
      </c>
      <c r="F370" s="27">
        <v>1</v>
      </c>
      <c r="G370" s="28">
        <v>237.85</v>
      </c>
      <c r="H370" s="28">
        <f t="shared" si="6"/>
        <v>237.85</v>
      </c>
    </row>
    <row r="371" spans="1:8" ht="252" x14ac:dyDescent="0.25">
      <c r="A371" s="25">
        <v>357</v>
      </c>
      <c r="B371" s="25"/>
      <c r="C371" s="29" t="s">
        <v>790</v>
      </c>
      <c r="D371" s="26" t="s">
        <v>791</v>
      </c>
      <c r="E371" s="25" t="s">
        <v>306</v>
      </c>
      <c r="F371" s="27">
        <v>49.445</v>
      </c>
      <c r="G371" s="28">
        <v>4.71</v>
      </c>
      <c r="H371" s="28">
        <f t="shared" si="6"/>
        <v>232.89</v>
      </c>
    </row>
    <row r="372" spans="1:8" ht="94.5" x14ac:dyDescent="0.25">
      <c r="A372" s="25">
        <v>358</v>
      </c>
      <c r="B372" s="25"/>
      <c r="C372" s="29" t="s">
        <v>792</v>
      </c>
      <c r="D372" s="26" t="s">
        <v>793</v>
      </c>
      <c r="E372" s="25" t="s">
        <v>244</v>
      </c>
      <c r="F372" s="27">
        <v>3</v>
      </c>
      <c r="G372" s="28">
        <v>75.900000000000006</v>
      </c>
      <c r="H372" s="28">
        <f t="shared" si="6"/>
        <v>227.7</v>
      </c>
    </row>
    <row r="373" spans="1:8" ht="220.5" x14ac:dyDescent="0.25">
      <c r="A373" s="25">
        <v>359</v>
      </c>
      <c r="B373" s="25"/>
      <c r="C373" s="29" t="s">
        <v>794</v>
      </c>
      <c r="D373" s="26" t="s">
        <v>795</v>
      </c>
      <c r="E373" s="25" t="s">
        <v>229</v>
      </c>
      <c r="F373" s="27">
        <v>0.53833699999999995</v>
      </c>
      <c r="G373" s="28">
        <v>412</v>
      </c>
      <c r="H373" s="28">
        <f t="shared" si="6"/>
        <v>221.79</v>
      </c>
    </row>
    <row r="374" spans="1:8" ht="173.25" x14ac:dyDescent="0.25">
      <c r="A374" s="25">
        <v>360</v>
      </c>
      <c r="B374" s="25"/>
      <c r="C374" s="29" t="s">
        <v>796</v>
      </c>
      <c r="D374" s="26" t="s">
        <v>797</v>
      </c>
      <c r="E374" s="25" t="s">
        <v>510</v>
      </c>
      <c r="F374" s="27">
        <v>0.8</v>
      </c>
      <c r="G374" s="28">
        <v>276</v>
      </c>
      <c r="H374" s="28">
        <f t="shared" si="6"/>
        <v>220.8</v>
      </c>
    </row>
    <row r="375" spans="1:8" ht="189" x14ac:dyDescent="0.25">
      <c r="A375" s="25">
        <v>361</v>
      </c>
      <c r="B375" s="25"/>
      <c r="C375" s="29" t="s">
        <v>798</v>
      </c>
      <c r="D375" s="26" t="s">
        <v>799</v>
      </c>
      <c r="E375" s="25" t="s">
        <v>226</v>
      </c>
      <c r="F375" s="27">
        <v>7.2234239999999996</v>
      </c>
      <c r="G375" s="28">
        <v>30.4</v>
      </c>
      <c r="H375" s="28">
        <f t="shared" si="6"/>
        <v>219.59</v>
      </c>
    </row>
    <row r="376" spans="1:8" ht="110.25" x14ac:dyDescent="0.25">
      <c r="A376" s="25">
        <v>362</v>
      </c>
      <c r="B376" s="25"/>
      <c r="C376" s="29" t="s">
        <v>800</v>
      </c>
      <c r="D376" s="26" t="s">
        <v>801</v>
      </c>
      <c r="E376" s="25" t="s">
        <v>229</v>
      </c>
      <c r="F376" s="27">
        <v>1.94357E-2</v>
      </c>
      <c r="G376" s="28">
        <v>11000</v>
      </c>
      <c r="H376" s="28">
        <f t="shared" si="6"/>
        <v>213.79</v>
      </c>
    </row>
    <row r="377" spans="1:8" ht="315" x14ac:dyDescent="0.25">
      <c r="A377" s="25">
        <v>363</v>
      </c>
      <c r="B377" s="25"/>
      <c r="C377" s="29" t="s">
        <v>802</v>
      </c>
      <c r="D377" s="26" t="s">
        <v>803</v>
      </c>
      <c r="E377" s="25" t="s">
        <v>306</v>
      </c>
      <c r="F377" s="27">
        <v>6</v>
      </c>
      <c r="G377" s="28">
        <v>35.18</v>
      </c>
      <c r="H377" s="28">
        <f t="shared" si="6"/>
        <v>211.08</v>
      </c>
    </row>
    <row r="378" spans="1:8" ht="189" x14ac:dyDescent="0.25">
      <c r="A378" s="25">
        <v>364</v>
      </c>
      <c r="B378" s="25"/>
      <c r="C378" s="29" t="s">
        <v>804</v>
      </c>
      <c r="D378" s="26" t="s">
        <v>805</v>
      </c>
      <c r="E378" s="25" t="s">
        <v>510</v>
      </c>
      <c r="F378" s="27">
        <v>0.3</v>
      </c>
      <c r="G378" s="28">
        <v>690</v>
      </c>
      <c r="H378" s="28">
        <f t="shared" si="6"/>
        <v>207</v>
      </c>
    </row>
    <row r="379" spans="1:8" ht="252" x14ac:dyDescent="0.25">
      <c r="A379" s="25">
        <v>365</v>
      </c>
      <c r="B379" s="25"/>
      <c r="C379" s="29" t="s">
        <v>806</v>
      </c>
      <c r="D379" s="26" t="s">
        <v>807</v>
      </c>
      <c r="E379" s="25" t="s">
        <v>306</v>
      </c>
      <c r="F379" s="27">
        <v>27.87</v>
      </c>
      <c r="G379" s="28">
        <v>7.36</v>
      </c>
      <c r="H379" s="28">
        <f t="shared" si="6"/>
        <v>205.12</v>
      </c>
    </row>
    <row r="380" spans="1:8" ht="94.5" x14ac:dyDescent="0.25">
      <c r="A380" s="25">
        <v>366</v>
      </c>
      <c r="B380" s="25"/>
      <c r="C380" s="29" t="s">
        <v>808</v>
      </c>
      <c r="D380" s="26" t="s">
        <v>809</v>
      </c>
      <c r="E380" s="25" t="s">
        <v>510</v>
      </c>
      <c r="F380" s="27">
        <v>25.082636000000001</v>
      </c>
      <c r="G380" s="28">
        <v>8</v>
      </c>
      <c r="H380" s="28">
        <f t="shared" si="6"/>
        <v>200.66</v>
      </c>
    </row>
    <row r="381" spans="1:8" ht="204.75" x14ac:dyDescent="0.25">
      <c r="A381" s="25">
        <v>367</v>
      </c>
      <c r="B381" s="25"/>
      <c r="C381" s="29" t="s">
        <v>810</v>
      </c>
      <c r="D381" s="26" t="s">
        <v>811</v>
      </c>
      <c r="E381" s="25" t="s">
        <v>244</v>
      </c>
      <c r="F381" s="27">
        <v>15</v>
      </c>
      <c r="G381" s="28">
        <v>13.12</v>
      </c>
      <c r="H381" s="28">
        <f t="shared" si="6"/>
        <v>196.8</v>
      </c>
    </row>
    <row r="382" spans="1:8" ht="47.25" x14ac:dyDescent="0.25">
      <c r="A382" s="25">
        <v>368</v>
      </c>
      <c r="B382" s="25"/>
      <c r="C382" s="29" t="s">
        <v>812</v>
      </c>
      <c r="D382" s="26" t="s">
        <v>813</v>
      </c>
      <c r="E382" s="25" t="s">
        <v>510</v>
      </c>
      <c r="F382" s="27">
        <v>0.36899999999999999</v>
      </c>
      <c r="G382" s="28">
        <v>528</v>
      </c>
      <c r="H382" s="28">
        <f t="shared" si="6"/>
        <v>194.83</v>
      </c>
    </row>
    <row r="383" spans="1:8" ht="409.5" x14ac:dyDescent="0.25">
      <c r="A383" s="25">
        <v>369</v>
      </c>
      <c r="B383" s="25"/>
      <c r="C383" s="29" t="s">
        <v>814</v>
      </c>
      <c r="D383" s="26" t="s">
        <v>815</v>
      </c>
      <c r="E383" s="25" t="s">
        <v>244</v>
      </c>
      <c r="F383" s="27">
        <v>3</v>
      </c>
      <c r="G383" s="28">
        <v>64.05</v>
      </c>
      <c r="H383" s="28">
        <f t="shared" si="6"/>
        <v>192.15</v>
      </c>
    </row>
    <row r="384" spans="1:8" ht="283.5" x14ac:dyDescent="0.25">
      <c r="A384" s="25">
        <v>370</v>
      </c>
      <c r="B384" s="25"/>
      <c r="C384" s="29" t="s">
        <v>816</v>
      </c>
      <c r="D384" s="26" t="s">
        <v>817</v>
      </c>
      <c r="E384" s="25" t="s">
        <v>244</v>
      </c>
      <c r="F384" s="27">
        <v>2</v>
      </c>
      <c r="G384" s="28">
        <v>95.6</v>
      </c>
      <c r="H384" s="28">
        <f t="shared" si="6"/>
        <v>191.2</v>
      </c>
    </row>
    <row r="385" spans="1:8" ht="267.75" x14ac:dyDescent="0.25">
      <c r="A385" s="25">
        <v>371</v>
      </c>
      <c r="B385" s="25"/>
      <c r="C385" s="29" t="s">
        <v>818</v>
      </c>
      <c r="D385" s="26" t="s">
        <v>819</v>
      </c>
      <c r="E385" s="25" t="s">
        <v>241</v>
      </c>
      <c r="F385" s="27">
        <v>13.29</v>
      </c>
      <c r="G385" s="28">
        <v>14.34</v>
      </c>
      <c r="H385" s="28">
        <f t="shared" si="6"/>
        <v>190.58</v>
      </c>
    </row>
    <row r="386" spans="1:8" ht="94.5" x14ac:dyDescent="0.25">
      <c r="A386" s="25">
        <v>372</v>
      </c>
      <c r="B386" s="25"/>
      <c r="C386" s="29" t="s">
        <v>242</v>
      </c>
      <c r="D386" s="26" t="s">
        <v>820</v>
      </c>
      <c r="E386" s="25" t="s">
        <v>244</v>
      </c>
      <c r="F386" s="27">
        <v>1</v>
      </c>
      <c r="G386" s="28">
        <v>182</v>
      </c>
      <c r="H386" s="28">
        <f t="shared" si="6"/>
        <v>182</v>
      </c>
    </row>
    <row r="387" spans="1:8" ht="315" x14ac:dyDescent="0.25">
      <c r="A387" s="25">
        <v>373</v>
      </c>
      <c r="B387" s="25"/>
      <c r="C387" s="29" t="s">
        <v>821</v>
      </c>
      <c r="D387" s="26" t="s">
        <v>822</v>
      </c>
      <c r="E387" s="25" t="s">
        <v>317</v>
      </c>
      <c r="F387" s="27">
        <v>2</v>
      </c>
      <c r="G387" s="28">
        <v>90.27</v>
      </c>
      <c r="H387" s="28">
        <f t="shared" si="6"/>
        <v>180.54</v>
      </c>
    </row>
    <row r="388" spans="1:8" ht="110.25" x14ac:dyDescent="0.25">
      <c r="A388" s="25">
        <v>374</v>
      </c>
      <c r="B388" s="25"/>
      <c r="C388" s="29" t="s">
        <v>823</v>
      </c>
      <c r="D388" s="26" t="s">
        <v>824</v>
      </c>
      <c r="E388" s="25" t="s">
        <v>229</v>
      </c>
      <c r="F388" s="27">
        <v>0.24533840000000001</v>
      </c>
      <c r="G388" s="28">
        <v>734.5</v>
      </c>
      <c r="H388" s="28">
        <f t="shared" si="6"/>
        <v>180.2</v>
      </c>
    </row>
    <row r="389" spans="1:8" ht="63" x14ac:dyDescent="0.25">
      <c r="A389" s="25">
        <v>375</v>
      </c>
      <c r="B389" s="25"/>
      <c r="C389" s="29" t="s">
        <v>825</v>
      </c>
      <c r="D389" s="26" t="s">
        <v>826</v>
      </c>
      <c r="E389" s="25" t="s">
        <v>503</v>
      </c>
      <c r="F389" s="27">
        <v>26.038460000000001</v>
      </c>
      <c r="G389" s="28">
        <v>6.9</v>
      </c>
      <c r="H389" s="28">
        <f t="shared" si="6"/>
        <v>179.67</v>
      </c>
    </row>
    <row r="390" spans="1:8" ht="299.25" x14ac:dyDescent="0.25">
      <c r="A390" s="25">
        <v>376</v>
      </c>
      <c r="B390" s="25"/>
      <c r="C390" s="29" t="s">
        <v>827</v>
      </c>
      <c r="D390" s="26" t="s">
        <v>828</v>
      </c>
      <c r="E390" s="25" t="s">
        <v>510</v>
      </c>
      <c r="F390" s="27">
        <v>2.6133999999999999</v>
      </c>
      <c r="G390" s="28">
        <v>68</v>
      </c>
      <c r="H390" s="28">
        <f t="shared" si="6"/>
        <v>177.71</v>
      </c>
    </row>
    <row r="391" spans="1:8" ht="362.25" x14ac:dyDescent="0.25">
      <c r="A391" s="25">
        <v>377</v>
      </c>
      <c r="B391" s="25"/>
      <c r="C391" s="29" t="s">
        <v>829</v>
      </c>
      <c r="D391" s="26" t="s">
        <v>830</v>
      </c>
      <c r="E391" s="25" t="s">
        <v>503</v>
      </c>
      <c r="F391" s="27">
        <v>3.5085972000000001</v>
      </c>
      <c r="G391" s="28">
        <v>50.24</v>
      </c>
      <c r="H391" s="28">
        <f t="shared" si="6"/>
        <v>176.27</v>
      </c>
    </row>
    <row r="392" spans="1:8" ht="157.5" x14ac:dyDescent="0.25">
      <c r="A392" s="25">
        <v>378</v>
      </c>
      <c r="B392" s="25"/>
      <c r="C392" s="29" t="s">
        <v>831</v>
      </c>
      <c r="D392" s="26" t="s">
        <v>832</v>
      </c>
      <c r="E392" s="25" t="s">
        <v>229</v>
      </c>
      <c r="F392" s="27">
        <v>2.708E-2</v>
      </c>
      <c r="G392" s="28">
        <v>6508.75</v>
      </c>
      <c r="H392" s="28">
        <f t="shared" si="6"/>
        <v>176.26</v>
      </c>
    </row>
    <row r="393" spans="1:8" ht="157.5" x14ac:dyDescent="0.25">
      <c r="A393" s="25">
        <v>379</v>
      </c>
      <c r="B393" s="25"/>
      <c r="C393" s="29" t="s">
        <v>833</v>
      </c>
      <c r="D393" s="26" t="s">
        <v>834</v>
      </c>
      <c r="E393" s="25" t="s">
        <v>397</v>
      </c>
      <c r="F393" s="27">
        <v>1.5948</v>
      </c>
      <c r="G393" s="28">
        <v>110.1</v>
      </c>
      <c r="H393" s="28">
        <f t="shared" si="6"/>
        <v>175.59</v>
      </c>
    </row>
    <row r="394" spans="1:8" ht="157.5" x14ac:dyDescent="0.25">
      <c r="A394" s="25">
        <v>380</v>
      </c>
      <c r="B394" s="25"/>
      <c r="C394" s="29" t="s">
        <v>835</v>
      </c>
      <c r="D394" s="26" t="s">
        <v>836</v>
      </c>
      <c r="E394" s="25" t="s">
        <v>273</v>
      </c>
      <c r="F394" s="27">
        <v>0.02</v>
      </c>
      <c r="G394" s="28">
        <v>8657.6299999999992</v>
      </c>
      <c r="H394" s="28">
        <f t="shared" si="6"/>
        <v>173.15</v>
      </c>
    </row>
    <row r="395" spans="1:8" ht="110.25" x14ac:dyDescent="0.25">
      <c r="A395" s="25">
        <v>381</v>
      </c>
      <c r="B395" s="25"/>
      <c r="C395" s="29" t="s">
        <v>837</v>
      </c>
      <c r="D395" s="26" t="s">
        <v>838</v>
      </c>
      <c r="E395" s="25" t="s">
        <v>244</v>
      </c>
      <c r="F395" s="27">
        <v>9.1999999999999993</v>
      </c>
      <c r="G395" s="28">
        <v>18.72</v>
      </c>
      <c r="H395" s="28">
        <f t="shared" si="6"/>
        <v>172.22</v>
      </c>
    </row>
    <row r="396" spans="1:8" ht="63" x14ac:dyDescent="0.25">
      <c r="A396" s="25">
        <v>382</v>
      </c>
      <c r="B396" s="25"/>
      <c r="C396" s="29" t="s">
        <v>839</v>
      </c>
      <c r="D396" s="26" t="s">
        <v>840</v>
      </c>
      <c r="E396" s="25" t="s">
        <v>229</v>
      </c>
      <c r="F396" s="27">
        <v>0.23234199999999999</v>
      </c>
      <c r="G396" s="28">
        <v>729.98</v>
      </c>
      <c r="H396" s="28">
        <f t="shared" si="6"/>
        <v>169.61</v>
      </c>
    </row>
    <row r="397" spans="1:8" ht="252" x14ac:dyDescent="0.25">
      <c r="A397" s="25">
        <v>383</v>
      </c>
      <c r="B397" s="25"/>
      <c r="C397" s="29" t="s">
        <v>841</v>
      </c>
      <c r="D397" s="26" t="s">
        <v>842</v>
      </c>
      <c r="E397" s="25" t="s">
        <v>229</v>
      </c>
      <c r="F397" s="27">
        <v>2.6036400000000001E-2</v>
      </c>
      <c r="G397" s="28">
        <v>6513</v>
      </c>
      <c r="H397" s="28">
        <f t="shared" si="6"/>
        <v>169.58</v>
      </c>
    </row>
    <row r="398" spans="1:8" ht="204.75" x14ac:dyDescent="0.25">
      <c r="A398" s="25">
        <v>384</v>
      </c>
      <c r="B398" s="25"/>
      <c r="C398" s="29" t="s">
        <v>843</v>
      </c>
      <c r="D398" s="26" t="s">
        <v>844</v>
      </c>
      <c r="E398" s="25" t="s">
        <v>234</v>
      </c>
      <c r="F398" s="27">
        <v>0.21678</v>
      </c>
      <c r="G398" s="28">
        <v>775</v>
      </c>
      <c r="H398" s="28">
        <f t="shared" si="6"/>
        <v>168</v>
      </c>
    </row>
    <row r="399" spans="1:8" ht="236.25" x14ac:dyDescent="0.25">
      <c r="A399" s="25">
        <v>385</v>
      </c>
      <c r="B399" s="25"/>
      <c r="C399" s="29" t="s">
        <v>845</v>
      </c>
      <c r="D399" s="26" t="s">
        <v>846</v>
      </c>
      <c r="E399" s="25" t="s">
        <v>244</v>
      </c>
      <c r="F399" s="27">
        <v>1</v>
      </c>
      <c r="G399" s="28">
        <v>167.33</v>
      </c>
      <c r="H399" s="28">
        <f t="shared" si="6"/>
        <v>167.33</v>
      </c>
    </row>
    <row r="400" spans="1:8" ht="63" x14ac:dyDescent="0.25">
      <c r="A400" s="25">
        <v>386</v>
      </c>
      <c r="B400" s="25"/>
      <c r="C400" s="29" t="s">
        <v>847</v>
      </c>
      <c r="D400" s="26" t="s">
        <v>848</v>
      </c>
      <c r="E400" s="25" t="s">
        <v>556</v>
      </c>
      <c r="F400" s="27">
        <v>3.4000000000000002E-2</v>
      </c>
      <c r="G400" s="28">
        <v>4742.7</v>
      </c>
      <c r="H400" s="28">
        <f t="shared" si="6"/>
        <v>161.25</v>
      </c>
    </row>
    <row r="401" spans="1:8" ht="141.75" x14ac:dyDescent="0.25">
      <c r="A401" s="25">
        <v>387</v>
      </c>
      <c r="B401" s="25"/>
      <c r="C401" s="29" t="s">
        <v>849</v>
      </c>
      <c r="D401" s="26" t="s">
        <v>850</v>
      </c>
      <c r="E401" s="25" t="s">
        <v>510</v>
      </c>
      <c r="F401" s="27">
        <v>1.8524</v>
      </c>
      <c r="G401" s="28">
        <v>83</v>
      </c>
      <c r="H401" s="28">
        <f t="shared" si="6"/>
        <v>153.75</v>
      </c>
    </row>
    <row r="402" spans="1:8" ht="110.25" x14ac:dyDescent="0.25">
      <c r="A402" s="25">
        <v>388</v>
      </c>
      <c r="B402" s="25"/>
      <c r="C402" s="29" t="s">
        <v>851</v>
      </c>
      <c r="D402" s="26" t="s">
        <v>852</v>
      </c>
      <c r="E402" s="25" t="s">
        <v>229</v>
      </c>
      <c r="F402" s="27">
        <v>1.43546E-2</v>
      </c>
      <c r="G402" s="28">
        <v>10362</v>
      </c>
      <c r="H402" s="28">
        <f t="shared" si="6"/>
        <v>148.74</v>
      </c>
    </row>
    <row r="403" spans="1:8" ht="393.75" x14ac:dyDescent="0.25">
      <c r="A403" s="25">
        <v>389</v>
      </c>
      <c r="B403" s="25"/>
      <c r="C403" s="29" t="s">
        <v>853</v>
      </c>
      <c r="D403" s="26" t="s">
        <v>854</v>
      </c>
      <c r="E403" s="25" t="s">
        <v>510</v>
      </c>
      <c r="F403" s="27">
        <v>29.735800000000001</v>
      </c>
      <c r="G403" s="28">
        <v>5</v>
      </c>
      <c r="H403" s="28">
        <f t="shared" si="6"/>
        <v>148.68</v>
      </c>
    </row>
    <row r="404" spans="1:8" ht="236.25" x14ac:dyDescent="0.25">
      <c r="A404" s="25">
        <v>390</v>
      </c>
      <c r="B404" s="25"/>
      <c r="C404" s="29" t="s">
        <v>855</v>
      </c>
      <c r="D404" s="26" t="s">
        <v>856</v>
      </c>
      <c r="E404" s="25" t="s">
        <v>244</v>
      </c>
      <c r="F404" s="27">
        <v>1</v>
      </c>
      <c r="G404" s="28">
        <v>138.79</v>
      </c>
      <c r="H404" s="28">
        <f t="shared" si="6"/>
        <v>138.79</v>
      </c>
    </row>
    <row r="405" spans="1:8" ht="315" x14ac:dyDescent="0.25">
      <c r="A405" s="25">
        <v>391</v>
      </c>
      <c r="B405" s="25"/>
      <c r="C405" s="29" t="s">
        <v>857</v>
      </c>
      <c r="D405" s="26" t="s">
        <v>858</v>
      </c>
      <c r="E405" s="25" t="s">
        <v>306</v>
      </c>
      <c r="F405" s="27">
        <v>6</v>
      </c>
      <c r="G405" s="28">
        <v>22.83</v>
      </c>
      <c r="H405" s="28">
        <f t="shared" si="6"/>
        <v>136.97999999999999</v>
      </c>
    </row>
    <row r="406" spans="1:8" ht="252" x14ac:dyDescent="0.25">
      <c r="A406" s="25">
        <v>392</v>
      </c>
      <c r="B406" s="25"/>
      <c r="C406" s="29" t="s">
        <v>859</v>
      </c>
      <c r="D406" s="26" t="s">
        <v>860</v>
      </c>
      <c r="E406" s="25" t="s">
        <v>306</v>
      </c>
      <c r="F406" s="27">
        <v>10.25</v>
      </c>
      <c r="G406" s="28">
        <v>11.91</v>
      </c>
      <c r="H406" s="28">
        <f t="shared" ref="H406:H469" si="7">ROUND(F406*G406,2)</f>
        <v>122.08</v>
      </c>
    </row>
    <row r="407" spans="1:8" ht="126" x14ac:dyDescent="0.25">
      <c r="A407" s="25">
        <v>393</v>
      </c>
      <c r="B407" s="25"/>
      <c r="C407" s="29" t="s">
        <v>861</v>
      </c>
      <c r="D407" s="26" t="s">
        <v>862</v>
      </c>
      <c r="E407" s="25" t="s">
        <v>229</v>
      </c>
      <c r="F407" s="27">
        <v>2.2460000000000002E-3</v>
      </c>
      <c r="G407" s="28">
        <v>53913.8</v>
      </c>
      <c r="H407" s="28">
        <f t="shared" si="7"/>
        <v>121.09</v>
      </c>
    </row>
    <row r="408" spans="1:8" ht="204.75" x14ac:dyDescent="0.25">
      <c r="A408" s="25">
        <v>394</v>
      </c>
      <c r="B408" s="25"/>
      <c r="C408" s="29" t="s">
        <v>863</v>
      </c>
      <c r="D408" s="26" t="s">
        <v>864</v>
      </c>
      <c r="E408" s="25" t="s">
        <v>244</v>
      </c>
      <c r="F408" s="27">
        <v>1</v>
      </c>
      <c r="G408" s="28">
        <v>120.2</v>
      </c>
      <c r="H408" s="28">
        <f t="shared" si="7"/>
        <v>120.2</v>
      </c>
    </row>
    <row r="409" spans="1:8" ht="47.25" x14ac:dyDescent="0.25">
      <c r="A409" s="25">
        <v>395</v>
      </c>
      <c r="B409" s="25"/>
      <c r="C409" s="29" t="s">
        <v>865</v>
      </c>
      <c r="D409" s="26" t="s">
        <v>866</v>
      </c>
      <c r="E409" s="25" t="s">
        <v>739</v>
      </c>
      <c r="F409" s="27">
        <v>1.3728</v>
      </c>
      <c r="G409" s="28">
        <v>84.75</v>
      </c>
      <c r="H409" s="28">
        <f t="shared" si="7"/>
        <v>116.34</v>
      </c>
    </row>
    <row r="410" spans="1:8" ht="141.75" x14ac:dyDescent="0.25">
      <c r="A410" s="25">
        <v>396</v>
      </c>
      <c r="B410" s="25"/>
      <c r="C410" s="29" t="s">
        <v>867</v>
      </c>
      <c r="D410" s="26" t="s">
        <v>868</v>
      </c>
      <c r="E410" s="25" t="s">
        <v>503</v>
      </c>
      <c r="F410" s="27">
        <v>0.6</v>
      </c>
      <c r="G410" s="28">
        <v>189.3</v>
      </c>
      <c r="H410" s="28">
        <f t="shared" si="7"/>
        <v>113.58</v>
      </c>
    </row>
    <row r="411" spans="1:8" ht="63" x14ac:dyDescent="0.25">
      <c r="A411" s="25">
        <v>397</v>
      </c>
      <c r="B411" s="25"/>
      <c r="C411" s="29" t="s">
        <v>869</v>
      </c>
      <c r="D411" s="26" t="s">
        <v>870</v>
      </c>
      <c r="E411" s="25" t="s">
        <v>556</v>
      </c>
      <c r="F411" s="27">
        <v>1.7999999999999999E-2</v>
      </c>
      <c r="G411" s="28">
        <v>6273.69</v>
      </c>
      <c r="H411" s="28">
        <f t="shared" si="7"/>
        <v>112.93</v>
      </c>
    </row>
    <row r="412" spans="1:8" ht="189" x14ac:dyDescent="0.25">
      <c r="A412" s="25">
        <v>398</v>
      </c>
      <c r="B412" s="25"/>
      <c r="C412" s="29" t="s">
        <v>871</v>
      </c>
      <c r="D412" s="26" t="s">
        <v>872</v>
      </c>
      <c r="E412" s="25" t="s">
        <v>306</v>
      </c>
      <c r="F412" s="27">
        <v>297.14</v>
      </c>
      <c r="G412" s="28">
        <v>0.37</v>
      </c>
      <c r="H412" s="28">
        <f t="shared" si="7"/>
        <v>109.94</v>
      </c>
    </row>
    <row r="413" spans="1:8" ht="47.25" x14ac:dyDescent="0.25">
      <c r="A413" s="25">
        <v>399</v>
      </c>
      <c r="B413" s="25"/>
      <c r="C413" s="29" t="s">
        <v>873</v>
      </c>
      <c r="D413" s="26" t="s">
        <v>874</v>
      </c>
      <c r="E413" s="25" t="s">
        <v>229</v>
      </c>
      <c r="F413" s="27">
        <v>4.712E-3</v>
      </c>
      <c r="G413" s="28">
        <v>22050</v>
      </c>
      <c r="H413" s="28">
        <f t="shared" si="7"/>
        <v>103.9</v>
      </c>
    </row>
    <row r="414" spans="1:8" ht="47.25" x14ac:dyDescent="0.25">
      <c r="A414" s="25">
        <v>400</v>
      </c>
      <c r="B414" s="25"/>
      <c r="C414" s="29" t="s">
        <v>875</v>
      </c>
      <c r="D414" s="26" t="s">
        <v>876</v>
      </c>
      <c r="E414" s="25" t="s">
        <v>877</v>
      </c>
      <c r="F414" s="27">
        <v>3.1979999999999999E-3</v>
      </c>
      <c r="G414" s="28">
        <v>32123.15</v>
      </c>
      <c r="H414" s="28">
        <f t="shared" si="7"/>
        <v>102.73</v>
      </c>
    </row>
    <row r="415" spans="1:8" ht="31.5" x14ac:dyDescent="0.25">
      <c r="A415" s="25">
        <v>401</v>
      </c>
      <c r="B415" s="25"/>
      <c r="C415" s="29" t="s">
        <v>878</v>
      </c>
      <c r="D415" s="26" t="s">
        <v>879</v>
      </c>
      <c r="E415" s="25" t="s">
        <v>454</v>
      </c>
      <c r="F415" s="27">
        <v>0.34920000000000001</v>
      </c>
      <c r="G415" s="28">
        <v>277.5</v>
      </c>
      <c r="H415" s="28">
        <f t="shared" si="7"/>
        <v>96.9</v>
      </c>
    </row>
    <row r="416" spans="1:8" ht="173.25" x14ac:dyDescent="0.25">
      <c r="A416" s="25">
        <v>402</v>
      </c>
      <c r="B416" s="25"/>
      <c r="C416" s="29" t="s">
        <v>880</v>
      </c>
      <c r="D416" s="26" t="s">
        <v>881</v>
      </c>
      <c r="E416" s="25" t="s">
        <v>229</v>
      </c>
      <c r="F416" s="27">
        <v>6.7849999999999994E-2</v>
      </c>
      <c r="G416" s="28">
        <v>1412.5</v>
      </c>
      <c r="H416" s="28">
        <f t="shared" si="7"/>
        <v>95.84</v>
      </c>
    </row>
    <row r="417" spans="1:8" ht="346.5" x14ac:dyDescent="0.25">
      <c r="A417" s="25">
        <v>403</v>
      </c>
      <c r="B417" s="25"/>
      <c r="C417" s="29" t="s">
        <v>882</v>
      </c>
      <c r="D417" s="26" t="s">
        <v>883</v>
      </c>
      <c r="E417" s="25" t="s">
        <v>244</v>
      </c>
      <c r="F417" s="27">
        <v>2</v>
      </c>
      <c r="G417" s="28">
        <v>46.01</v>
      </c>
      <c r="H417" s="28">
        <f t="shared" si="7"/>
        <v>92.02</v>
      </c>
    </row>
    <row r="418" spans="1:8" ht="141.75" x14ac:dyDescent="0.25">
      <c r="A418" s="25">
        <v>404</v>
      </c>
      <c r="B418" s="25"/>
      <c r="C418" s="29" t="s">
        <v>884</v>
      </c>
      <c r="D418" s="26" t="s">
        <v>885</v>
      </c>
      <c r="E418" s="25" t="s">
        <v>229</v>
      </c>
      <c r="F418" s="27">
        <v>7.2259999999999998E-3</v>
      </c>
      <c r="G418" s="28">
        <v>12486</v>
      </c>
      <c r="H418" s="28">
        <f t="shared" si="7"/>
        <v>90.22</v>
      </c>
    </row>
    <row r="419" spans="1:8" ht="204.75" x14ac:dyDescent="0.25">
      <c r="A419" s="25">
        <v>405</v>
      </c>
      <c r="B419" s="25"/>
      <c r="C419" s="29" t="s">
        <v>886</v>
      </c>
      <c r="D419" s="26" t="s">
        <v>887</v>
      </c>
      <c r="E419" s="25" t="s">
        <v>229</v>
      </c>
      <c r="F419" s="27">
        <v>1.7983800000000001E-2</v>
      </c>
      <c r="G419" s="28">
        <v>5000</v>
      </c>
      <c r="H419" s="28">
        <f t="shared" si="7"/>
        <v>89.92</v>
      </c>
    </row>
    <row r="420" spans="1:8" ht="409.5" x14ac:dyDescent="0.25">
      <c r="A420" s="25">
        <v>406</v>
      </c>
      <c r="B420" s="25"/>
      <c r="C420" s="29" t="s">
        <v>888</v>
      </c>
      <c r="D420" s="26" t="s">
        <v>889</v>
      </c>
      <c r="E420" s="25" t="s">
        <v>244</v>
      </c>
      <c r="F420" s="27">
        <v>1</v>
      </c>
      <c r="G420" s="28">
        <v>87.77</v>
      </c>
      <c r="H420" s="28">
        <f t="shared" si="7"/>
        <v>87.77</v>
      </c>
    </row>
    <row r="421" spans="1:8" ht="204.75" x14ac:dyDescent="0.25">
      <c r="A421" s="25">
        <v>407</v>
      </c>
      <c r="B421" s="25"/>
      <c r="C421" s="29" t="s">
        <v>890</v>
      </c>
      <c r="D421" s="26" t="s">
        <v>891</v>
      </c>
      <c r="E421" s="25" t="s">
        <v>244</v>
      </c>
      <c r="F421" s="27">
        <v>10</v>
      </c>
      <c r="G421" s="28">
        <v>8.1999999999999993</v>
      </c>
      <c r="H421" s="28">
        <f t="shared" si="7"/>
        <v>82</v>
      </c>
    </row>
    <row r="422" spans="1:8" ht="63" x14ac:dyDescent="0.25">
      <c r="A422" s="25">
        <v>408</v>
      </c>
      <c r="B422" s="25"/>
      <c r="C422" s="29" t="s">
        <v>892</v>
      </c>
      <c r="D422" s="26" t="s">
        <v>893</v>
      </c>
      <c r="E422" s="25" t="s">
        <v>397</v>
      </c>
      <c r="F422" s="27">
        <v>0.62</v>
      </c>
      <c r="G422" s="28">
        <v>131.35</v>
      </c>
      <c r="H422" s="28">
        <f t="shared" si="7"/>
        <v>81.44</v>
      </c>
    </row>
    <row r="423" spans="1:8" ht="126" x14ac:dyDescent="0.25">
      <c r="A423" s="25">
        <v>409</v>
      </c>
      <c r="B423" s="25"/>
      <c r="C423" s="29" t="s">
        <v>894</v>
      </c>
      <c r="D423" s="26" t="s">
        <v>895</v>
      </c>
      <c r="E423" s="25" t="s">
        <v>510</v>
      </c>
      <c r="F423" s="27">
        <v>0.1</v>
      </c>
      <c r="G423" s="28">
        <v>801</v>
      </c>
      <c r="H423" s="28">
        <f t="shared" si="7"/>
        <v>80.099999999999994</v>
      </c>
    </row>
    <row r="424" spans="1:8" ht="110.25" x14ac:dyDescent="0.25">
      <c r="A424" s="25">
        <v>410</v>
      </c>
      <c r="B424" s="25"/>
      <c r="C424" s="29" t="s">
        <v>896</v>
      </c>
      <c r="D424" s="26" t="s">
        <v>897</v>
      </c>
      <c r="E424" s="25" t="s">
        <v>229</v>
      </c>
      <c r="F424" s="27">
        <v>1.26E-2</v>
      </c>
      <c r="G424" s="28">
        <v>6100</v>
      </c>
      <c r="H424" s="28">
        <f t="shared" si="7"/>
        <v>76.86</v>
      </c>
    </row>
    <row r="425" spans="1:8" ht="94.5" x14ac:dyDescent="0.25">
      <c r="A425" s="25">
        <v>411</v>
      </c>
      <c r="B425" s="25"/>
      <c r="C425" s="29" t="s">
        <v>898</v>
      </c>
      <c r="D425" s="26" t="s">
        <v>899</v>
      </c>
      <c r="E425" s="25" t="s">
        <v>229</v>
      </c>
      <c r="F425" s="27">
        <v>8.0245999999999998E-3</v>
      </c>
      <c r="G425" s="28">
        <v>9424</v>
      </c>
      <c r="H425" s="28">
        <f t="shared" si="7"/>
        <v>75.62</v>
      </c>
    </row>
    <row r="426" spans="1:8" ht="236.25" x14ac:dyDescent="0.25">
      <c r="A426" s="25">
        <v>412</v>
      </c>
      <c r="B426" s="25"/>
      <c r="C426" s="29" t="s">
        <v>900</v>
      </c>
      <c r="D426" s="26" t="s">
        <v>901</v>
      </c>
      <c r="E426" s="25" t="s">
        <v>229</v>
      </c>
      <c r="F426" s="27">
        <v>9.2429999999999995E-3</v>
      </c>
      <c r="G426" s="28">
        <v>8160.13</v>
      </c>
      <c r="H426" s="28">
        <f t="shared" si="7"/>
        <v>75.42</v>
      </c>
    </row>
    <row r="427" spans="1:8" ht="220.5" x14ac:dyDescent="0.25">
      <c r="A427" s="25">
        <v>413</v>
      </c>
      <c r="B427" s="25"/>
      <c r="C427" s="29" t="s">
        <v>242</v>
      </c>
      <c r="D427" s="26" t="s">
        <v>902</v>
      </c>
      <c r="E427" s="25" t="s">
        <v>244</v>
      </c>
      <c r="F427" s="27">
        <v>1</v>
      </c>
      <c r="G427" s="28">
        <v>73.55</v>
      </c>
      <c r="H427" s="28">
        <f t="shared" si="7"/>
        <v>73.55</v>
      </c>
    </row>
    <row r="428" spans="1:8" ht="346.5" x14ac:dyDescent="0.25">
      <c r="A428" s="25">
        <v>414</v>
      </c>
      <c r="B428" s="25"/>
      <c r="C428" s="29" t="s">
        <v>903</v>
      </c>
      <c r="D428" s="26" t="s">
        <v>904</v>
      </c>
      <c r="E428" s="25" t="s">
        <v>229</v>
      </c>
      <c r="F428" s="27">
        <v>1.26E-2</v>
      </c>
      <c r="G428" s="28">
        <v>5804</v>
      </c>
      <c r="H428" s="28">
        <f t="shared" si="7"/>
        <v>73.13</v>
      </c>
    </row>
    <row r="429" spans="1:8" ht="267.75" x14ac:dyDescent="0.25">
      <c r="A429" s="25">
        <v>415</v>
      </c>
      <c r="B429" s="25"/>
      <c r="C429" s="29" t="s">
        <v>905</v>
      </c>
      <c r="D429" s="26" t="s">
        <v>906</v>
      </c>
      <c r="E429" s="25" t="s">
        <v>454</v>
      </c>
      <c r="F429" s="27">
        <v>0.2</v>
      </c>
      <c r="G429" s="28">
        <v>361.7</v>
      </c>
      <c r="H429" s="28">
        <f t="shared" si="7"/>
        <v>72.34</v>
      </c>
    </row>
    <row r="430" spans="1:8" ht="94.5" x14ac:dyDescent="0.25">
      <c r="A430" s="25">
        <v>416</v>
      </c>
      <c r="B430" s="25"/>
      <c r="C430" s="29" t="s">
        <v>907</v>
      </c>
      <c r="D430" s="26" t="s">
        <v>908</v>
      </c>
      <c r="E430" s="25" t="s">
        <v>234</v>
      </c>
      <c r="F430" s="27">
        <v>0.10476000000000001</v>
      </c>
      <c r="G430" s="28">
        <v>686.42</v>
      </c>
      <c r="H430" s="28">
        <f t="shared" si="7"/>
        <v>71.91</v>
      </c>
    </row>
    <row r="431" spans="1:8" ht="47.25" x14ac:dyDescent="0.25">
      <c r="A431" s="25">
        <v>417</v>
      </c>
      <c r="B431" s="25"/>
      <c r="C431" s="29" t="s">
        <v>909</v>
      </c>
      <c r="D431" s="26" t="s">
        <v>910</v>
      </c>
      <c r="E431" s="25" t="s">
        <v>510</v>
      </c>
      <c r="F431" s="27">
        <v>0.68737800000000004</v>
      </c>
      <c r="G431" s="28">
        <v>100</v>
      </c>
      <c r="H431" s="28">
        <f t="shared" si="7"/>
        <v>68.739999999999995</v>
      </c>
    </row>
    <row r="432" spans="1:8" ht="78.75" x14ac:dyDescent="0.25">
      <c r="A432" s="25">
        <v>418</v>
      </c>
      <c r="B432" s="25"/>
      <c r="C432" s="29" t="s">
        <v>911</v>
      </c>
      <c r="D432" s="26" t="s">
        <v>912</v>
      </c>
      <c r="E432" s="25" t="s">
        <v>510</v>
      </c>
      <c r="F432" s="27">
        <v>6.8288000000000002</v>
      </c>
      <c r="G432" s="28">
        <v>10</v>
      </c>
      <c r="H432" s="28">
        <f t="shared" si="7"/>
        <v>68.290000000000006</v>
      </c>
    </row>
    <row r="433" spans="1:8" ht="141.75" x14ac:dyDescent="0.25">
      <c r="A433" s="25">
        <v>419</v>
      </c>
      <c r="B433" s="25"/>
      <c r="C433" s="29" t="s">
        <v>913</v>
      </c>
      <c r="D433" s="26" t="s">
        <v>914</v>
      </c>
      <c r="E433" s="25" t="s">
        <v>244</v>
      </c>
      <c r="F433" s="27">
        <v>1</v>
      </c>
      <c r="G433" s="28">
        <v>66.56</v>
      </c>
      <c r="H433" s="28">
        <f t="shared" si="7"/>
        <v>66.56</v>
      </c>
    </row>
    <row r="434" spans="1:8" ht="189" x14ac:dyDescent="0.25">
      <c r="A434" s="25">
        <v>420</v>
      </c>
      <c r="B434" s="25"/>
      <c r="C434" s="29" t="s">
        <v>915</v>
      </c>
      <c r="D434" s="26" t="s">
        <v>916</v>
      </c>
      <c r="E434" s="25" t="s">
        <v>229</v>
      </c>
      <c r="F434" s="27">
        <v>1.242E-2</v>
      </c>
      <c r="G434" s="28">
        <v>5325</v>
      </c>
      <c r="H434" s="28">
        <f t="shared" si="7"/>
        <v>66.14</v>
      </c>
    </row>
    <row r="435" spans="1:8" ht="78.75" x14ac:dyDescent="0.25">
      <c r="A435" s="25">
        <v>421</v>
      </c>
      <c r="B435" s="25"/>
      <c r="C435" s="29" t="s">
        <v>917</v>
      </c>
      <c r="D435" s="26" t="s">
        <v>918</v>
      </c>
      <c r="E435" s="25" t="s">
        <v>229</v>
      </c>
      <c r="F435" s="27">
        <v>2.232E-3</v>
      </c>
      <c r="G435" s="28">
        <v>29470.1</v>
      </c>
      <c r="H435" s="28">
        <f t="shared" si="7"/>
        <v>65.78</v>
      </c>
    </row>
    <row r="436" spans="1:8" ht="110.25" x14ac:dyDescent="0.25">
      <c r="A436" s="25">
        <v>422</v>
      </c>
      <c r="B436" s="25"/>
      <c r="C436" s="29" t="s">
        <v>919</v>
      </c>
      <c r="D436" s="26" t="s">
        <v>920</v>
      </c>
      <c r="E436" s="25" t="s">
        <v>229</v>
      </c>
      <c r="F436" s="27">
        <v>5.0790999999999996E-3</v>
      </c>
      <c r="G436" s="28">
        <v>12430</v>
      </c>
      <c r="H436" s="28">
        <f t="shared" si="7"/>
        <v>63.13</v>
      </c>
    </row>
    <row r="437" spans="1:8" ht="141.75" x14ac:dyDescent="0.25">
      <c r="A437" s="25">
        <v>423</v>
      </c>
      <c r="B437" s="25"/>
      <c r="C437" s="29" t="s">
        <v>921</v>
      </c>
      <c r="D437" s="26" t="s">
        <v>922</v>
      </c>
      <c r="E437" s="25" t="s">
        <v>226</v>
      </c>
      <c r="F437" s="27">
        <v>2.3780000000000001</v>
      </c>
      <c r="G437" s="28">
        <v>25.76</v>
      </c>
      <c r="H437" s="28">
        <f t="shared" si="7"/>
        <v>61.26</v>
      </c>
    </row>
    <row r="438" spans="1:8" ht="173.25" x14ac:dyDescent="0.25">
      <c r="A438" s="25">
        <v>424</v>
      </c>
      <c r="B438" s="25"/>
      <c r="C438" s="29" t="s">
        <v>923</v>
      </c>
      <c r="D438" s="26" t="s">
        <v>924</v>
      </c>
      <c r="E438" s="25" t="s">
        <v>925</v>
      </c>
      <c r="F438" s="27">
        <v>12.694000000000001</v>
      </c>
      <c r="G438" s="28">
        <v>4.8099999999999996</v>
      </c>
      <c r="H438" s="28">
        <f t="shared" si="7"/>
        <v>61.06</v>
      </c>
    </row>
    <row r="439" spans="1:8" ht="126" x14ac:dyDescent="0.25">
      <c r="A439" s="25">
        <v>425</v>
      </c>
      <c r="B439" s="25"/>
      <c r="C439" s="29" t="s">
        <v>926</v>
      </c>
      <c r="D439" s="26" t="s">
        <v>927</v>
      </c>
      <c r="E439" s="25" t="s">
        <v>510</v>
      </c>
      <c r="F439" s="27">
        <v>0.1</v>
      </c>
      <c r="G439" s="28">
        <v>572</v>
      </c>
      <c r="H439" s="28">
        <f t="shared" si="7"/>
        <v>57.2</v>
      </c>
    </row>
    <row r="440" spans="1:8" ht="315" x14ac:dyDescent="0.25">
      <c r="A440" s="25">
        <v>426</v>
      </c>
      <c r="B440" s="25"/>
      <c r="C440" s="29" t="s">
        <v>928</v>
      </c>
      <c r="D440" s="26" t="s">
        <v>929</v>
      </c>
      <c r="E440" s="25" t="s">
        <v>244</v>
      </c>
      <c r="F440" s="27">
        <v>5</v>
      </c>
      <c r="G440" s="28">
        <v>11.23</v>
      </c>
      <c r="H440" s="28">
        <f t="shared" si="7"/>
        <v>56.15</v>
      </c>
    </row>
    <row r="441" spans="1:8" ht="315" x14ac:dyDescent="0.25">
      <c r="A441" s="25">
        <v>427</v>
      </c>
      <c r="B441" s="25"/>
      <c r="C441" s="29" t="s">
        <v>930</v>
      </c>
      <c r="D441" s="26" t="s">
        <v>931</v>
      </c>
      <c r="E441" s="25" t="s">
        <v>244</v>
      </c>
      <c r="F441" s="27">
        <v>2</v>
      </c>
      <c r="G441" s="28">
        <v>28</v>
      </c>
      <c r="H441" s="28">
        <f t="shared" si="7"/>
        <v>56</v>
      </c>
    </row>
    <row r="442" spans="1:8" ht="47.25" x14ac:dyDescent="0.25">
      <c r="A442" s="25">
        <v>428</v>
      </c>
      <c r="B442" s="25"/>
      <c r="C442" s="29" t="s">
        <v>932</v>
      </c>
      <c r="D442" s="26" t="s">
        <v>933</v>
      </c>
      <c r="E442" s="25" t="s">
        <v>229</v>
      </c>
      <c r="F442" s="27">
        <v>2.0485999999999998E-3</v>
      </c>
      <c r="G442" s="28">
        <v>26500</v>
      </c>
      <c r="H442" s="28">
        <f t="shared" si="7"/>
        <v>54.29</v>
      </c>
    </row>
    <row r="443" spans="1:8" ht="126" x14ac:dyDescent="0.25">
      <c r="A443" s="25">
        <v>429</v>
      </c>
      <c r="B443" s="25"/>
      <c r="C443" s="29" t="s">
        <v>934</v>
      </c>
      <c r="D443" s="26" t="s">
        <v>935</v>
      </c>
      <c r="E443" s="25" t="s">
        <v>226</v>
      </c>
      <c r="F443" s="27">
        <v>0.22539999999999999</v>
      </c>
      <c r="G443" s="28">
        <v>238.48</v>
      </c>
      <c r="H443" s="28">
        <f t="shared" si="7"/>
        <v>53.75</v>
      </c>
    </row>
    <row r="444" spans="1:8" ht="63" x14ac:dyDescent="0.25">
      <c r="A444" s="25">
        <v>430</v>
      </c>
      <c r="B444" s="25"/>
      <c r="C444" s="29" t="s">
        <v>936</v>
      </c>
      <c r="D444" s="26" t="s">
        <v>937</v>
      </c>
      <c r="E444" s="25" t="s">
        <v>503</v>
      </c>
      <c r="F444" s="27">
        <v>0.72982800000000003</v>
      </c>
      <c r="G444" s="28">
        <v>73.650000000000006</v>
      </c>
      <c r="H444" s="28">
        <f t="shared" si="7"/>
        <v>53.75</v>
      </c>
    </row>
    <row r="445" spans="1:8" ht="47.25" x14ac:dyDescent="0.25">
      <c r="A445" s="25">
        <v>431</v>
      </c>
      <c r="B445" s="25"/>
      <c r="C445" s="29" t="s">
        <v>938</v>
      </c>
      <c r="D445" s="26" t="s">
        <v>939</v>
      </c>
      <c r="E445" s="25" t="s">
        <v>556</v>
      </c>
      <c r="F445" s="27">
        <v>0.192492</v>
      </c>
      <c r="G445" s="28">
        <v>270</v>
      </c>
      <c r="H445" s="28">
        <f t="shared" si="7"/>
        <v>51.97</v>
      </c>
    </row>
    <row r="446" spans="1:8" ht="204.75" x14ac:dyDescent="0.25">
      <c r="A446" s="25">
        <v>432</v>
      </c>
      <c r="B446" s="25"/>
      <c r="C446" s="29" t="s">
        <v>940</v>
      </c>
      <c r="D446" s="26" t="s">
        <v>941</v>
      </c>
      <c r="E446" s="25" t="s">
        <v>244</v>
      </c>
      <c r="F446" s="27">
        <v>3</v>
      </c>
      <c r="G446" s="28">
        <v>16.73</v>
      </c>
      <c r="H446" s="28">
        <f t="shared" si="7"/>
        <v>50.19</v>
      </c>
    </row>
    <row r="447" spans="1:8" ht="157.5" x14ac:dyDescent="0.25">
      <c r="A447" s="25">
        <v>433</v>
      </c>
      <c r="B447" s="25"/>
      <c r="C447" s="29" t="s">
        <v>942</v>
      </c>
      <c r="D447" s="26" t="s">
        <v>943</v>
      </c>
      <c r="E447" s="25" t="s">
        <v>229</v>
      </c>
      <c r="F447" s="27">
        <v>7.6119999999999996E-4</v>
      </c>
      <c r="G447" s="28">
        <v>65750</v>
      </c>
      <c r="H447" s="28">
        <f t="shared" si="7"/>
        <v>50.05</v>
      </c>
    </row>
    <row r="448" spans="1:8" ht="63" x14ac:dyDescent="0.25">
      <c r="A448" s="25">
        <v>434</v>
      </c>
      <c r="B448" s="25"/>
      <c r="C448" s="29" t="s">
        <v>944</v>
      </c>
      <c r="D448" s="26" t="s">
        <v>945</v>
      </c>
      <c r="E448" s="25" t="s">
        <v>510</v>
      </c>
      <c r="F448" s="27">
        <v>0.12726000000000001</v>
      </c>
      <c r="G448" s="28">
        <v>366</v>
      </c>
      <c r="H448" s="28">
        <f t="shared" si="7"/>
        <v>46.58</v>
      </c>
    </row>
    <row r="449" spans="1:8" ht="189" x14ac:dyDescent="0.25">
      <c r="A449" s="25">
        <v>435</v>
      </c>
      <c r="B449" s="25"/>
      <c r="C449" s="29" t="s">
        <v>946</v>
      </c>
      <c r="D449" s="26" t="s">
        <v>947</v>
      </c>
      <c r="E449" s="25" t="s">
        <v>244</v>
      </c>
      <c r="F449" s="27">
        <v>3</v>
      </c>
      <c r="G449" s="28">
        <v>15.18</v>
      </c>
      <c r="H449" s="28">
        <f t="shared" si="7"/>
        <v>45.54</v>
      </c>
    </row>
    <row r="450" spans="1:8" ht="315" x14ac:dyDescent="0.25">
      <c r="A450" s="25">
        <v>436</v>
      </c>
      <c r="B450" s="25"/>
      <c r="C450" s="29" t="s">
        <v>948</v>
      </c>
      <c r="D450" s="26" t="s">
        <v>949</v>
      </c>
      <c r="E450" s="25" t="s">
        <v>244</v>
      </c>
      <c r="F450" s="27">
        <v>5</v>
      </c>
      <c r="G450" s="28">
        <v>8.7899999999999991</v>
      </c>
      <c r="H450" s="28">
        <f t="shared" si="7"/>
        <v>43.95</v>
      </c>
    </row>
    <row r="451" spans="1:8" ht="141.75" x14ac:dyDescent="0.25">
      <c r="A451" s="25">
        <v>437</v>
      </c>
      <c r="B451" s="25"/>
      <c r="C451" s="29" t="s">
        <v>950</v>
      </c>
      <c r="D451" s="26" t="s">
        <v>951</v>
      </c>
      <c r="E451" s="25" t="s">
        <v>226</v>
      </c>
      <c r="F451" s="27">
        <v>3.24</v>
      </c>
      <c r="G451" s="28">
        <v>13.56</v>
      </c>
      <c r="H451" s="28">
        <f t="shared" si="7"/>
        <v>43.93</v>
      </c>
    </row>
    <row r="452" spans="1:8" ht="189" x14ac:dyDescent="0.25">
      <c r="A452" s="25">
        <v>438</v>
      </c>
      <c r="B452" s="25"/>
      <c r="C452" s="29" t="s">
        <v>952</v>
      </c>
      <c r="D452" s="26" t="s">
        <v>953</v>
      </c>
      <c r="E452" s="25" t="s">
        <v>229</v>
      </c>
      <c r="F452" s="27">
        <v>2.9583999999999999E-3</v>
      </c>
      <c r="G452" s="28">
        <v>14830</v>
      </c>
      <c r="H452" s="28">
        <f t="shared" si="7"/>
        <v>43.87</v>
      </c>
    </row>
    <row r="453" spans="1:8" ht="110.25" x14ac:dyDescent="0.25">
      <c r="A453" s="25">
        <v>439</v>
      </c>
      <c r="B453" s="25"/>
      <c r="C453" s="29" t="s">
        <v>954</v>
      </c>
      <c r="D453" s="26" t="s">
        <v>955</v>
      </c>
      <c r="E453" s="25" t="s">
        <v>226</v>
      </c>
      <c r="F453" s="27">
        <v>0.81899999999999995</v>
      </c>
      <c r="G453" s="28">
        <v>52.86</v>
      </c>
      <c r="H453" s="28">
        <f t="shared" si="7"/>
        <v>43.29</v>
      </c>
    </row>
    <row r="454" spans="1:8" ht="47.25" x14ac:dyDescent="0.25">
      <c r="A454" s="25">
        <v>440</v>
      </c>
      <c r="B454" s="25"/>
      <c r="C454" s="29" t="s">
        <v>956</v>
      </c>
      <c r="D454" s="26" t="s">
        <v>957</v>
      </c>
      <c r="E454" s="25" t="s">
        <v>234</v>
      </c>
      <c r="F454" s="27">
        <v>7.7939999999999995E-2</v>
      </c>
      <c r="G454" s="28">
        <v>553.9</v>
      </c>
      <c r="H454" s="28">
        <f t="shared" si="7"/>
        <v>43.17</v>
      </c>
    </row>
    <row r="455" spans="1:8" ht="141.75" x14ac:dyDescent="0.25">
      <c r="A455" s="25">
        <v>441</v>
      </c>
      <c r="B455" s="25"/>
      <c r="C455" s="29" t="s">
        <v>958</v>
      </c>
      <c r="D455" s="26" t="s">
        <v>959</v>
      </c>
      <c r="E455" s="25" t="s">
        <v>226</v>
      </c>
      <c r="F455" s="27">
        <v>1.5049999999999999</v>
      </c>
      <c r="G455" s="28">
        <v>28.22</v>
      </c>
      <c r="H455" s="28">
        <f t="shared" si="7"/>
        <v>42.47</v>
      </c>
    </row>
    <row r="456" spans="1:8" ht="78.75" x14ac:dyDescent="0.25">
      <c r="A456" s="25">
        <v>442</v>
      </c>
      <c r="B456" s="25"/>
      <c r="C456" s="29" t="s">
        <v>960</v>
      </c>
      <c r="D456" s="26" t="s">
        <v>961</v>
      </c>
      <c r="E456" s="25" t="s">
        <v>454</v>
      </c>
      <c r="F456" s="27">
        <v>1.0746</v>
      </c>
      <c r="G456" s="28">
        <v>39</v>
      </c>
      <c r="H456" s="28">
        <f t="shared" si="7"/>
        <v>41.91</v>
      </c>
    </row>
    <row r="457" spans="1:8" ht="110.25" x14ac:dyDescent="0.25">
      <c r="A457" s="25">
        <v>443</v>
      </c>
      <c r="B457" s="25"/>
      <c r="C457" s="29" t="s">
        <v>962</v>
      </c>
      <c r="D457" s="26" t="s">
        <v>963</v>
      </c>
      <c r="E457" s="25" t="s">
        <v>229</v>
      </c>
      <c r="F457" s="27">
        <v>3.5999999999999999E-3</v>
      </c>
      <c r="G457" s="28">
        <v>11524</v>
      </c>
      <c r="H457" s="28">
        <f t="shared" si="7"/>
        <v>41.49</v>
      </c>
    </row>
    <row r="458" spans="1:8" ht="94.5" x14ac:dyDescent="0.25">
      <c r="A458" s="25">
        <v>444</v>
      </c>
      <c r="B458" s="25"/>
      <c r="C458" s="29" t="s">
        <v>964</v>
      </c>
      <c r="D458" s="26" t="s">
        <v>965</v>
      </c>
      <c r="E458" s="25" t="s">
        <v>510</v>
      </c>
      <c r="F458" s="27">
        <v>0.2</v>
      </c>
      <c r="G458" s="28">
        <v>203</v>
      </c>
      <c r="H458" s="28">
        <f t="shared" si="7"/>
        <v>40.6</v>
      </c>
    </row>
    <row r="459" spans="1:8" ht="63" x14ac:dyDescent="0.25">
      <c r="A459" s="25">
        <v>445</v>
      </c>
      <c r="B459" s="25"/>
      <c r="C459" s="29" t="s">
        <v>966</v>
      </c>
      <c r="D459" s="26" t="s">
        <v>967</v>
      </c>
      <c r="E459" s="25" t="s">
        <v>226</v>
      </c>
      <c r="F459" s="27">
        <v>1.1160000000000001</v>
      </c>
      <c r="G459" s="28">
        <v>35.700000000000003</v>
      </c>
      <c r="H459" s="28">
        <f t="shared" si="7"/>
        <v>39.840000000000003</v>
      </c>
    </row>
    <row r="460" spans="1:8" ht="78.75" x14ac:dyDescent="0.25">
      <c r="A460" s="25">
        <v>446</v>
      </c>
      <c r="B460" s="25"/>
      <c r="C460" s="29" t="s">
        <v>968</v>
      </c>
      <c r="D460" s="26" t="s">
        <v>969</v>
      </c>
      <c r="E460" s="25" t="s">
        <v>226</v>
      </c>
      <c r="F460" s="27">
        <v>6</v>
      </c>
      <c r="G460" s="28">
        <v>6.5</v>
      </c>
      <c r="H460" s="28">
        <f t="shared" si="7"/>
        <v>39</v>
      </c>
    </row>
    <row r="461" spans="1:8" ht="189" x14ac:dyDescent="0.25">
      <c r="A461" s="25">
        <v>447</v>
      </c>
      <c r="B461" s="25"/>
      <c r="C461" s="29" t="s">
        <v>970</v>
      </c>
      <c r="D461" s="26" t="s">
        <v>971</v>
      </c>
      <c r="E461" s="25" t="s">
        <v>229</v>
      </c>
      <c r="F461" s="27">
        <v>2.5400000000000002E-3</v>
      </c>
      <c r="G461" s="28">
        <v>15323</v>
      </c>
      <c r="H461" s="28">
        <f t="shared" si="7"/>
        <v>38.92</v>
      </c>
    </row>
    <row r="462" spans="1:8" ht="204.75" x14ac:dyDescent="0.25">
      <c r="A462" s="25">
        <v>448</v>
      </c>
      <c r="B462" s="25"/>
      <c r="C462" s="29" t="s">
        <v>972</v>
      </c>
      <c r="D462" s="26" t="s">
        <v>973</v>
      </c>
      <c r="E462" s="25" t="s">
        <v>234</v>
      </c>
      <c r="F462" s="27">
        <v>2.826E-2</v>
      </c>
      <c r="G462" s="28">
        <v>1375</v>
      </c>
      <c r="H462" s="28">
        <f t="shared" si="7"/>
        <v>38.86</v>
      </c>
    </row>
    <row r="463" spans="1:8" ht="393.75" x14ac:dyDescent="0.25">
      <c r="A463" s="25">
        <v>449</v>
      </c>
      <c r="B463" s="25"/>
      <c r="C463" s="29" t="s">
        <v>974</v>
      </c>
      <c r="D463" s="26" t="s">
        <v>975</v>
      </c>
      <c r="E463" s="25" t="s">
        <v>244</v>
      </c>
      <c r="F463" s="27">
        <v>1</v>
      </c>
      <c r="G463" s="28">
        <v>38.26</v>
      </c>
      <c r="H463" s="28">
        <f t="shared" si="7"/>
        <v>38.26</v>
      </c>
    </row>
    <row r="464" spans="1:8" ht="47.25" x14ac:dyDescent="0.25">
      <c r="A464" s="25">
        <v>450</v>
      </c>
      <c r="B464" s="25"/>
      <c r="C464" s="29" t="s">
        <v>976</v>
      </c>
      <c r="D464" s="26" t="s">
        <v>977</v>
      </c>
      <c r="E464" s="25" t="s">
        <v>226</v>
      </c>
      <c r="F464" s="27">
        <v>1.8</v>
      </c>
      <c r="G464" s="28">
        <v>19.61</v>
      </c>
      <c r="H464" s="28">
        <f t="shared" si="7"/>
        <v>35.299999999999997</v>
      </c>
    </row>
    <row r="465" spans="1:8" ht="110.25" x14ac:dyDescent="0.25">
      <c r="A465" s="25">
        <v>451</v>
      </c>
      <c r="B465" s="25"/>
      <c r="C465" s="29" t="s">
        <v>978</v>
      </c>
      <c r="D465" s="26" t="s">
        <v>979</v>
      </c>
      <c r="E465" s="25" t="s">
        <v>229</v>
      </c>
      <c r="F465" s="27">
        <v>2.8115000000000002E-3</v>
      </c>
      <c r="G465" s="28">
        <v>12430</v>
      </c>
      <c r="H465" s="28">
        <f t="shared" si="7"/>
        <v>34.950000000000003</v>
      </c>
    </row>
    <row r="466" spans="1:8" ht="110.25" x14ac:dyDescent="0.25">
      <c r="A466" s="25">
        <v>452</v>
      </c>
      <c r="B466" s="25"/>
      <c r="C466" s="29" t="s">
        <v>980</v>
      </c>
      <c r="D466" s="26" t="s">
        <v>981</v>
      </c>
      <c r="E466" s="25" t="s">
        <v>234</v>
      </c>
      <c r="F466" s="27">
        <v>6.4019999999999994E-2</v>
      </c>
      <c r="G466" s="28">
        <v>519.79999999999995</v>
      </c>
      <c r="H466" s="28">
        <f t="shared" si="7"/>
        <v>33.28</v>
      </c>
    </row>
    <row r="467" spans="1:8" ht="173.25" x14ac:dyDescent="0.25">
      <c r="A467" s="25">
        <v>453</v>
      </c>
      <c r="B467" s="25"/>
      <c r="C467" s="29" t="s">
        <v>982</v>
      </c>
      <c r="D467" s="26" t="s">
        <v>983</v>
      </c>
      <c r="E467" s="25" t="s">
        <v>244</v>
      </c>
      <c r="F467" s="27">
        <v>0.42</v>
      </c>
      <c r="G467" s="28">
        <v>72.8</v>
      </c>
      <c r="H467" s="28">
        <f t="shared" si="7"/>
        <v>30.58</v>
      </c>
    </row>
    <row r="468" spans="1:8" ht="173.25" x14ac:dyDescent="0.25">
      <c r="A468" s="25">
        <v>454</v>
      </c>
      <c r="B468" s="25"/>
      <c r="C468" s="29" t="s">
        <v>984</v>
      </c>
      <c r="D468" s="26" t="s">
        <v>985</v>
      </c>
      <c r="E468" s="25" t="s">
        <v>226</v>
      </c>
      <c r="F468" s="27">
        <v>2</v>
      </c>
      <c r="G468" s="28">
        <v>15.14</v>
      </c>
      <c r="H468" s="28">
        <f t="shared" si="7"/>
        <v>30.28</v>
      </c>
    </row>
    <row r="469" spans="1:8" ht="189" x14ac:dyDescent="0.25">
      <c r="A469" s="25">
        <v>455</v>
      </c>
      <c r="B469" s="25"/>
      <c r="C469" s="29" t="s">
        <v>986</v>
      </c>
      <c r="D469" s="26" t="s">
        <v>987</v>
      </c>
      <c r="E469" s="25" t="s">
        <v>556</v>
      </c>
      <c r="F469" s="27">
        <v>1.7357000000000001E-2</v>
      </c>
      <c r="G469" s="28">
        <v>1572</v>
      </c>
      <c r="H469" s="28">
        <f t="shared" si="7"/>
        <v>27.29</v>
      </c>
    </row>
    <row r="470" spans="1:8" ht="173.25" x14ac:dyDescent="0.25">
      <c r="A470" s="25">
        <v>456</v>
      </c>
      <c r="B470" s="25"/>
      <c r="C470" s="29" t="s">
        <v>988</v>
      </c>
      <c r="D470" s="26" t="s">
        <v>989</v>
      </c>
      <c r="E470" s="25" t="s">
        <v>925</v>
      </c>
      <c r="F470" s="27">
        <v>63</v>
      </c>
      <c r="G470" s="28">
        <v>0.43</v>
      </c>
      <c r="H470" s="28">
        <f t="shared" ref="H470:H533" si="8">ROUND(F470*G470,2)</f>
        <v>27.09</v>
      </c>
    </row>
    <row r="471" spans="1:8" ht="78.75" x14ac:dyDescent="0.25">
      <c r="A471" s="25">
        <v>457</v>
      </c>
      <c r="B471" s="25"/>
      <c r="C471" s="29" t="s">
        <v>990</v>
      </c>
      <c r="D471" s="26" t="s">
        <v>991</v>
      </c>
      <c r="E471" s="25" t="s">
        <v>244</v>
      </c>
      <c r="F471" s="27">
        <v>100</v>
      </c>
      <c r="G471" s="28">
        <v>0.27</v>
      </c>
      <c r="H471" s="28">
        <f t="shared" si="8"/>
        <v>27</v>
      </c>
    </row>
    <row r="472" spans="1:8" ht="157.5" x14ac:dyDescent="0.25">
      <c r="A472" s="25">
        <v>458</v>
      </c>
      <c r="B472" s="25"/>
      <c r="C472" s="29" t="s">
        <v>992</v>
      </c>
      <c r="D472" s="26" t="s">
        <v>993</v>
      </c>
      <c r="E472" s="25" t="s">
        <v>244</v>
      </c>
      <c r="F472" s="27">
        <v>1</v>
      </c>
      <c r="G472" s="28">
        <v>25.25</v>
      </c>
      <c r="H472" s="28">
        <f t="shared" si="8"/>
        <v>25.25</v>
      </c>
    </row>
    <row r="473" spans="1:8" ht="31.5" x14ac:dyDescent="0.25">
      <c r="A473" s="25">
        <v>459</v>
      </c>
      <c r="B473" s="25"/>
      <c r="C473" s="29" t="s">
        <v>994</v>
      </c>
      <c r="D473" s="26" t="s">
        <v>995</v>
      </c>
      <c r="E473" s="25" t="s">
        <v>229</v>
      </c>
      <c r="F473" s="27">
        <v>1.2800000000000001E-2</v>
      </c>
      <c r="G473" s="28">
        <v>1946.91</v>
      </c>
      <c r="H473" s="28">
        <f t="shared" si="8"/>
        <v>24.92</v>
      </c>
    </row>
    <row r="474" spans="1:8" ht="204.75" x14ac:dyDescent="0.25">
      <c r="A474" s="25">
        <v>460</v>
      </c>
      <c r="B474" s="25"/>
      <c r="C474" s="29" t="s">
        <v>996</v>
      </c>
      <c r="D474" s="26" t="s">
        <v>997</v>
      </c>
      <c r="E474" s="25" t="s">
        <v>229</v>
      </c>
      <c r="F474" s="27">
        <v>2.0747999999999999E-3</v>
      </c>
      <c r="G474" s="28">
        <v>11978</v>
      </c>
      <c r="H474" s="28">
        <f t="shared" si="8"/>
        <v>24.85</v>
      </c>
    </row>
    <row r="475" spans="1:8" ht="189" x14ac:dyDescent="0.25">
      <c r="A475" s="25">
        <v>461</v>
      </c>
      <c r="B475" s="25"/>
      <c r="C475" s="29" t="s">
        <v>998</v>
      </c>
      <c r="D475" s="26" t="s">
        <v>999</v>
      </c>
      <c r="E475" s="25" t="s">
        <v>244</v>
      </c>
      <c r="F475" s="27">
        <v>2</v>
      </c>
      <c r="G475" s="28">
        <v>12.37</v>
      </c>
      <c r="H475" s="28">
        <f t="shared" si="8"/>
        <v>24.74</v>
      </c>
    </row>
    <row r="476" spans="1:8" ht="126" x14ac:dyDescent="0.25">
      <c r="A476" s="25">
        <v>462</v>
      </c>
      <c r="B476" s="25"/>
      <c r="C476" s="29" t="s">
        <v>1000</v>
      </c>
      <c r="D476" s="26" t="s">
        <v>1001</v>
      </c>
      <c r="E476" s="25" t="s">
        <v>556</v>
      </c>
      <c r="F476" s="27">
        <v>9.7100000000000006E-2</v>
      </c>
      <c r="G476" s="28">
        <v>253.8</v>
      </c>
      <c r="H476" s="28">
        <f t="shared" si="8"/>
        <v>24.64</v>
      </c>
    </row>
    <row r="477" spans="1:8" ht="157.5" x14ac:dyDescent="0.25">
      <c r="A477" s="25">
        <v>463</v>
      </c>
      <c r="B477" s="25"/>
      <c r="C477" s="29" t="s">
        <v>1002</v>
      </c>
      <c r="D477" s="26" t="s">
        <v>1003</v>
      </c>
      <c r="E477" s="25" t="s">
        <v>226</v>
      </c>
      <c r="F477" s="27">
        <v>1.5920000000000001</v>
      </c>
      <c r="G477" s="28">
        <v>15.12</v>
      </c>
      <c r="H477" s="28">
        <f t="shared" si="8"/>
        <v>24.07</v>
      </c>
    </row>
    <row r="478" spans="1:8" ht="346.5" x14ac:dyDescent="0.25">
      <c r="A478" s="25">
        <v>464</v>
      </c>
      <c r="B478" s="25"/>
      <c r="C478" s="29" t="s">
        <v>1004</v>
      </c>
      <c r="D478" s="26" t="s">
        <v>1005</v>
      </c>
      <c r="E478" s="25" t="s">
        <v>244</v>
      </c>
      <c r="F478" s="27">
        <v>1</v>
      </c>
      <c r="G478" s="28">
        <v>23.95</v>
      </c>
      <c r="H478" s="28">
        <f t="shared" si="8"/>
        <v>23.95</v>
      </c>
    </row>
    <row r="479" spans="1:8" ht="220.5" x14ac:dyDescent="0.25">
      <c r="A479" s="25">
        <v>465</v>
      </c>
      <c r="B479" s="25"/>
      <c r="C479" s="29" t="s">
        <v>1006</v>
      </c>
      <c r="D479" s="26" t="s">
        <v>1007</v>
      </c>
      <c r="E479" s="25" t="s">
        <v>234</v>
      </c>
      <c r="F479" s="27">
        <v>2.2599999999999999E-2</v>
      </c>
      <c r="G479" s="28">
        <v>1056</v>
      </c>
      <c r="H479" s="28">
        <f t="shared" si="8"/>
        <v>23.87</v>
      </c>
    </row>
    <row r="480" spans="1:8" ht="94.5" x14ac:dyDescent="0.25">
      <c r="A480" s="25">
        <v>466</v>
      </c>
      <c r="B480" s="25"/>
      <c r="C480" s="29" t="s">
        <v>1008</v>
      </c>
      <c r="D480" s="26" t="s">
        <v>1009</v>
      </c>
      <c r="E480" s="25" t="s">
        <v>229</v>
      </c>
      <c r="F480" s="27">
        <v>2.8400000000000001E-3</v>
      </c>
      <c r="G480" s="28">
        <v>8105.71</v>
      </c>
      <c r="H480" s="28">
        <f t="shared" si="8"/>
        <v>23.02</v>
      </c>
    </row>
    <row r="481" spans="1:8" ht="141.75" x14ac:dyDescent="0.25">
      <c r="A481" s="25">
        <v>467</v>
      </c>
      <c r="B481" s="25"/>
      <c r="C481" s="29" t="s">
        <v>1010</v>
      </c>
      <c r="D481" s="26" t="s">
        <v>1011</v>
      </c>
      <c r="E481" s="25" t="s">
        <v>244</v>
      </c>
      <c r="F481" s="27">
        <v>8</v>
      </c>
      <c r="G481" s="28">
        <v>2.87</v>
      </c>
      <c r="H481" s="28">
        <f t="shared" si="8"/>
        <v>22.96</v>
      </c>
    </row>
    <row r="482" spans="1:8" ht="110.25" x14ac:dyDescent="0.25">
      <c r="A482" s="25">
        <v>468</v>
      </c>
      <c r="B482" s="25"/>
      <c r="C482" s="29" t="s">
        <v>1012</v>
      </c>
      <c r="D482" s="26" t="s">
        <v>1013</v>
      </c>
      <c r="E482" s="25" t="s">
        <v>241</v>
      </c>
      <c r="F482" s="27">
        <v>11.826000000000001</v>
      </c>
      <c r="G482" s="28">
        <v>1.94</v>
      </c>
      <c r="H482" s="28">
        <f t="shared" si="8"/>
        <v>22.94</v>
      </c>
    </row>
    <row r="483" spans="1:8" ht="78.75" x14ac:dyDescent="0.25">
      <c r="A483" s="25">
        <v>469</v>
      </c>
      <c r="B483" s="25"/>
      <c r="C483" s="29" t="s">
        <v>1014</v>
      </c>
      <c r="D483" s="26" t="s">
        <v>1015</v>
      </c>
      <c r="E483" s="25" t="s">
        <v>510</v>
      </c>
      <c r="F483" s="27">
        <v>0.20383999999999999</v>
      </c>
      <c r="G483" s="28">
        <v>110</v>
      </c>
      <c r="H483" s="28">
        <f t="shared" si="8"/>
        <v>22.42</v>
      </c>
    </row>
    <row r="484" spans="1:8" ht="31.5" x14ac:dyDescent="0.25">
      <c r="A484" s="25">
        <v>470</v>
      </c>
      <c r="B484" s="25"/>
      <c r="C484" s="29" t="s">
        <v>1016</v>
      </c>
      <c r="D484" s="26" t="s">
        <v>1017</v>
      </c>
      <c r="E484" s="25" t="s">
        <v>229</v>
      </c>
      <c r="F484" s="27">
        <v>7.2000000000000005E-4</v>
      </c>
      <c r="G484" s="28">
        <v>30030</v>
      </c>
      <c r="H484" s="28">
        <f t="shared" si="8"/>
        <v>21.62</v>
      </c>
    </row>
    <row r="485" spans="1:8" ht="63" x14ac:dyDescent="0.25">
      <c r="A485" s="25">
        <v>471</v>
      </c>
      <c r="B485" s="25"/>
      <c r="C485" s="29" t="s">
        <v>1018</v>
      </c>
      <c r="D485" s="26" t="s">
        <v>1019</v>
      </c>
      <c r="E485" s="25" t="s">
        <v>226</v>
      </c>
      <c r="F485" s="27">
        <v>0.48</v>
      </c>
      <c r="G485" s="28">
        <v>45</v>
      </c>
      <c r="H485" s="28">
        <f t="shared" si="8"/>
        <v>21.6</v>
      </c>
    </row>
    <row r="486" spans="1:8" ht="110.25" x14ac:dyDescent="0.25">
      <c r="A486" s="25">
        <v>472</v>
      </c>
      <c r="B486" s="25"/>
      <c r="C486" s="29" t="s">
        <v>1020</v>
      </c>
      <c r="D486" s="26" t="s">
        <v>1021</v>
      </c>
      <c r="E486" s="25" t="s">
        <v>234</v>
      </c>
      <c r="F486" s="27">
        <v>4.41E-2</v>
      </c>
      <c r="G486" s="28">
        <v>485.9</v>
      </c>
      <c r="H486" s="28">
        <f t="shared" si="8"/>
        <v>21.43</v>
      </c>
    </row>
    <row r="487" spans="1:8" ht="157.5" x14ac:dyDescent="0.25">
      <c r="A487" s="25">
        <v>473</v>
      </c>
      <c r="B487" s="25"/>
      <c r="C487" s="29" t="s">
        <v>1022</v>
      </c>
      <c r="D487" s="26" t="s">
        <v>1023</v>
      </c>
      <c r="E487" s="25" t="s">
        <v>510</v>
      </c>
      <c r="F487" s="27">
        <v>0.01</v>
      </c>
      <c r="G487" s="28">
        <v>2008</v>
      </c>
      <c r="H487" s="28">
        <f t="shared" si="8"/>
        <v>20.079999999999998</v>
      </c>
    </row>
    <row r="488" spans="1:8" ht="173.25" x14ac:dyDescent="0.25">
      <c r="A488" s="25">
        <v>474</v>
      </c>
      <c r="B488" s="25"/>
      <c r="C488" s="29" t="s">
        <v>1024</v>
      </c>
      <c r="D488" s="26" t="s">
        <v>1025</v>
      </c>
      <c r="E488" s="25" t="s">
        <v>229</v>
      </c>
      <c r="F488" s="27">
        <v>8.2649999999999998E-4</v>
      </c>
      <c r="G488" s="28">
        <v>22558</v>
      </c>
      <c r="H488" s="28">
        <f t="shared" si="8"/>
        <v>18.64</v>
      </c>
    </row>
    <row r="489" spans="1:8" ht="236.25" x14ac:dyDescent="0.25">
      <c r="A489" s="25">
        <v>475</v>
      </c>
      <c r="B489" s="25"/>
      <c r="C489" s="29" t="s">
        <v>1026</v>
      </c>
      <c r="D489" s="26" t="s">
        <v>1027</v>
      </c>
      <c r="E489" s="25" t="s">
        <v>244</v>
      </c>
      <c r="F489" s="27">
        <v>3</v>
      </c>
      <c r="G489" s="28">
        <v>5.65</v>
      </c>
      <c r="H489" s="28">
        <f t="shared" si="8"/>
        <v>16.95</v>
      </c>
    </row>
    <row r="490" spans="1:8" ht="252" x14ac:dyDescent="0.25">
      <c r="A490" s="25">
        <v>476</v>
      </c>
      <c r="B490" s="25"/>
      <c r="C490" s="29" t="s">
        <v>1028</v>
      </c>
      <c r="D490" s="26" t="s">
        <v>736</v>
      </c>
      <c r="E490" s="25"/>
      <c r="F490" s="27">
        <v>12.94788</v>
      </c>
      <c r="G490" s="28">
        <v>1.28</v>
      </c>
      <c r="H490" s="28">
        <f t="shared" si="8"/>
        <v>16.57</v>
      </c>
    </row>
    <row r="491" spans="1:8" ht="236.25" x14ac:dyDescent="0.25">
      <c r="A491" s="25">
        <v>477</v>
      </c>
      <c r="B491" s="25"/>
      <c r="C491" s="29" t="s">
        <v>1029</v>
      </c>
      <c r="D491" s="26" t="s">
        <v>1030</v>
      </c>
      <c r="E491" s="25" t="s">
        <v>244</v>
      </c>
      <c r="F491" s="27">
        <v>16</v>
      </c>
      <c r="G491" s="28">
        <v>1.02</v>
      </c>
      <c r="H491" s="28">
        <f t="shared" si="8"/>
        <v>16.32</v>
      </c>
    </row>
    <row r="492" spans="1:8" ht="220.5" x14ac:dyDescent="0.25">
      <c r="A492" s="25">
        <v>478</v>
      </c>
      <c r="B492" s="25"/>
      <c r="C492" s="29" t="s">
        <v>1031</v>
      </c>
      <c r="D492" s="26" t="s">
        <v>1032</v>
      </c>
      <c r="E492" s="25" t="s">
        <v>229</v>
      </c>
      <c r="F492" s="27">
        <v>1.0605E-3</v>
      </c>
      <c r="G492" s="28">
        <v>14690</v>
      </c>
      <c r="H492" s="28">
        <f t="shared" si="8"/>
        <v>15.58</v>
      </c>
    </row>
    <row r="493" spans="1:8" ht="267.75" x14ac:dyDescent="0.25">
      <c r="A493" s="25">
        <v>479</v>
      </c>
      <c r="B493" s="25"/>
      <c r="C493" s="29" t="s">
        <v>1033</v>
      </c>
      <c r="D493" s="26" t="s">
        <v>1034</v>
      </c>
      <c r="E493" s="25" t="s">
        <v>503</v>
      </c>
      <c r="F493" s="27">
        <v>0.6</v>
      </c>
      <c r="G493" s="28">
        <v>25.4</v>
      </c>
      <c r="H493" s="28">
        <f t="shared" si="8"/>
        <v>15.24</v>
      </c>
    </row>
    <row r="494" spans="1:8" ht="47.25" x14ac:dyDescent="0.25">
      <c r="A494" s="25">
        <v>480</v>
      </c>
      <c r="B494" s="25"/>
      <c r="C494" s="29" t="s">
        <v>1035</v>
      </c>
      <c r="D494" s="26" t="s">
        <v>1036</v>
      </c>
      <c r="E494" s="25" t="s">
        <v>229</v>
      </c>
      <c r="F494" s="27">
        <v>8.2295000000000007E-3</v>
      </c>
      <c r="G494" s="28">
        <v>1820</v>
      </c>
      <c r="H494" s="28">
        <f t="shared" si="8"/>
        <v>14.98</v>
      </c>
    </row>
    <row r="495" spans="1:8" ht="299.25" x14ac:dyDescent="0.25">
      <c r="A495" s="25">
        <v>481</v>
      </c>
      <c r="B495" s="25"/>
      <c r="C495" s="29" t="s">
        <v>1037</v>
      </c>
      <c r="D495" s="26" t="s">
        <v>1038</v>
      </c>
      <c r="E495" s="25" t="s">
        <v>229</v>
      </c>
      <c r="F495" s="27">
        <v>8.5899999999999995E-4</v>
      </c>
      <c r="G495" s="28">
        <v>16950</v>
      </c>
      <c r="H495" s="28">
        <f t="shared" si="8"/>
        <v>14.56</v>
      </c>
    </row>
    <row r="496" spans="1:8" ht="31.5" x14ac:dyDescent="0.25">
      <c r="A496" s="25">
        <v>482</v>
      </c>
      <c r="B496" s="25"/>
      <c r="C496" s="29" t="s">
        <v>1039</v>
      </c>
      <c r="D496" s="26" t="s">
        <v>1040</v>
      </c>
      <c r="E496" s="25" t="s">
        <v>226</v>
      </c>
      <c r="F496" s="27">
        <v>2.5291000000000001</v>
      </c>
      <c r="G496" s="28">
        <v>5.71</v>
      </c>
      <c r="H496" s="28">
        <f t="shared" si="8"/>
        <v>14.44</v>
      </c>
    </row>
    <row r="497" spans="1:8" ht="220.5" x14ac:dyDescent="0.25">
      <c r="A497" s="25">
        <v>483</v>
      </c>
      <c r="B497" s="25"/>
      <c r="C497" s="29" t="s">
        <v>1041</v>
      </c>
      <c r="D497" s="26" t="s">
        <v>1042</v>
      </c>
      <c r="E497" s="25" t="s">
        <v>241</v>
      </c>
      <c r="F497" s="27">
        <v>0.314</v>
      </c>
      <c r="G497" s="28">
        <v>43.55</v>
      </c>
      <c r="H497" s="28">
        <f t="shared" si="8"/>
        <v>13.67</v>
      </c>
    </row>
    <row r="498" spans="1:8" ht="31.5" x14ac:dyDescent="0.25">
      <c r="A498" s="25">
        <v>484</v>
      </c>
      <c r="B498" s="25"/>
      <c r="C498" s="29" t="s">
        <v>1043</v>
      </c>
      <c r="D498" s="26" t="s">
        <v>1044</v>
      </c>
      <c r="E498" s="25" t="s">
        <v>226</v>
      </c>
      <c r="F498" s="27">
        <v>0.46250000000000002</v>
      </c>
      <c r="G498" s="28">
        <v>28.93</v>
      </c>
      <c r="H498" s="28">
        <f t="shared" si="8"/>
        <v>13.38</v>
      </c>
    </row>
    <row r="499" spans="1:8" ht="94.5" x14ac:dyDescent="0.25">
      <c r="A499" s="25">
        <v>485</v>
      </c>
      <c r="B499" s="25"/>
      <c r="C499" s="29" t="s">
        <v>1045</v>
      </c>
      <c r="D499" s="26" t="s">
        <v>1046</v>
      </c>
      <c r="E499" s="25" t="s">
        <v>226</v>
      </c>
      <c r="F499" s="27">
        <v>0.53449999999999998</v>
      </c>
      <c r="G499" s="28">
        <v>25</v>
      </c>
      <c r="H499" s="28">
        <f t="shared" si="8"/>
        <v>13.36</v>
      </c>
    </row>
    <row r="500" spans="1:8" ht="126" x14ac:dyDescent="0.25">
      <c r="A500" s="25">
        <v>486</v>
      </c>
      <c r="B500" s="25"/>
      <c r="C500" s="29" t="s">
        <v>1047</v>
      </c>
      <c r="D500" s="26" t="s">
        <v>1048</v>
      </c>
      <c r="E500" s="25" t="s">
        <v>229</v>
      </c>
      <c r="F500" s="27">
        <v>3.2000000000000001E-2</v>
      </c>
      <c r="G500" s="28">
        <v>412</v>
      </c>
      <c r="H500" s="28">
        <f t="shared" si="8"/>
        <v>13.18</v>
      </c>
    </row>
    <row r="501" spans="1:8" ht="126" x14ac:dyDescent="0.25">
      <c r="A501" s="25">
        <v>487</v>
      </c>
      <c r="B501" s="25"/>
      <c r="C501" s="29" t="s">
        <v>1049</v>
      </c>
      <c r="D501" s="26" t="s">
        <v>1050</v>
      </c>
      <c r="E501" s="25" t="s">
        <v>229</v>
      </c>
      <c r="F501" s="27">
        <v>3.9110000000000002E-4</v>
      </c>
      <c r="G501" s="28">
        <v>33180</v>
      </c>
      <c r="H501" s="28">
        <f t="shared" si="8"/>
        <v>12.98</v>
      </c>
    </row>
    <row r="502" spans="1:8" ht="78.75" x14ac:dyDescent="0.25">
      <c r="A502" s="25">
        <v>488</v>
      </c>
      <c r="B502" s="25"/>
      <c r="C502" s="29" t="s">
        <v>1051</v>
      </c>
      <c r="D502" s="26" t="s">
        <v>1052</v>
      </c>
      <c r="E502" s="25" t="s">
        <v>510</v>
      </c>
      <c r="F502" s="27">
        <v>8.9179999999999995E-2</v>
      </c>
      <c r="G502" s="28">
        <v>143</v>
      </c>
      <c r="H502" s="28">
        <f t="shared" si="8"/>
        <v>12.75</v>
      </c>
    </row>
    <row r="503" spans="1:8" ht="94.5" x14ac:dyDescent="0.25">
      <c r="A503" s="25">
        <v>489</v>
      </c>
      <c r="B503" s="25"/>
      <c r="C503" s="29" t="s">
        <v>1053</v>
      </c>
      <c r="D503" s="26" t="s">
        <v>1054</v>
      </c>
      <c r="E503" s="25" t="s">
        <v>234</v>
      </c>
      <c r="F503" s="27">
        <v>0.308</v>
      </c>
      <c r="G503" s="28">
        <v>38.51</v>
      </c>
      <c r="H503" s="28">
        <f t="shared" si="8"/>
        <v>11.86</v>
      </c>
    </row>
    <row r="504" spans="1:8" ht="236.25" x14ac:dyDescent="0.25">
      <c r="A504" s="25">
        <v>490</v>
      </c>
      <c r="B504" s="25"/>
      <c r="C504" s="29" t="s">
        <v>1055</v>
      </c>
      <c r="D504" s="26" t="s">
        <v>1056</v>
      </c>
      <c r="E504" s="25" t="s">
        <v>229</v>
      </c>
      <c r="F504" s="27">
        <v>1.2239999999999999E-4</v>
      </c>
      <c r="G504" s="28">
        <v>96440</v>
      </c>
      <c r="H504" s="28">
        <f t="shared" si="8"/>
        <v>11.8</v>
      </c>
    </row>
    <row r="505" spans="1:8" ht="47.25" x14ac:dyDescent="0.25">
      <c r="A505" s="25">
        <v>491</v>
      </c>
      <c r="B505" s="25"/>
      <c r="C505" s="29" t="s">
        <v>1057</v>
      </c>
      <c r="D505" s="26" t="s">
        <v>1058</v>
      </c>
      <c r="E505" s="25" t="s">
        <v>556</v>
      </c>
      <c r="F505" s="27">
        <v>4.1128600000000001E-2</v>
      </c>
      <c r="G505" s="28">
        <v>282.02999999999997</v>
      </c>
      <c r="H505" s="28">
        <f t="shared" si="8"/>
        <v>11.6</v>
      </c>
    </row>
    <row r="506" spans="1:8" ht="47.25" x14ac:dyDescent="0.25">
      <c r="A506" s="25">
        <v>492</v>
      </c>
      <c r="B506" s="25"/>
      <c r="C506" s="29" t="s">
        <v>1059</v>
      </c>
      <c r="D506" s="26" t="s">
        <v>1060</v>
      </c>
      <c r="E506" s="25" t="s">
        <v>229</v>
      </c>
      <c r="F506" s="27">
        <v>1.7009999999999999E-4</v>
      </c>
      <c r="G506" s="28">
        <v>67872</v>
      </c>
      <c r="H506" s="28">
        <f t="shared" si="8"/>
        <v>11.55</v>
      </c>
    </row>
    <row r="507" spans="1:8" ht="283.5" x14ac:dyDescent="0.25">
      <c r="A507" s="25">
        <v>493</v>
      </c>
      <c r="B507" s="25"/>
      <c r="C507" s="29" t="s">
        <v>1061</v>
      </c>
      <c r="D507" s="26" t="s">
        <v>1062</v>
      </c>
      <c r="E507" s="25" t="s">
        <v>510</v>
      </c>
      <c r="F507" s="27">
        <v>5.1909999999999998</v>
      </c>
      <c r="G507" s="28">
        <v>2</v>
      </c>
      <c r="H507" s="28">
        <f t="shared" si="8"/>
        <v>10.38</v>
      </c>
    </row>
    <row r="508" spans="1:8" ht="220.5" x14ac:dyDescent="0.25">
      <c r="A508" s="25">
        <v>494</v>
      </c>
      <c r="B508" s="25"/>
      <c r="C508" s="29" t="s">
        <v>1063</v>
      </c>
      <c r="D508" s="26" t="s">
        <v>1064</v>
      </c>
      <c r="E508" s="25" t="s">
        <v>503</v>
      </c>
      <c r="F508" s="27">
        <v>0.1</v>
      </c>
      <c r="G508" s="28">
        <v>96.2</v>
      </c>
      <c r="H508" s="28">
        <f t="shared" si="8"/>
        <v>9.6199999999999992</v>
      </c>
    </row>
    <row r="509" spans="1:8" ht="63" x14ac:dyDescent="0.25">
      <c r="A509" s="25">
        <v>495</v>
      </c>
      <c r="B509" s="25"/>
      <c r="C509" s="29" t="s">
        <v>1065</v>
      </c>
      <c r="D509" s="26" t="s">
        <v>1066</v>
      </c>
      <c r="E509" s="25" t="s">
        <v>229</v>
      </c>
      <c r="F509" s="27">
        <v>1.2141000000000001E-3</v>
      </c>
      <c r="G509" s="28">
        <v>7640</v>
      </c>
      <c r="H509" s="28">
        <f t="shared" si="8"/>
        <v>9.2799999999999994</v>
      </c>
    </row>
    <row r="510" spans="1:8" ht="141.75" x14ac:dyDescent="0.25">
      <c r="A510" s="25">
        <v>496</v>
      </c>
      <c r="B510" s="25"/>
      <c r="C510" s="29" t="s">
        <v>1067</v>
      </c>
      <c r="D510" s="26" t="s">
        <v>1068</v>
      </c>
      <c r="E510" s="25" t="s">
        <v>244</v>
      </c>
      <c r="F510" s="27">
        <v>1</v>
      </c>
      <c r="G510" s="28">
        <v>8.8000000000000007</v>
      </c>
      <c r="H510" s="28">
        <f t="shared" si="8"/>
        <v>8.8000000000000007</v>
      </c>
    </row>
    <row r="511" spans="1:8" ht="110.25" x14ac:dyDescent="0.25">
      <c r="A511" s="25">
        <v>497</v>
      </c>
      <c r="B511" s="25"/>
      <c r="C511" s="29" t="s">
        <v>1069</v>
      </c>
      <c r="D511" s="26" t="s">
        <v>1070</v>
      </c>
      <c r="E511" s="25" t="s">
        <v>229</v>
      </c>
      <c r="F511" s="27">
        <v>8.5360000000000004E-4</v>
      </c>
      <c r="G511" s="28">
        <v>9713.4</v>
      </c>
      <c r="H511" s="28">
        <f t="shared" si="8"/>
        <v>8.2899999999999991</v>
      </c>
    </row>
    <row r="512" spans="1:8" ht="220.5" x14ac:dyDescent="0.25">
      <c r="A512" s="25">
        <v>498</v>
      </c>
      <c r="B512" s="25"/>
      <c r="C512" s="29" t="s">
        <v>1071</v>
      </c>
      <c r="D512" s="26" t="s">
        <v>1072</v>
      </c>
      <c r="E512" s="25" t="s">
        <v>229</v>
      </c>
      <c r="F512" s="27">
        <v>5.5650000000000003E-4</v>
      </c>
      <c r="G512" s="28">
        <v>14690</v>
      </c>
      <c r="H512" s="28">
        <f t="shared" si="8"/>
        <v>8.17</v>
      </c>
    </row>
    <row r="513" spans="1:8" ht="173.25" x14ac:dyDescent="0.25">
      <c r="A513" s="25">
        <v>499</v>
      </c>
      <c r="B513" s="25"/>
      <c r="C513" s="29" t="s">
        <v>1073</v>
      </c>
      <c r="D513" s="26" t="s">
        <v>1074</v>
      </c>
      <c r="E513" s="25" t="s">
        <v>273</v>
      </c>
      <c r="F513" s="27">
        <v>4.0000000000000002E-4</v>
      </c>
      <c r="G513" s="28">
        <v>19862.939999999999</v>
      </c>
      <c r="H513" s="28">
        <f t="shared" si="8"/>
        <v>7.95</v>
      </c>
    </row>
    <row r="514" spans="1:8" ht="189" x14ac:dyDescent="0.25">
      <c r="A514" s="25">
        <v>500</v>
      </c>
      <c r="B514" s="25"/>
      <c r="C514" s="29" t="s">
        <v>1075</v>
      </c>
      <c r="D514" s="26" t="s">
        <v>1076</v>
      </c>
      <c r="E514" s="25" t="s">
        <v>229</v>
      </c>
      <c r="F514" s="27">
        <v>2.0000000000000001E-4</v>
      </c>
      <c r="G514" s="28">
        <v>37517</v>
      </c>
      <c r="H514" s="28">
        <f t="shared" si="8"/>
        <v>7.5</v>
      </c>
    </row>
    <row r="515" spans="1:8" ht="126" x14ac:dyDescent="0.25">
      <c r="A515" s="25">
        <v>501</v>
      </c>
      <c r="B515" s="25"/>
      <c r="C515" s="29" t="s">
        <v>1077</v>
      </c>
      <c r="D515" s="26" t="s">
        <v>1078</v>
      </c>
      <c r="E515" s="25" t="s">
        <v>556</v>
      </c>
      <c r="F515" s="27">
        <v>2E-3</v>
      </c>
      <c r="G515" s="28">
        <v>3450</v>
      </c>
      <c r="H515" s="28">
        <f t="shared" si="8"/>
        <v>6.9</v>
      </c>
    </row>
    <row r="516" spans="1:8" ht="63" x14ac:dyDescent="0.25">
      <c r="A516" s="25">
        <v>502</v>
      </c>
      <c r="B516" s="25"/>
      <c r="C516" s="29" t="s">
        <v>1079</v>
      </c>
      <c r="D516" s="26" t="s">
        <v>1080</v>
      </c>
      <c r="E516" s="25" t="s">
        <v>229</v>
      </c>
      <c r="F516" s="27">
        <v>8.652E-4</v>
      </c>
      <c r="G516" s="28">
        <v>7826.9</v>
      </c>
      <c r="H516" s="28">
        <f t="shared" si="8"/>
        <v>6.77</v>
      </c>
    </row>
    <row r="517" spans="1:8" ht="157.5" x14ac:dyDescent="0.25">
      <c r="A517" s="25">
        <v>503</v>
      </c>
      <c r="B517" s="25"/>
      <c r="C517" s="29" t="s">
        <v>1081</v>
      </c>
      <c r="D517" s="26" t="s">
        <v>1082</v>
      </c>
      <c r="E517" s="25" t="s">
        <v>234</v>
      </c>
      <c r="F517" s="27">
        <v>1.2803999999999999E-2</v>
      </c>
      <c r="G517" s="28">
        <v>510.4</v>
      </c>
      <c r="H517" s="28">
        <f t="shared" si="8"/>
        <v>6.54</v>
      </c>
    </row>
    <row r="518" spans="1:8" ht="47.25" x14ac:dyDescent="0.25">
      <c r="A518" s="25">
        <v>504</v>
      </c>
      <c r="B518" s="25"/>
      <c r="C518" s="29" t="s">
        <v>1083</v>
      </c>
      <c r="D518" s="26" t="s">
        <v>1084</v>
      </c>
      <c r="E518" s="25" t="s">
        <v>510</v>
      </c>
      <c r="F518" s="27">
        <v>2.1780089999999999</v>
      </c>
      <c r="G518" s="28">
        <v>3</v>
      </c>
      <c r="H518" s="28">
        <f t="shared" si="8"/>
        <v>6.53</v>
      </c>
    </row>
    <row r="519" spans="1:8" ht="141.75" x14ac:dyDescent="0.25">
      <c r="A519" s="25">
        <v>505</v>
      </c>
      <c r="B519" s="25"/>
      <c r="C519" s="29" t="s">
        <v>1085</v>
      </c>
      <c r="D519" s="26" t="s">
        <v>1086</v>
      </c>
      <c r="E519" s="25" t="s">
        <v>556</v>
      </c>
      <c r="F519" s="27">
        <v>2.4E-2</v>
      </c>
      <c r="G519" s="28">
        <v>270</v>
      </c>
      <c r="H519" s="28">
        <f t="shared" si="8"/>
        <v>6.48</v>
      </c>
    </row>
    <row r="520" spans="1:8" ht="126" x14ac:dyDescent="0.25">
      <c r="A520" s="25">
        <v>506</v>
      </c>
      <c r="B520" s="25"/>
      <c r="C520" s="29" t="s">
        <v>1087</v>
      </c>
      <c r="D520" s="26" t="s">
        <v>1088</v>
      </c>
      <c r="E520" s="25" t="s">
        <v>556</v>
      </c>
      <c r="F520" s="27">
        <v>3.5999999999999997E-2</v>
      </c>
      <c r="G520" s="28">
        <v>180</v>
      </c>
      <c r="H520" s="28">
        <f t="shared" si="8"/>
        <v>6.48</v>
      </c>
    </row>
    <row r="521" spans="1:8" ht="126" x14ac:dyDescent="0.25">
      <c r="A521" s="25">
        <v>507</v>
      </c>
      <c r="B521" s="25"/>
      <c r="C521" s="29" t="s">
        <v>1089</v>
      </c>
      <c r="D521" s="26" t="s">
        <v>1090</v>
      </c>
      <c r="E521" s="25" t="s">
        <v>226</v>
      </c>
      <c r="F521" s="27">
        <v>0.16</v>
      </c>
      <c r="G521" s="28">
        <v>38.340000000000003</v>
      </c>
      <c r="H521" s="28">
        <f t="shared" si="8"/>
        <v>6.13</v>
      </c>
    </row>
    <row r="522" spans="1:8" ht="47.25" x14ac:dyDescent="0.25">
      <c r="A522" s="25">
        <v>508</v>
      </c>
      <c r="B522" s="25"/>
      <c r="C522" s="29" t="s">
        <v>1091</v>
      </c>
      <c r="D522" s="26" t="s">
        <v>1092</v>
      </c>
      <c r="E522" s="25" t="s">
        <v>556</v>
      </c>
      <c r="F522" s="27">
        <v>4.9737000000000003E-2</v>
      </c>
      <c r="G522" s="28">
        <v>119</v>
      </c>
      <c r="H522" s="28">
        <f t="shared" si="8"/>
        <v>5.92</v>
      </c>
    </row>
    <row r="523" spans="1:8" ht="267.75" x14ac:dyDescent="0.25">
      <c r="A523" s="25">
        <v>509</v>
      </c>
      <c r="B523" s="25"/>
      <c r="C523" s="29" t="s">
        <v>1093</v>
      </c>
      <c r="D523" s="26" t="s">
        <v>1094</v>
      </c>
      <c r="E523" s="25" t="s">
        <v>454</v>
      </c>
      <c r="F523" s="27">
        <v>0.1</v>
      </c>
      <c r="G523" s="28">
        <v>57.5</v>
      </c>
      <c r="H523" s="28">
        <f t="shared" si="8"/>
        <v>5.75</v>
      </c>
    </row>
    <row r="524" spans="1:8" ht="78.75" x14ac:dyDescent="0.25">
      <c r="A524" s="25">
        <v>510</v>
      </c>
      <c r="B524" s="25"/>
      <c r="C524" s="29" t="s">
        <v>1095</v>
      </c>
      <c r="D524" s="26" t="s">
        <v>1096</v>
      </c>
      <c r="E524" s="25" t="s">
        <v>229</v>
      </c>
      <c r="F524" s="27">
        <v>2.0000000000000001E-4</v>
      </c>
      <c r="G524" s="28">
        <v>28300.400000000001</v>
      </c>
      <c r="H524" s="28">
        <f t="shared" si="8"/>
        <v>5.66</v>
      </c>
    </row>
    <row r="525" spans="1:8" ht="94.5" x14ac:dyDescent="0.25">
      <c r="A525" s="25">
        <v>511</v>
      </c>
      <c r="B525" s="25"/>
      <c r="C525" s="29" t="s">
        <v>1097</v>
      </c>
      <c r="D525" s="26" t="s">
        <v>1098</v>
      </c>
      <c r="E525" s="25" t="s">
        <v>244</v>
      </c>
      <c r="F525" s="27">
        <v>1.5599999999999999E-2</v>
      </c>
      <c r="G525" s="28">
        <v>346</v>
      </c>
      <c r="H525" s="28">
        <f t="shared" si="8"/>
        <v>5.4</v>
      </c>
    </row>
    <row r="526" spans="1:8" ht="157.5" x14ac:dyDescent="0.25">
      <c r="A526" s="25">
        <v>512</v>
      </c>
      <c r="B526" s="25"/>
      <c r="C526" s="29" t="s">
        <v>1099</v>
      </c>
      <c r="D526" s="26" t="s">
        <v>1100</v>
      </c>
      <c r="E526" s="25" t="s">
        <v>273</v>
      </c>
      <c r="F526" s="27">
        <v>1.15E-4</v>
      </c>
      <c r="G526" s="28">
        <v>45607.75</v>
      </c>
      <c r="H526" s="28">
        <f t="shared" si="8"/>
        <v>5.24</v>
      </c>
    </row>
    <row r="527" spans="1:8" ht="189" x14ac:dyDescent="0.25">
      <c r="A527" s="25">
        <v>513</v>
      </c>
      <c r="B527" s="25"/>
      <c r="C527" s="29" t="s">
        <v>1101</v>
      </c>
      <c r="D527" s="26" t="s">
        <v>1102</v>
      </c>
      <c r="E527" s="25" t="s">
        <v>241</v>
      </c>
      <c r="F527" s="27">
        <v>0.52500000000000002</v>
      </c>
      <c r="G527" s="28">
        <v>9.36</v>
      </c>
      <c r="H527" s="28">
        <f t="shared" si="8"/>
        <v>4.91</v>
      </c>
    </row>
    <row r="528" spans="1:8" ht="126" x14ac:dyDescent="0.25">
      <c r="A528" s="25">
        <v>514</v>
      </c>
      <c r="B528" s="25"/>
      <c r="C528" s="29" t="s">
        <v>1103</v>
      </c>
      <c r="D528" s="26" t="s">
        <v>1104</v>
      </c>
      <c r="E528" s="25" t="s">
        <v>229</v>
      </c>
      <c r="F528" s="27">
        <v>3.6000000000000002E-4</v>
      </c>
      <c r="G528" s="28">
        <v>13560</v>
      </c>
      <c r="H528" s="28">
        <f t="shared" si="8"/>
        <v>4.88</v>
      </c>
    </row>
    <row r="529" spans="1:8" ht="31.5" x14ac:dyDescent="0.25">
      <c r="A529" s="25">
        <v>515</v>
      </c>
      <c r="B529" s="25"/>
      <c r="C529" s="29" t="s">
        <v>1105</v>
      </c>
      <c r="D529" s="26" t="s">
        <v>1106</v>
      </c>
      <c r="E529" s="25" t="s">
        <v>226</v>
      </c>
      <c r="F529" s="27">
        <v>0.113</v>
      </c>
      <c r="G529" s="28">
        <v>37.29</v>
      </c>
      <c r="H529" s="28">
        <f t="shared" si="8"/>
        <v>4.21</v>
      </c>
    </row>
    <row r="530" spans="1:8" ht="110.25" x14ac:dyDescent="0.25">
      <c r="A530" s="25">
        <v>516</v>
      </c>
      <c r="B530" s="25"/>
      <c r="C530" s="29" t="s">
        <v>1107</v>
      </c>
      <c r="D530" s="26" t="s">
        <v>1108</v>
      </c>
      <c r="E530" s="25" t="s">
        <v>229</v>
      </c>
      <c r="F530" s="27">
        <v>1.4090000000000001E-4</v>
      </c>
      <c r="G530" s="28">
        <v>29800</v>
      </c>
      <c r="H530" s="28">
        <f t="shared" si="8"/>
        <v>4.2</v>
      </c>
    </row>
    <row r="531" spans="1:8" ht="47.25" x14ac:dyDescent="0.25">
      <c r="A531" s="25">
        <v>517</v>
      </c>
      <c r="B531" s="25"/>
      <c r="C531" s="29" t="s">
        <v>1109</v>
      </c>
      <c r="D531" s="26" t="s">
        <v>1110</v>
      </c>
      <c r="E531" s="25" t="s">
        <v>226</v>
      </c>
      <c r="F531" s="27">
        <v>0.1044992</v>
      </c>
      <c r="G531" s="28">
        <v>39.04</v>
      </c>
      <c r="H531" s="28">
        <f t="shared" si="8"/>
        <v>4.08</v>
      </c>
    </row>
    <row r="532" spans="1:8" ht="189" x14ac:dyDescent="0.25">
      <c r="A532" s="25">
        <v>518</v>
      </c>
      <c r="B532" s="25"/>
      <c r="C532" s="29" t="s">
        <v>1111</v>
      </c>
      <c r="D532" s="26" t="s">
        <v>1112</v>
      </c>
      <c r="E532" s="25" t="s">
        <v>510</v>
      </c>
      <c r="F532" s="27">
        <v>2.8799999999999999E-2</v>
      </c>
      <c r="G532" s="28">
        <v>141</v>
      </c>
      <c r="H532" s="28">
        <f t="shared" si="8"/>
        <v>4.0599999999999996</v>
      </c>
    </row>
    <row r="533" spans="1:8" ht="47.25" x14ac:dyDescent="0.25">
      <c r="A533" s="25">
        <v>519</v>
      </c>
      <c r="B533" s="25"/>
      <c r="C533" s="29" t="s">
        <v>1113</v>
      </c>
      <c r="D533" s="26" t="s">
        <v>1114</v>
      </c>
      <c r="E533" s="25" t="s">
        <v>556</v>
      </c>
      <c r="F533" s="27">
        <v>2.1759899999999999E-2</v>
      </c>
      <c r="G533" s="28">
        <v>176.21</v>
      </c>
      <c r="H533" s="28">
        <f t="shared" si="8"/>
        <v>3.83</v>
      </c>
    </row>
    <row r="534" spans="1:8" ht="141.75" x14ac:dyDescent="0.25">
      <c r="A534" s="25">
        <v>520</v>
      </c>
      <c r="B534" s="25"/>
      <c r="C534" s="29" t="s">
        <v>1115</v>
      </c>
      <c r="D534" s="26" t="s">
        <v>1116</v>
      </c>
      <c r="E534" s="25" t="s">
        <v>229</v>
      </c>
      <c r="F534" s="27">
        <v>4.3439999999999999E-4</v>
      </c>
      <c r="G534" s="28">
        <v>8475</v>
      </c>
      <c r="H534" s="28">
        <f t="shared" ref="H534:H567" si="9">ROUND(F534*G534,2)</f>
        <v>3.68</v>
      </c>
    </row>
    <row r="535" spans="1:8" ht="173.25" x14ac:dyDescent="0.25">
      <c r="A535" s="25">
        <v>521</v>
      </c>
      <c r="B535" s="25"/>
      <c r="C535" s="29" t="s">
        <v>1117</v>
      </c>
      <c r="D535" s="26" t="s">
        <v>1118</v>
      </c>
      <c r="E535" s="25" t="s">
        <v>273</v>
      </c>
      <c r="F535" s="27">
        <v>1.4799999999999999E-4</v>
      </c>
      <c r="G535" s="28">
        <v>24712.04</v>
      </c>
      <c r="H535" s="28">
        <f t="shared" si="9"/>
        <v>3.66</v>
      </c>
    </row>
    <row r="536" spans="1:8" ht="94.5" x14ac:dyDescent="0.25">
      <c r="A536" s="25">
        <v>522</v>
      </c>
      <c r="B536" s="25"/>
      <c r="C536" s="29" t="s">
        <v>1119</v>
      </c>
      <c r="D536" s="26" t="s">
        <v>1120</v>
      </c>
      <c r="E536" s="25" t="s">
        <v>226</v>
      </c>
      <c r="F536" s="27">
        <v>0.3095</v>
      </c>
      <c r="G536" s="28">
        <v>11.8</v>
      </c>
      <c r="H536" s="28">
        <f t="shared" si="9"/>
        <v>3.65</v>
      </c>
    </row>
    <row r="537" spans="1:8" ht="126" x14ac:dyDescent="0.25">
      <c r="A537" s="25">
        <v>523</v>
      </c>
      <c r="B537" s="25"/>
      <c r="C537" s="29" t="s">
        <v>1121</v>
      </c>
      <c r="D537" s="26" t="s">
        <v>1122</v>
      </c>
      <c r="E537" s="25" t="s">
        <v>229</v>
      </c>
      <c r="F537" s="27">
        <v>5.4000000000000001E-4</v>
      </c>
      <c r="G537" s="28">
        <v>5989</v>
      </c>
      <c r="H537" s="28">
        <f t="shared" si="9"/>
        <v>3.23</v>
      </c>
    </row>
    <row r="538" spans="1:8" ht="110.25" x14ac:dyDescent="0.25">
      <c r="A538" s="25">
        <v>524</v>
      </c>
      <c r="B538" s="25"/>
      <c r="C538" s="29" t="s">
        <v>1123</v>
      </c>
      <c r="D538" s="26" t="s">
        <v>1124</v>
      </c>
      <c r="E538" s="25" t="s">
        <v>229</v>
      </c>
      <c r="F538" s="27">
        <v>2.4000000000000001E-4</v>
      </c>
      <c r="G538" s="28">
        <v>12430</v>
      </c>
      <c r="H538" s="28">
        <f t="shared" si="9"/>
        <v>2.98</v>
      </c>
    </row>
    <row r="539" spans="1:8" ht="110.25" x14ac:dyDescent="0.25">
      <c r="A539" s="25">
        <v>525</v>
      </c>
      <c r="B539" s="25"/>
      <c r="C539" s="29" t="s">
        <v>1125</v>
      </c>
      <c r="D539" s="26" t="s">
        <v>1126</v>
      </c>
      <c r="E539" s="25" t="s">
        <v>229</v>
      </c>
      <c r="F539" s="27">
        <v>2.4000000000000001E-4</v>
      </c>
      <c r="G539" s="28">
        <v>12330</v>
      </c>
      <c r="H539" s="28">
        <f t="shared" si="9"/>
        <v>2.96</v>
      </c>
    </row>
    <row r="540" spans="1:8" ht="141.75" x14ac:dyDescent="0.25">
      <c r="A540" s="25">
        <v>526</v>
      </c>
      <c r="B540" s="25"/>
      <c r="C540" s="29" t="s">
        <v>1127</v>
      </c>
      <c r="D540" s="26" t="s">
        <v>1128</v>
      </c>
      <c r="E540" s="25" t="s">
        <v>229</v>
      </c>
      <c r="F540" s="27">
        <v>1E-4</v>
      </c>
      <c r="G540" s="28">
        <v>26499</v>
      </c>
      <c r="H540" s="28">
        <f t="shared" si="9"/>
        <v>2.65</v>
      </c>
    </row>
    <row r="541" spans="1:8" ht="126" x14ac:dyDescent="0.25">
      <c r="A541" s="25">
        <v>527</v>
      </c>
      <c r="B541" s="25"/>
      <c r="C541" s="29" t="s">
        <v>1129</v>
      </c>
      <c r="D541" s="26" t="s">
        <v>1130</v>
      </c>
      <c r="E541" s="25" t="s">
        <v>556</v>
      </c>
      <c r="F541" s="27">
        <v>1.2E-2</v>
      </c>
      <c r="G541" s="28">
        <v>200</v>
      </c>
      <c r="H541" s="28">
        <f t="shared" si="9"/>
        <v>2.4</v>
      </c>
    </row>
    <row r="542" spans="1:8" ht="126" x14ac:dyDescent="0.25">
      <c r="A542" s="25">
        <v>528</v>
      </c>
      <c r="B542" s="25"/>
      <c r="C542" s="29" t="s">
        <v>1131</v>
      </c>
      <c r="D542" s="26" t="s">
        <v>1132</v>
      </c>
      <c r="E542" s="25" t="s">
        <v>229</v>
      </c>
      <c r="F542" s="27">
        <v>2.1000000000000001E-4</v>
      </c>
      <c r="G542" s="28">
        <v>11350</v>
      </c>
      <c r="H542" s="28">
        <f t="shared" si="9"/>
        <v>2.38</v>
      </c>
    </row>
    <row r="543" spans="1:8" ht="204.75" x14ac:dyDescent="0.25">
      <c r="A543" s="25">
        <v>529</v>
      </c>
      <c r="B543" s="25"/>
      <c r="C543" s="29" t="s">
        <v>1133</v>
      </c>
      <c r="D543" s="26" t="s">
        <v>1134</v>
      </c>
      <c r="E543" s="25" t="s">
        <v>229</v>
      </c>
      <c r="F543" s="27">
        <v>3.9199999999999999E-4</v>
      </c>
      <c r="G543" s="28">
        <v>5763</v>
      </c>
      <c r="H543" s="28">
        <f t="shared" si="9"/>
        <v>2.2599999999999998</v>
      </c>
    </row>
    <row r="544" spans="1:8" ht="126" x14ac:dyDescent="0.25">
      <c r="A544" s="25">
        <v>530</v>
      </c>
      <c r="B544" s="25"/>
      <c r="C544" s="29" t="s">
        <v>1135</v>
      </c>
      <c r="D544" s="26" t="s">
        <v>1136</v>
      </c>
      <c r="E544" s="25" t="s">
        <v>229</v>
      </c>
      <c r="F544" s="27">
        <v>1.8000000000000001E-4</v>
      </c>
      <c r="G544" s="28">
        <v>12430</v>
      </c>
      <c r="H544" s="28">
        <f t="shared" si="9"/>
        <v>2.2400000000000002</v>
      </c>
    </row>
    <row r="545" spans="1:8" ht="78.75" x14ac:dyDescent="0.25">
      <c r="A545" s="25">
        <v>531</v>
      </c>
      <c r="B545" s="25"/>
      <c r="C545" s="29" t="s">
        <v>1137</v>
      </c>
      <c r="D545" s="26" t="s">
        <v>1138</v>
      </c>
      <c r="E545" s="25" t="s">
        <v>226</v>
      </c>
      <c r="F545" s="27">
        <v>0.06</v>
      </c>
      <c r="G545" s="28">
        <v>35.630000000000003</v>
      </c>
      <c r="H545" s="28">
        <f t="shared" si="9"/>
        <v>2.14</v>
      </c>
    </row>
    <row r="546" spans="1:8" ht="236.25" x14ac:dyDescent="0.25">
      <c r="A546" s="25">
        <v>532</v>
      </c>
      <c r="B546" s="25"/>
      <c r="C546" s="29" t="s">
        <v>1139</v>
      </c>
      <c r="D546" s="26" t="s">
        <v>1140</v>
      </c>
      <c r="E546" s="25" t="s">
        <v>244</v>
      </c>
      <c r="F546" s="27">
        <v>3</v>
      </c>
      <c r="G546" s="28">
        <v>0.71</v>
      </c>
      <c r="H546" s="28">
        <f t="shared" si="9"/>
        <v>2.13</v>
      </c>
    </row>
    <row r="547" spans="1:8" ht="157.5" x14ac:dyDescent="0.25">
      <c r="A547" s="25">
        <v>533</v>
      </c>
      <c r="B547" s="25"/>
      <c r="C547" s="29" t="s">
        <v>1141</v>
      </c>
      <c r="D547" s="26" t="s">
        <v>1142</v>
      </c>
      <c r="E547" s="25" t="s">
        <v>244</v>
      </c>
      <c r="F547" s="27">
        <v>1</v>
      </c>
      <c r="G547" s="28">
        <v>2.0499999999999998</v>
      </c>
      <c r="H547" s="28">
        <f t="shared" si="9"/>
        <v>2.0499999999999998</v>
      </c>
    </row>
    <row r="548" spans="1:8" ht="110.25" x14ac:dyDescent="0.25">
      <c r="A548" s="25">
        <v>534</v>
      </c>
      <c r="B548" s="25"/>
      <c r="C548" s="29" t="s">
        <v>1143</v>
      </c>
      <c r="D548" s="26" t="s">
        <v>1144</v>
      </c>
      <c r="E548" s="25" t="s">
        <v>229</v>
      </c>
      <c r="F548" s="27">
        <v>1.4999999999999999E-4</v>
      </c>
      <c r="G548" s="28">
        <v>12430</v>
      </c>
      <c r="H548" s="28">
        <f t="shared" si="9"/>
        <v>1.86</v>
      </c>
    </row>
    <row r="549" spans="1:8" ht="236.25" x14ac:dyDescent="0.25">
      <c r="A549" s="25">
        <v>535</v>
      </c>
      <c r="B549" s="25"/>
      <c r="C549" s="29" t="s">
        <v>1145</v>
      </c>
      <c r="D549" s="26" t="s">
        <v>1146</v>
      </c>
      <c r="E549" s="25" t="s">
        <v>454</v>
      </c>
      <c r="F549" s="27">
        <v>0.56000000000000005</v>
      </c>
      <c r="G549" s="28">
        <v>3.15</v>
      </c>
      <c r="H549" s="28">
        <f t="shared" si="9"/>
        <v>1.76</v>
      </c>
    </row>
    <row r="550" spans="1:8" ht="110.25" x14ac:dyDescent="0.25">
      <c r="A550" s="25">
        <v>536</v>
      </c>
      <c r="B550" s="25"/>
      <c r="C550" s="29" t="s">
        <v>1147</v>
      </c>
      <c r="D550" s="26" t="s">
        <v>1148</v>
      </c>
      <c r="E550" s="25" t="s">
        <v>229</v>
      </c>
      <c r="F550" s="27">
        <v>5.7000000000000003E-5</v>
      </c>
      <c r="G550" s="28">
        <v>30540</v>
      </c>
      <c r="H550" s="28">
        <f t="shared" si="9"/>
        <v>1.74</v>
      </c>
    </row>
    <row r="551" spans="1:8" ht="63" x14ac:dyDescent="0.25">
      <c r="A551" s="25">
        <v>537</v>
      </c>
      <c r="B551" s="25"/>
      <c r="C551" s="29" t="s">
        <v>1149</v>
      </c>
      <c r="D551" s="26" t="s">
        <v>1150</v>
      </c>
      <c r="E551" s="25" t="s">
        <v>226</v>
      </c>
      <c r="F551" s="27">
        <v>6.012E-2</v>
      </c>
      <c r="G551" s="28">
        <v>27.74</v>
      </c>
      <c r="H551" s="28">
        <f t="shared" si="9"/>
        <v>1.67</v>
      </c>
    </row>
    <row r="552" spans="1:8" ht="252" x14ac:dyDescent="0.25">
      <c r="A552" s="25">
        <v>538</v>
      </c>
      <c r="B552" s="25"/>
      <c r="C552" s="29" t="s">
        <v>1151</v>
      </c>
      <c r="D552" s="26" t="s">
        <v>1152</v>
      </c>
      <c r="E552" s="25" t="s">
        <v>510</v>
      </c>
      <c r="F552" s="27">
        <v>8.0799999999999997E-2</v>
      </c>
      <c r="G552" s="28">
        <v>20.7</v>
      </c>
      <c r="H552" s="28">
        <f t="shared" si="9"/>
        <v>1.67</v>
      </c>
    </row>
    <row r="553" spans="1:8" ht="126" x14ac:dyDescent="0.25">
      <c r="A553" s="25">
        <v>539</v>
      </c>
      <c r="B553" s="25"/>
      <c r="C553" s="29" t="s">
        <v>1153</v>
      </c>
      <c r="D553" s="26" t="s">
        <v>1154</v>
      </c>
      <c r="E553" s="25" t="s">
        <v>556</v>
      </c>
      <c r="F553" s="27">
        <v>8.0000000000000002E-3</v>
      </c>
      <c r="G553" s="28">
        <v>180</v>
      </c>
      <c r="H553" s="28">
        <f t="shared" si="9"/>
        <v>1.44</v>
      </c>
    </row>
    <row r="554" spans="1:8" ht="110.25" x14ac:dyDescent="0.25">
      <c r="A554" s="25">
        <v>540</v>
      </c>
      <c r="B554" s="25"/>
      <c r="C554" s="29" t="s">
        <v>1155</v>
      </c>
      <c r="D554" s="26" t="s">
        <v>1156</v>
      </c>
      <c r="E554" s="25" t="s">
        <v>510</v>
      </c>
      <c r="F554" s="27">
        <v>0.24</v>
      </c>
      <c r="G554" s="28">
        <v>5</v>
      </c>
      <c r="H554" s="28">
        <f t="shared" si="9"/>
        <v>1.2</v>
      </c>
    </row>
    <row r="555" spans="1:8" ht="94.5" x14ac:dyDescent="0.25">
      <c r="A555" s="25">
        <v>541</v>
      </c>
      <c r="B555" s="25"/>
      <c r="C555" s="29" t="s">
        <v>1157</v>
      </c>
      <c r="D555" s="26" t="s">
        <v>1158</v>
      </c>
      <c r="E555" s="25" t="s">
        <v>229</v>
      </c>
      <c r="F555" s="27">
        <v>5.9999999999999995E-4</v>
      </c>
      <c r="G555" s="28">
        <v>1836</v>
      </c>
      <c r="H555" s="28">
        <f t="shared" si="9"/>
        <v>1.1000000000000001</v>
      </c>
    </row>
    <row r="556" spans="1:8" ht="189" x14ac:dyDescent="0.25">
      <c r="A556" s="25">
        <v>542</v>
      </c>
      <c r="B556" s="25"/>
      <c r="C556" s="29" t="s">
        <v>1159</v>
      </c>
      <c r="D556" s="26" t="s">
        <v>1160</v>
      </c>
      <c r="E556" s="25" t="s">
        <v>510</v>
      </c>
      <c r="F556" s="27">
        <v>1.2E-2</v>
      </c>
      <c r="G556" s="28">
        <v>74</v>
      </c>
      <c r="H556" s="28">
        <f t="shared" si="9"/>
        <v>0.89</v>
      </c>
    </row>
    <row r="557" spans="1:8" ht="31.5" x14ac:dyDescent="0.25">
      <c r="A557" s="25">
        <v>543</v>
      </c>
      <c r="B557" s="25"/>
      <c r="C557" s="29" t="s">
        <v>1161</v>
      </c>
      <c r="D557" s="26" t="s">
        <v>1162</v>
      </c>
      <c r="E557" s="25" t="s">
        <v>226</v>
      </c>
      <c r="F557" s="27">
        <v>2E-3</v>
      </c>
      <c r="G557" s="28">
        <v>444</v>
      </c>
      <c r="H557" s="28">
        <f t="shared" si="9"/>
        <v>0.89</v>
      </c>
    </row>
    <row r="558" spans="1:8" ht="157.5" x14ac:dyDescent="0.25">
      <c r="A558" s="25">
        <v>544</v>
      </c>
      <c r="B558" s="25"/>
      <c r="C558" s="29" t="s">
        <v>1163</v>
      </c>
      <c r="D558" s="26" t="s">
        <v>1164</v>
      </c>
      <c r="E558" s="25" t="s">
        <v>229</v>
      </c>
      <c r="F558" s="27">
        <v>4.0000000000000003E-5</v>
      </c>
      <c r="G558" s="28">
        <v>15481</v>
      </c>
      <c r="H558" s="28">
        <f t="shared" si="9"/>
        <v>0.62</v>
      </c>
    </row>
    <row r="559" spans="1:8" ht="31.5" x14ac:dyDescent="0.25">
      <c r="A559" s="25">
        <v>545</v>
      </c>
      <c r="B559" s="25"/>
      <c r="C559" s="29" t="s">
        <v>1165</v>
      </c>
      <c r="D559" s="26" t="s">
        <v>1166</v>
      </c>
      <c r="E559" s="25" t="s">
        <v>226</v>
      </c>
      <c r="F559" s="27">
        <v>0.04</v>
      </c>
      <c r="G559" s="28">
        <v>15.37</v>
      </c>
      <c r="H559" s="28">
        <f t="shared" si="9"/>
        <v>0.61</v>
      </c>
    </row>
    <row r="560" spans="1:8" ht="189" x14ac:dyDescent="0.25">
      <c r="A560" s="25">
        <v>546</v>
      </c>
      <c r="B560" s="25"/>
      <c r="C560" s="29" t="s">
        <v>1167</v>
      </c>
      <c r="D560" s="26" t="s">
        <v>1168</v>
      </c>
      <c r="E560" s="25" t="s">
        <v>244</v>
      </c>
      <c r="F560" s="27">
        <v>2</v>
      </c>
      <c r="G560" s="28">
        <v>0.22</v>
      </c>
      <c r="H560" s="28">
        <f t="shared" si="9"/>
        <v>0.44</v>
      </c>
    </row>
    <row r="561" spans="1:8" ht="409.5" x14ac:dyDescent="0.25">
      <c r="A561" s="25">
        <v>547</v>
      </c>
      <c r="B561" s="25"/>
      <c r="C561" s="29" t="s">
        <v>1169</v>
      </c>
      <c r="D561" s="26" t="s">
        <v>1170</v>
      </c>
      <c r="E561" s="25" t="s">
        <v>229</v>
      </c>
      <c r="F561" s="27">
        <v>4.0000000000000003E-5</v>
      </c>
      <c r="G561" s="28">
        <v>10045</v>
      </c>
      <c r="H561" s="28">
        <f t="shared" si="9"/>
        <v>0.4</v>
      </c>
    </row>
    <row r="562" spans="1:8" ht="173.25" x14ac:dyDescent="0.25">
      <c r="A562" s="25">
        <v>548</v>
      </c>
      <c r="B562" s="25"/>
      <c r="C562" s="29" t="s">
        <v>1171</v>
      </c>
      <c r="D562" s="26" t="s">
        <v>989</v>
      </c>
      <c r="E562" s="25" t="s">
        <v>925</v>
      </c>
      <c r="F562" s="27">
        <v>0.92</v>
      </c>
      <c r="G562" s="28">
        <v>0.28000000000000003</v>
      </c>
      <c r="H562" s="28">
        <f t="shared" si="9"/>
        <v>0.26</v>
      </c>
    </row>
    <row r="563" spans="1:8" ht="31.5" x14ac:dyDescent="0.25">
      <c r="A563" s="25">
        <v>549</v>
      </c>
      <c r="B563" s="25"/>
      <c r="C563" s="29" t="s">
        <v>1172</v>
      </c>
      <c r="D563" s="26" t="s">
        <v>1173</v>
      </c>
      <c r="E563" s="25" t="s">
        <v>1174</v>
      </c>
      <c r="F563" s="27">
        <v>0.54</v>
      </c>
      <c r="G563" s="28">
        <v>0.4</v>
      </c>
      <c r="H563" s="28">
        <f t="shared" si="9"/>
        <v>0.22</v>
      </c>
    </row>
    <row r="564" spans="1:8" ht="141.75" x14ac:dyDescent="0.25">
      <c r="A564" s="25">
        <v>550</v>
      </c>
      <c r="B564" s="25"/>
      <c r="C564" s="29" t="s">
        <v>1175</v>
      </c>
      <c r="D564" s="26" t="s">
        <v>1176</v>
      </c>
      <c r="E564" s="25" t="s">
        <v>273</v>
      </c>
      <c r="F564" s="27">
        <v>6.9999999999999999E-6</v>
      </c>
      <c r="G564" s="28">
        <v>25431.81</v>
      </c>
      <c r="H564" s="28">
        <f t="shared" si="9"/>
        <v>0.18</v>
      </c>
    </row>
    <row r="565" spans="1:8" ht="126" x14ac:dyDescent="0.25">
      <c r="A565" s="25">
        <v>551</v>
      </c>
      <c r="B565" s="25"/>
      <c r="C565" s="29" t="s">
        <v>1177</v>
      </c>
      <c r="D565" s="26" t="s">
        <v>1178</v>
      </c>
      <c r="E565" s="25" t="s">
        <v>226</v>
      </c>
      <c r="F565" s="27">
        <v>1.5769999999999999E-2</v>
      </c>
      <c r="G565" s="28">
        <v>2.15</v>
      </c>
      <c r="H565" s="28">
        <f t="shared" si="9"/>
        <v>0.03</v>
      </c>
    </row>
    <row r="566" spans="1:8" ht="110.25" x14ac:dyDescent="0.25">
      <c r="A566" s="25">
        <v>552</v>
      </c>
      <c r="B566" s="25"/>
      <c r="C566" s="29" t="s">
        <v>1179</v>
      </c>
      <c r="D566" s="26" t="s">
        <v>1180</v>
      </c>
      <c r="E566" s="25" t="s">
        <v>229</v>
      </c>
      <c r="F566" s="27">
        <v>5.9999999999999997E-7</v>
      </c>
      <c r="G566" s="28">
        <v>17796.96</v>
      </c>
      <c r="H566" s="28">
        <f t="shared" si="9"/>
        <v>0.01</v>
      </c>
    </row>
    <row r="567" spans="1:8" ht="31.5" x14ac:dyDescent="0.25">
      <c r="A567" s="25">
        <v>553</v>
      </c>
      <c r="B567" s="25"/>
      <c r="C567" s="29" t="s">
        <v>1181</v>
      </c>
      <c r="D567" s="26" t="s">
        <v>1182</v>
      </c>
      <c r="E567" s="25" t="s">
        <v>229</v>
      </c>
      <c r="F567" s="27">
        <v>2E-3</v>
      </c>
      <c r="G567" s="28"/>
      <c r="H567" s="28">
        <f t="shared" si="9"/>
        <v>0</v>
      </c>
    </row>
    <row r="568" spans="1:8" ht="15.75" x14ac:dyDescent="0.25">
      <c r="A568" s="179" t="s">
        <v>55</v>
      </c>
      <c r="B568" s="180"/>
      <c r="C568" s="181"/>
      <c r="D568" s="181"/>
      <c r="E568" s="180"/>
      <c r="F568" s="23"/>
      <c r="G568" s="24"/>
      <c r="H568" s="24">
        <f>SUM(H569:H622)</f>
        <v>4672705.9000000013</v>
      </c>
    </row>
    <row r="569" spans="1:8" ht="173.25" x14ac:dyDescent="0.25">
      <c r="A569" s="25">
        <v>554</v>
      </c>
      <c r="B569" s="25"/>
      <c r="C569" s="29" t="s">
        <v>242</v>
      </c>
      <c r="D569" s="26" t="s">
        <v>1183</v>
      </c>
      <c r="E569" s="25" t="s">
        <v>244</v>
      </c>
      <c r="F569" s="27">
        <v>4</v>
      </c>
      <c r="G569" s="28">
        <v>478035.14549999998</v>
      </c>
      <c r="H569" s="28">
        <f t="shared" ref="H569:H600" si="10">ROUND(F569*G569,2)</f>
        <v>1912140.58</v>
      </c>
    </row>
    <row r="570" spans="1:8" ht="283.5" x14ac:dyDescent="0.25">
      <c r="A570" s="25">
        <v>555</v>
      </c>
      <c r="B570" s="25"/>
      <c r="C570" s="29" t="s">
        <v>1184</v>
      </c>
      <c r="D570" s="26" t="s">
        <v>1185</v>
      </c>
      <c r="E570" s="25" t="s">
        <v>244</v>
      </c>
      <c r="F570" s="27">
        <v>1</v>
      </c>
      <c r="G570" s="28">
        <v>428944.79</v>
      </c>
      <c r="H570" s="28">
        <f t="shared" si="10"/>
        <v>428944.79</v>
      </c>
    </row>
    <row r="571" spans="1:8" ht="409.5" x14ac:dyDescent="0.25">
      <c r="A571" s="25">
        <v>556</v>
      </c>
      <c r="B571" s="25"/>
      <c r="C571" s="29" t="s">
        <v>1186</v>
      </c>
      <c r="D571" s="26" t="s">
        <v>1187</v>
      </c>
      <c r="E571" s="25" t="s">
        <v>244</v>
      </c>
      <c r="F571" s="27">
        <v>16</v>
      </c>
      <c r="G571" s="28">
        <v>26313.68</v>
      </c>
      <c r="H571" s="28">
        <f t="shared" si="10"/>
        <v>421018.88</v>
      </c>
    </row>
    <row r="572" spans="1:8" ht="409.5" x14ac:dyDescent="0.25">
      <c r="A572" s="25">
        <v>557</v>
      </c>
      <c r="B572" s="25"/>
      <c r="C572" s="29" t="s">
        <v>1188</v>
      </c>
      <c r="D572" s="26" t="s">
        <v>1189</v>
      </c>
      <c r="E572" s="25" t="s">
        <v>317</v>
      </c>
      <c r="F572" s="27">
        <v>12</v>
      </c>
      <c r="G572" s="28">
        <v>32719.14</v>
      </c>
      <c r="H572" s="28">
        <f t="shared" si="10"/>
        <v>392629.68</v>
      </c>
    </row>
    <row r="573" spans="1:8" ht="299.25" x14ac:dyDescent="0.25">
      <c r="A573" s="25">
        <v>558</v>
      </c>
      <c r="B573" s="25"/>
      <c r="C573" s="29" t="s">
        <v>1190</v>
      </c>
      <c r="D573" s="26" t="s">
        <v>1191</v>
      </c>
      <c r="E573" s="25" t="s">
        <v>244</v>
      </c>
      <c r="F573" s="27">
        <v>29</v>
      </c>
      <c r="G573" s="28">
        <v>11824.59</v>
      </c>
      <c r="H573" s="28">
        <f t="shared" si="10"/>
        <v>342913.11</v>
      </c>
    </row>
    <row r="574" spans="1:8" ht="236.25" x14ac:dyDescent="0.25">
      <c r="A574" s="25">
        <v>559</v>
      </c>
      <c r="B574" s="25"/>
      <c r="C574" s="29" t="s">
        <v>1192</v>
      </c>
      <c r="D574" s="26" t="s">
        <v>1193</v>
      </c>
      <c r="E574" s="25" t="s">
        <v>244</v>
      </c>
      <c r="F574" s="27">
        <v>9</v>
      </c>
      <c r="G574" s="28">
        <v>30008</v>
      </c>
      <c r="H574" s="28">
        <f t="shared" si="10"/>
        <v>270072</v>
      </c>
    </row>
    <row r="575" spans="1:8" ht="204.75" x14ac:dyDescent="0.25">
      <c r="A575" s="25">
        <v>560</v>
      </c>
      <c r="B575" s="25"/>
      <c r="C575" s="29" t="s">
        <v>1194</v>
      </c>
      <c r="D575" s="26" t="s">
        <v>1195</v>
      </c>
      <c r="E575" s="25" t="s">
        <v>244</v>
      </c>
      <c r="F575" s="27">
        <v>6</v>
      </c>
      <c r="G575" s="28">
        <v>21998.2</v>
      </c>
      <c r="H575" s="28">
        <f t="shared" si="10"/>
        <v>131989.20000000001</v>
      </c>
    </row>
    <row r="576" spans="1:8" ht="126" x14ac:dyDescent="0.25">
      <c r="A576" s="25">
        <v>561</v>
      </c>
      <c r="B576" s="25"/>
      <c r="C576" s="29" t="s">
        <v>242</v>
      </c>
      <c r="D576" s="26" t="s">
        <v>1196</v>
      </c>
      <c r="E576" s="25" t="s">
        <v>244</v>
      </c>
      <c r="F576" s="27">
        <v>1</v>
      </c>
      <c r="G576" s="28">
        <v>125959.44</v>
      </c>
      <c r="H576" s="28">
        <f t="shared" si="10"/>
        <v>125959.44</v>
      </c>
    </row>
    <row r="577" spans="1:8" ht="141.75" x14ac:dyDescent="0.25">
      <c r="A577" s="25">
        <v>562</v>
      </c>
      <c r="B577" s="25"/>
      <c r="C577" s="29" t="s">
        <v>242</v>
      </c>
      <c r="D577" s="26" t="s">
        <v>1197</v>
      </c>
      <c r="E577" s="25" t="s">
        <v>244</v>
      </c>
      <c r="F577" s="27">
        <v>4</v>
      </c>
      <c r="G577" s="28">
        <v>29798.76</v>
      </c>
      <c r="H577" s="28">
        <f t="shared" si="10"/>
        <v>119195.04</v>
      </c>
    </row>
    <row r="578" spans="1:8" ht="78.75" x14ac:dyDescent="0.25">
      <c r="A578" s="25">
        <v>563</v>
      </c>
      <c r="B578" s="25"/>
      <c r="C578" s="29" t="s">
        <v>1198</v>
      </c>
      <c r="D578" s="26" t="s">
        <v>1199</v>
      </c>
      <c r="E578" s="25" t="s">
        <v>244</v>
      </c>
      <c r="F578" s="27">
        <v>28</v>
      </c>
      <c r="G578" s="28">
        <v>4149.76</v>
      </c>
      <c r="H578" s="28">
        <f t="shared" si="10"/>
        <v>116193.28</v>
      </c>
    </row>
    <row r="579" spans="1:8" ht="94.5" x14ac:dyDescent="0.25">
      <c r="A579" s="25">
        <v>564</v>
      </c>
      <c r="B579" s="25"/>
      <c r="C579" s="29" t="s">
        <v>242</v>
      </c>
      <c r="D579" s="26" t="s">
        <v>1200</v>
      </c>
      <c r="E579" s="25" t="s">
        <v>244</v>
      </c>
      <c r="F579" s="27">
        <v>2</v>
      </c>
      <c r="G579" s="28">
        <v>47440.29</v>
      </c>
      <c r="H579" s="28">
        <f t="shared" si="10"/>
        <v>94880.58</v>
      </c>
    </row>
    <row r="580" spans="1:8" ht="110.25" x14ac:dyDescent="0.25">
      <c r="A580" s="25">
        <v>565</v>
      </c>
      <c r="B580" s="25"/>
      <c r="C580" s="29" t="s">
        <v>1201</v>
      </c>
      <c r="D580" s="26" t="s">
        <v>1202</v>
      </c>
      <c r="E580" s="25" t="s">
        <v>244</v>
      </c>
      <c r="F580" s="27">
        <v>13</v>
      </c>
      <c r="G580" s="28">
        <v>6667.62</v>
      </c>
      <c r="H580" s="28">
        <f t="shared" si="10"/>
        <v>86679.06</v>
      </c>
    </row>
    <row r="581" spans="1:8" ht="94.5" x14ac:dyDescent="0.25">
      <c r="A581" s="25">
        <v>566</v>
      </c>
      <c r="B581" s="25"/>
      <c r="C581" s="29" t="s">
        <v>242</v>
      </c>
      <c r="D581" s="26" t="s">
        <v>1203</v>
      </c>
      <c r="E581" s="25" t="s">
        <v>1204</v>
      </c>
      <c r="F581" s="27">
        <v>33</v>
      </c>
      <c r="G581" s="28">
        <v>771.11</v>
      </c>
      <c r="H581" s="28">
        <f t="shared" si="10"/>
        <v>25446.63</v>
      </c>
    </row>
    <row r="582" spans="1:8" ht="189" x14ac:dyDescent="0.25">
      <c r="A582" s="25">
        <v>567</v>
      </c>
      <c r="B582" s="25"/>
      <c r="C582" s="29" t="s">
        <v>242</v>
      </c>
      <c r="D582" s="26" t="s">
        <v>1205</v>
      </c>
      <c r="E582" s="25" t="s">
        <v>244</v>
      </c>
      <c r="F582" s="27">
        <v>28</v>
      </c>
      <c r="G582" s="28">
        <v>866.78</v>
      </c>
      <c r="H582" s="28">
        <f t="shared" si="10"/>
        <v>24269.84</v>
      </c>
    </row>
    <row r="583" spans="1:8" ht="267.75" x14ac:dyDescent="0.25">
      <c r="A583" s="25">
        <v>568</v>
      </c>
      <c r="B583" s="25"/>
      <c r="C583" s="29" t="s">
        <v>242</v>
      </c>
      <c r="D583" s="26" t="s">
        <v>1206</v>
      </c>
      <c r="E583" s="25" t="s">
        <v>317</v>
      </c>
      <c r="F583" s="27">
        <v>2</v>
      </c>
      <c r="G583" s="28">
        <v>8224.7900000000009</v>
      </c>
      <c r="H583" s="28">
        <f t="shared" si="10"/>
        <v>16449.580000000002</v>
      </c>
    </row>
    <row r="584" spans="1:8" ht="283.5" x14ac:dyDescent="0.25">
      <c r="A584" s="25">
        <v>569</v>
      </c>
      <c r="B584" s="25"/>
      <c r="C584" s="29" t="s">
        <v>1207</v>
      </c>
      <c r="D584" s="26" t="s">
        <v>1208</v>
      </c>
      <c r="E584" s="25" t="s">
        <v>244</v>
      </c>
      <c r="F584" s="27">
        <v>4</v>
      </c>
      <c r="G584" s="28">
        <v>4087.97</v>
      </c>
      <c r="H584" s="28">
        <f t="shared" si="10"/>
        <v>16351.88</v>
      </c>
    </row>
    <row r="585" spans="1:8" ht="126" x14ac:dyDescent="0.25">
      <c r="A585" s="25">
        <v>570</v>
      </c>
      <c r="B585" s="25"/>
      <c r="C585" s="29" t="s">
        <v>242</v>
      </c>
      <c r="D585" s="26" t="s">
        <v>1209</v>
      </c>
      <c r="E585" s="25" t="s">
        <v>1204</v>
      </c>
      <c r="F585" s="27">
        <v>39</v>
      </c>
      <c r="G585" s="28">
        <v>406.16</v>
      </c>
      <c r="H585" s="28">
        <f t="shared" si="10"/>
        <v>15840.24</v>
      </c>
    </row>
    <row r="586" spans="1:8" ht="220.5" x14ac:dyDescent="0.25">
      <c r="A586" s="25">
        <v>571</v>
      </c>
      <c r="B586" s="25"/>
      <c r="C586" s="29" t="s">
        <v>242</v>
      </c>
      <c r="D586" s="26" t="s">
        <v>1210</v>
      </c>
      <c r="E586" s="25" t="s">
        <v>244</v>
      </c>
      <c r="F586" s="27">
        <v>2</v>
      </c>
      <c r="G586" s="28">
        <v>7390.42</v>
      </c>
      <c r="H586" s="28">
        <f t="shared" si="10"/>
        <v>14780.84</v>
      </c>
    </row>
    <row r="587" spans="1:8" ht="126" x14ac:dyDescent="0.25">
      <c r="A587" s="25">
        <v>572</v>
      </c>
      <c r="B587" s="25"/>
      <c r="C587" s="29" t="s">
        <v>242</v>
      </c>
      <c r="D587" s="26" t="s">
        <v>1211</v>
      </c>
      <c r="E587" s="25" t="s">
        <v>244</v>
      </c>
      <c r="F587" s="27">
        <v>10</v>
      </c>
      <c r="G587" s="28">
        <v>1467.17</v>
      </c>
      <c r="H587" s="28">
        <f t="shared" si="10"/>
        <v>14671.7</v>
      </c>
    </row>
    <row r="588" spans="1:8" ht="141.75" x14ac:dyDescent="0.25">
      <c r="A588" s="25">
        <v>573</v>
      </c>
      <c r="B588" s="25"/>
      <c r="C588" s="29" t="s">
        <v>242</v>
      </c>
      <c r="D588" s="26" t="s">
        <v>1212</v>
      </c>
      <c r="E588" s="25" t="s">
        <v>244</v>
      </c>
      <c r="F588" s="27">
        <v>8</v>
      </c>
      <c r="G588" s="28">
        <v>1792.22</v>
      </c>
      <c r="H588" s="28">
        <f t="shared" si="10"/>
        <v>14337.76</v>
      </c>
    </row>
    <row r="589" spans="1:8" ht="63" x14ac:dyDescent="0.25">
      <c r="A589" s="25">
        <v>574</v>
      </c>
      <c r="B589" s="25"/>
      <c r="C589" s="29" t="s">
        <v>242</v>
      </c>
      <c r="D589" s="26" t="s">
        <v>1213</v>
      </c>
      <c r="E589" s="25" t="s">
        <v>244</v>
      </c>
      <c r="F589" s="27">
        <v>1</v>
      </c>
      <c r="G589" s="28">
        <v>12523.57</v>
      </c>
      <c r="H589" s="28">
        <f t="shared" si="10"/>
        <v>12523.57</v>
      </c>
    </row>
    <row r="590" spans="1:8" ht="78.75" x14ac:dyDescent="0.25">
      <c r="A590" s="25">
        <v>575</v>
      </c>
      <c r="B590" s="25"/>
      <c r="C590" s="29" t="s">
        <v>242</v>
      </c>
      <c r="D590" s="26" t="s">
        <v>1214</v>
      </c>
      <c r="E590" s="25" t="s">
        <v>244</v>
      </c>
      <c r="F590" s="27">
        <v>1</v>
      </c>
      <c r="G590" s="28">
        <v>10139.76</v>
      </c>
      <c r="H590" s="28">
        <f t="shared" si="10"/>
        <v>10139.76</v>
      </c>
    </row>
    <row r="591" spans="1:8" ht="220.5" x14ac:dyDescent="0.25">
      <c r="A591" s="25">
        <v>576</v>
      </c>
      <c r="B591" s="25"/>
      <c r="C591" s="29" t="s">
        <v>1215</v>
      </c>
      <c r="D591" s="26" t="s">
        <v>1216</v>
      </c>
      <c r="E591" s="25" t="s">
        <v>244</v>
      </c>
      <c r="F591" s="27">
        <v>36</v>
      </c>
      <c r="G591" s="28">
        <v>280.67</v>
      </c>
      <c r="H591" s="28">
        <f t="shared" si="10"/>
        <v>10104.120000000001</v>
      </c>
    </row>
    <row r="592" spans="1:8" ht="204.75" x14ac:dyDescent="0.25">
      <c r="A592" s="25">
        <v>577</v>
      </c>
      <c r="B592" s="25"/>
      <c r="C592" s="29" t="s">
        <v>1217</v>
      </c>
      <c r="D592" s="26" t="s">
        <v>1218</v>
      </c>
      <c r="E592" s="25" t="s">
        <v>244</v>
      </c>
      <c r="F592" s="27">
        <v>3</v>
      </c>
      <c r="G592" s="28">
        <v>2966.25</v>
      </c>
      <c r="H592" s="28">
        <f t="shared" si="10"/>
        <v>8898.75</v>
      </c>
    </row>
    <row r="593" spans="1:8" ht="315" x14ac:dyDescent="0.25">
      <c r="A593" s="25">
        <v>578</v>
      </c>
      <c r="B593" s="25"/>
      <c r="C593" s="29" t="s">
        <v>1219</v>
      </c>
      <c r="D593" s="26" t="s">
        <v>1220</v>
      </c>
      <c r="E593" s="25" t="s">
        <v>244</v>
      </c>
      <c r="F593" s="27">
        <v>48</v>
      </c>
      <c r="G593" s="28">
        <v>116.52</v>
      </c>
      <c r="H593" s="28">
        <f t="shared" si="10"/>
        <v>5592.96</v>
      </c>
    </row>
    <row r="594" spans="1:8" ht="78.75" x14ac:dyDescent="0.25">
      <c r="A594" s="25">
        <v>579</v>
      </c>
      <c r="B594" s="25"/>
      <c r="C594" s="29" t="s">
        <v>242</v>
      </c>
      <c r="D594" s="26" t="s">
        <v>1221</v>
      </c>
      <c r="E594" s="25" t="s">
        <v>244</v>
      </c>
      <c r="F594" s="27">
        <v>6</v>
      </c>
      <c r="G594" s="28">
        <v>903.98</v>
      </c>
      <c r="H594" s="28">
        <f t="shared" si="10"/>
        <v>5423.88</v>
      </c>
    </row>
    <row r="595" spans="1:8" ht="204.75" x14ac:dyDescent="0.25">
      <c r="A595" s="25">
        <v>580</v>
      </c>
      <c r="B595" s="25"/>
      <c r="C595" s="29" t="s">
        <v>1222</v>
      </c>
      <c r="D595" s="26" t="s">
        <v>1223</v>
      </c>
      <c r="E595" s="25" t="s">
        <v>244</v>
      </c>
      <c r="F595" s="27">
        <v>4</v>
      </c>
      <c r="G595" s="28">
        <v>1322.1</v>
      </c>
      <c r="H595" s="28">
        <f t="shared" si="10"/>
        <v>5288.4</v>
      </c>
    </row>
    <row r="596" spans="1:8" ht="204.75" x14ac:dyDescent="0.25">
      <c r="A596" s="25">
        <v>581</v>
      </c>
      <c r="B596" s="25"/>
      <c r="C596" s="29" t="s">
        <v>1224</v>
      </c>
      <c r="D596" s="26" t="s">
        <v>1225</v>
      </c>
      <c r="E596" s="25" t="s">
        <v>244</v>
      </c>
      <c r="F596" s="27">
        <v>2</v>
      </c>
      <c r="G596" s="28">
        <v>2271.3000000000002</v>
      </c>
      <c r="H596" s="28">
        <f t="shared" si="10"/>
        <v>4542.6000000000004</v>
      </c>
    </row>
    <row r="597" spans="1:8" ht="141.75" x14ac:dyDescent="0.25">
      <c r="A597" s="25">
        <v>582</v>
      </c>
      <c r="B597" s="25"/>
      <c r="C597" s="29" t="s">
        <v>242</v>
      </c>
      <c r="D597" s="26" t="s">
        <v>1226</v>
      </c>
      <c r="E597" s="25" t="s">
        <v>244</v>
      </c>
      <c r="F597" s="27">
        <v>17</v>
      </c>
      <c r="G597" s="28">
        <v>215.45</v>
      </c>
      <c r="H597" s="28">
        <f t="shared" si="10"/>
        <v>3662.65</v>
      </c>
    </row>
    <row r="598" spans="1:8" ht="283.5" x14ac:dyDescent="0.25">
      <c r="A598" s="25">
        <v>583</v>
      </c>
      <c r="B598" s="25"/>
      <c r="C598" s="29" t="s">
        <v>242</v>
      </c>
      <c r="D598" s="26" t="s">
        <v>1227</v>
      </c>
      <c r="E598" s="25" t="s">
        <v>244</v>
      </c>
      <c r="F598" s="27">
        <v>8</v>
      </c>
      <c r="G598" s="28">
        <v>273.73</v>
      </c>
      <c r="H598" s="28">
        <f t="shared" si="10"/>
        <v>2189.84</v>
      </c>
    </row>
    <row r="599" spans="1:8" ht="126" x14ac:dyDescent="0.25">
      <c r="A599" s="25">
        <v>584</v>
      </c>
      <c r="B599" s="25"/>
      <c r="C599" s="29" t="s">
        <v>242</v>
      </c>
      <c r="D599" s="26" t="s">
        <v>1228</v>
      </c>
      <c r="E599" s="25" t="s">
        <v>1229</v>
      </c>
      <c r="F599" s="27">
        <v>7</v>
      </c>
      <c r="G599" s="28">
        <v>282.10000000000002</v>
      </c>
      <c r="H599" s="28">
        <f t="shared" si="10"/>
        <v>1974.7</v>
      </c>
    </row>
    <row r="600" spans="1:8" ht="126" x14ac:dyDescent="0.25">
      <c r="A600" s="25">
        <v>585</v>
      </c>
      <c r="B600" s="25"/>
      <c r="C600" s="29" t="s">
        <v>1230</v>
      </c>
      <c r="D600" s="26" t="s">
        <v>1231</v>
      </c>
      <c r="E600" s="25" t="s">
        <v>244</v>
      </c>
      <c r="F600" s="27">
        <v>38</v>
      </c>
      <c r="G600" s="28">
        <v>51.72</v>
      </c>
      <c r="H600" s="28">
        <f t="shared" si="10"/>
        <v>1965.36</v>
      </c>
    </row>
    <row r="601" spans="1:8" ht="141.75" x14ac:dyDescent="0.25">
      <c r="A601" s="25">
        <v>586</v>
      </c>
      <c r="B601" s="25"/>
      <c r="C601" s="29" t="s">
        <v>242</v>
      </c>
      <c r="D601" s="26" t="s">
        <v>1232</v>
      </c>
      <c r="E601" s="25" t="s">
        <v>244</v>
      </c>
      <c r="F601" s="27">
        <v>1</v>
      </c>
      <c r="G601" s="28">
        <v>1954.08</v>
      </c>
      <c r="H601" s="28">
        <f t="shared" ref="H601:H622" si="11">ROUND(F601*G601,2)</f>
        <v>1954.08</v>
      </c>
    </row>
    <row r="602" spans="1:8" ht="126" x14ac:dyDescent="0.25">
      <c r="A602" s="25">
        <v>587</v>
      </c>
      <c r="B602" s="25"/>
      <c r="C602" s="29" t="s">
        <v>1233</v>
      </c>
      <c r="D602" s="26" t="s">
        <v>1234</v>
      </c>
      <c r="E602" s="25" t="s">
        <v>244</v>
      </c>
      <c r="F602" s="27">
        <v>8</v>
      </c>
      <c r="G602" s="28">
        <v>186.58</v>
      </c>
      <c r="H602" s="28">
        <f t="shared" si="11"/>
        <v>1492.64</v>
      </c>
    </row>
    <row r="603" spans="1:8" ht="141.75" x14ac:dyDescent="0.25">
      <c r="A603" s="25">
        <v>588</v>
      </c>
      <c r="B603" s="25"/>
      <c r="C603" s="29" t="s">
        <v>1235</v>
      </c>
      <c r="D603" s="26" t="s">
        <v>1236</v>
      </c>
      <c r="E603" s="25" t="s">
        <v>244</v>
      </c>
      <c r="F603" s="27">
        <v>2</v>
      </c>
      <c r="G603" s="28">
        <v>714.75</v>
      </c>
      <c r="H603" s="28">
        <f t="shared" si="11"/>
        <v>1429.5</v>
      </c>
    </row>
    <row r="604" spans="1:8" ht="330.75" x14ac:dyDescent="0.25">
      <c r="A604" s="25">
        <v>589</v>
      </c>
      <c r="B604" s="25"/>
      <c r="C604" s="29" t="s">
        <v>1237</v>
      </c>
      <c r="D604" s="26" t="s">
        <v>1238</v>
      </c>
      <c r="E604" s="25" t="s">
        <v>244</v>
      </c>
      <c r="F604" s="27">
        <v>20</v>
      </c>
      <c r="G604" s="28">
        <v>68.819999999999993</v>
      </c>
      <c r="H604" s="28">
        <f t="shared" si="11"/>
        <v>1376.4</v>
      </c>
    </row>
    <row r="605" spans="1:8" ht="283.5" x14ac:dyDescent="0.25">
      <c r="A605" s="25">
        <v>590</v>
      </c>
      <c r="B605" s="25"/>
      <c r="C605" s="29" t="s">
        <v>1239</v>
      </c>
      <c r="D605" s="26" t="s">
        <v>1240</v>
      </c>
      <c r="E605" s="25" t="s">
        <v>244</v>
      </c>
      <c r="F605" s="27">
        <v>3</v>
      </c>
      <c r="G605" s="28">
        <v>398.82</v>
      </c>
      <c r="H605" s="28">
        <f t="shared" si="11"/>
        <v>1196.46</v>
      </c>
    </row>
    <row r="606" spans="1:8" ht="283.5" x14ac:dyDescent="0.25">
      <c r="A606" s="25">
        <v>591</v>
      </c>
      <c r="B606" s="25"/>
      <c r="C606" s="29" t="s">
        <v>1241</v>
      </c>
      <c r="D606" s="26" t="s">
        <v>1242</v>
      </c>
      <c r="E606" s="25" t="s">
        <v>244</v>
      </c>
      <c r="F606" s="27">
        <v>8</v>
      </c>
      <c r="G606" s="28">
        <v>145.41999999999999</v>
      </c>
      <c r="H606" s="28">
        <f t="shared" si="11"/>
        <v>1163.3599999999999</v>
      </c>
    </row>
    <row r="607" spans="1:8" ht="252" x14ac:dyDescent="0.25">
      <c r="A607" s="25">
        <v>592</v>
      </c>
      <c r="B607" s="25"/>
      <c r="C607" s="29" t="s">
        <v>242</v>
      </c>
      <c r="D607" s="26" t="s">
        <v>1243</v>
      </c>
      <c r="E607" s="25" t="s">
        <v>244</v>
      </c>
      <c r="F607" s="27">
        <v>8</v>
      </c>
      <c r="G607" s="28">
        <v>136.76</v>
      </c>
      <c r="H607" s="28">
        <f t="shared" si="11"/>
        <v>1094.08</v>
      </c>
    </row>
    <row r="608" spans="1:8" ht="220.5" x14ac:dyDescent="0.25">
      <c r="A608" s="25">
        <v>593</v>
      </c>
      <c r="B608" s="25"/>
      <c r="C608" s="29" t="s">
        <v>1244</v>
      </c>
      <c r="D608" s="26" t="s">
        <v>1245</v>
      </c>
      <c r="E608" s="25" t="s">
        <v>244</v>
      </c>
      <c r="F608" s="27">
        <v>5</v>
      </c>
      <c r="G608" s="28">
        <v>202.98</v>
      </c>
      <c r="H608" s="28">
        <f t="shared" si="11"/>
        <v>1014.9</v>
      </c>
    </row>
    <row r="609" spans="1:8" ht="252" x14ac:dyDescent="0.25">
      <c r="A609" s="25">
        <v>594</v>
      </c>
      <c r="B609" s="25"/>
      <c r="C609" s="29" t="s">
        <v>1246</v>
      </c>
      <c r="D609" s="26" t="s">
        <v>1247</v>
      </c>
      <c r="E609" s="25" t="s">
        <v>244</v>
      </c>
      <c r="F609" s="27">
        <v>1</v>
      </c>
      <c r="G609" s="28">
        <v>822.08</v>
      </c>
      <c r="H609" s="28">
        <f t="shared" si="11"/>
        <v>822.08</v>
      </c>
    </row>
    <row r="610" spans="1:8" ht="220.5" x14ac:dyDescent="0.25">
      <c r="A610" s="25">
        <v>595</v>
      </c>
      <c r="B610" s="25"/>
      <c r="C610" s="29" t="s">
        <v>1248</v>
      </c>
      <c r="D610" s="26" t="s">
        <v>1249</v>
      </c>
      <c r="E610" s="25" t="s">
        <v>244</v>
      </c>
      <c r="F610" s="27">
        <v>5</v>
      </c>
      <c r="G610" s="28">
        <v>142.63999999999999</v>
      </c>
      <c r="H610" s="28">
        <f t="shared" si="11"/>
        <v>713.2</v>
      </c>
    </row>
    <row r="611" spans="1:8" ht="110.25" x14ac:dyDescent="0.25">
      <c r="A611" s="25">
        <v>596</v>
      </c>
      <c r="B611" s="25"/>
      <c r="C611" s="29" t="s">
        <v>1250</v>
      </c>
      <c r="D611" s="26" t="s">
        <v>1251</v>
      </c>
      <c r="E611" s="25" t="s">
        <v>244</v>
      </c>
      <c r="F611" s="27">
        <v>2</v>
      </c>
      <c r="G611" s="28">
        <v>243.85</v>
      </c>
      <c r="H611" s="28">
        <f t="shared" si="11"/>
        <v>487.7</v>
      </c>
    </row>
    <row r="612" spans="1:8" ht="236.25" x14ac:dyDescent="0.25">
      <c r="A612" s="25">
        <v>597</v>
      </c>
      <c r="B612" s="25"/>
      <c r="C612" s="29" t="s">
        <v>1252</v>
      </c>
      <c r="D612" s="26" t="s">
        <v>1253</v>
      </c>
      <c r="E612" s="25" t="s">
        <v>244</v>
      </c>
      <c r="F612" s="27">
        <v>3</v>
      </c>
      <c r="G612" s="28">
        <v>156.19</v>
      </c>
      <c r="H612" s="28">
        <f t="shared" si="11"/>
        <v>468.57</v>
      </c>
    </row>
    <row r="613" spans="1:8" ht="173.25" x14ac:dyDescent="0.25">
      <c r="A613" s="25">
        <v>598</v>
      </c>
      <c r="B613" s="25"/>
      <c r="C613" s="29" t="s">
        <v>1254</v>
      </c>
      <c r="D613" s="26" t="s">
        <v>1255</v>
      </c>
      <c r="E613" s="25" t="s">
        <v>244</v>
      </c>
      <c r="F613" s="27">
        <v>13</v>
      </c>
      <c r="G613" s="28">
        <v>29.62</v>
      </c>
      <c r="H613" s="28">
        <f t="shared" si="11"/>
        <v>385.06</v>
      </c>
    </row>
    <row r="614" spans="1:8" ht="126" x14ac:dyDescent="0.25">
      <c r="A614" s="25">
        <v>599</v>
      </c>
      <c r="B614" s="25"/>
      <c r="C614" s="29" t="s">
        <v>1256</v>
      </c>
      <c r="D614" s="26" t="s">
        <v>1257</v>
      </c>
      <c r="E614" s="25" t="s">
        <v>244</v>
      </c>
      <c r="F614" s="27">
        <v>2</v>
      </c>
      <c r="G614" s="28">
        <v>175.97</v>
      </c>
      <c r="H614" s="28">
        <f t="shared" si="11"/>
        <v>351.94</v>
      </c>
    </row>
    <row r="615" spans="1:8" ht="157.5" x14ac:dyDescent="0.25">
      <c r="A615" s="25">
        <v>600</v>
      </c>
      <c r="B615" s="25"/>
      <c r="C615" s="29" t="s">
        <v>1258</v>
      </c>
      <c r="D615" s="26" t="s">
        <v>1259</v>
      </c>
      <c r="E615" s="25" t="s">
        <v>244</v>
      </c>
      <c r="F615" s="27">
        <v>1</v>
      </c>
      <c r="G615" s="28">
        <v>303.85000000000002</v>
      </c>
      <c r="H615" s="28">
        <f t="shared" si="11"/>
        <v>303.85000000000002</v>
      </c>
    </row>
    <row r="616" spans="1:8" ht="173.25" x14ac:dyDescent="0.25">
      <c r="A616" s="25">
        <v>601</v>
      </c>
      <c r="B616" s="25"/>
      <c r="C616" s="29" t="s">
        <v>1260</v>
      </c>
      <c r="D616" s="26" t="s">
        <v>1261</v>
      </c>
      <c r="E616" s="25" t="s">
        <v>244</v>
      </c>
      <c r="F616" s="27">
        <v>7</v>
      </c>
      <c r="G616" s="28">
        <v>39.25</v>
      </c>
      <c r="H616" s="28">
        <f t="shared" si="11"/>
        <v>274.75</v>
      </c>
    </row>
    <row r="617" spans="1:8" ht="267.75" x14ac:dyDescent="0.25">
      <c r="A617" s="25">
        <v>602</v>
      </c>
      <c r="B617" s="25"/>
      <c r="C617" s="29" t="s">
        <v>242</v>
      </c>
      <c r="D617" s="26" t="s">
        <v>1262</v>
      </c>
      <c r="E617" s="25" t="s">
        <v>244</v>
      </c>
      <c r="F617" s="27">
        <v>3</v>
      </c>
      <c r="G617" s="28">
        <v>91.53</v>
      </c>
      <c r="H617" s="28">
        <f t="shared" si="11"/>
        <v>274.58999999999997</v>
      </c>
    </row>
    <row r="618" spans="1:8" ht="157.5" x14ac:dyDescent="0.25">
      <c r="A618" s="25">
        <v>603</v>
      </c>
      <c r="B618" s="25"/>
      <c r="C618" s="29" t="s">
        <v>1263</v>
      </c>
      <c r="D618" s="26" t="s">
        <v>1264</v>
      </c>
      <c r="E618" s="25" t="s">
        <v>244</v>
      </c>
      <c r="F618" s="27">
        <v>1</v>
      </c>
      <c r="G618" s="28">
        <v>246.69</v>
      </c>
      <c r="H618" s="28">
        <f t="shared" si="11"/>
        <v>246.69</v>
      </c>
    </row>
    <row r="619" spans="1:8" ht="204.75" x14ac:dyDescent="0.25">
      <c r="A619" s="25">
        <v>604</v>
      </c>
      <c r="B619" s="25"/>
      <c r="C619" s="29" t="s">
        <v>1265</v>
      </c>
      <c r="D619" s="26" t="s">
        <v>1266</v>
      </c>
      <c r="E619" s="25" t="s">
        <v>244</v>
      </c>
      <c r="F619" s="27">
        <v>4</v>
      </c>
      <c r="G619" s="28">
        <v>48</v>
      </c>
      <c r="H619" s="28">
        <f t="shared" si="11"/>
        <v>192</v>
      </c>
    </row>
    <row r="620" spans="1:8" ht="173.25" x14ac:dyDescent="0.25">
      <c r="A620" s="25">
        <v>605</v>
      </c>
      <c r="B620" s="25"/>
      <c r="C620" s="29" t="s">
        <v>1267</v>
      </c>
      <c r="D620" s="26" t="s">
        <v>1268</v>
      </c>
      <c r="E620" s="25" t="s">
        <v>244</v>
      </c>
      <c r="F620" s="27">
        <v>6</v>
      </c>
      <c r="G620" s="28">
        <v>31.35</v>
      </c>
      <c r="H620" s="28">
        <f t="shared" si="11"/>
        <v>188.1</v>
      </c>
    </row>
    <row r="621" spans="1:8" ht="141.75" x14ac:dyDescent="0.25">
      <c r="A621" s="25">
        <v>606</v>
      </c>
      <c r="B621" s="25"/>
      <c r="C621" s="29" t="s">
        <v>1269</v>
      </c>
      <c r="D621" s="26" t="s">
        <v>1270</v>
      </c>
      <c r="E621" s="25" t="s">
        <v>244</v>
      </c>
      <c r="F621" s="27">
        <v>1</v>
      </c>
      <c r="G621" s="28">
        <v>175.63</v>
      </c>
      <c r="H621" s="28">
        <f t="shared" si="11"/>
        <v>175.63</v>
      </c>
    </row>
    <row r="622" spans="1:8" ht="173.25" x14ac:dyDescent="0.25">
      <c r="A622" s="25">
        <v>607</v>
      </c>
      <c r="B622" s="25"/>
      <c r="C622" s="29" t="s">
        <v>1271</v>
      </c>
      <c r="D622" s="26" t="s">
        <v>1272</v>
      </c>
      <c r="E622" s="25" t="s">
        <v>244</v>
      </c>
      <c r="F622" s="27">
        <v>1</v>
      </c>
      <c r="G622" s="28">
        <v>29.62</v>
      </c>
      <c r="H622" s="28">
        <f t="shared" si="11"/>
        <v>29.62</v>
      </c>
    </row>
    <row r="627" spans="2:3" ht="15.75" x14ac:dyDescent="0.25">
      <c r="B627" s="11" t="s">
        <v>1273</v>
      </c>
      <c r="C627" s="11"/>
    </row>
    <row r="628" spans="2:3" ht="15.75" x14ac:dyDescent="0.25">
      <c r="B628" s="12" t="s">
        <v>43</v>
      </c>
      <c r="C628" s="11"/>
    </row>
    <row r="629" spans="2:3" ht="15.75" x14ac:dyDescent="0.25">
      <c r="B629" s="11"/>
      <c r="C629" s="11"/>
    </row>
    <row r="630" spans="2:3" ht="15.75" x14ac:dyDescent="0.25">
      <c r="B630" s="119" t="s">
        <v>1416</v>
      </c>
      <c r="C630" s="11"/>
    </row>
    <row r="631" spans="2:3" ht="15.75" x14ac:dyDescent="0.25">
      <c r="B631" s="12" t="s">
        <v>44</v>
      </c>
      <c r="C63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K47"/>
  <sheetViews>
    <sheetView workbookViewId="0"/>
  </sheetViews>
  <sheetFormatPr defaultRowHeight="15" x14ac:dyDescent="0.25"/>
  <sheetData>
    <row r="1" spans="1:5" ht="15.75" x14ac:dyDescent="0.25">
      <c r="A1" s="82"/>
      <c r="B1" s="83"/>
      <c r="C1" s="83"/>
      <c r="D1" s="83"/>
      <c r="E1" s="83"/>
    </row>
    <row r="2" spans="1:5" ht="15.75" x14ac:dyDescent="0.25">
      <c r="B2" s="83"/>
      <c r="C2" s="83"/>
      <c r="D2" s="83"/>
      <c r="E2" s="84" t="s">
        <v>1274</v>
      </c>
    </row>
    <row r="3" spans="1:5" ht="15.75" x14ac:dyDescent="0.25">
      <c r="B3" s="83"/>
      <c r="C3" s="83"/>
      <c r="D3" s="83"/>
      <c r="E3" s="83"/>
    </row>
    <row r="4" spans="1:5" ht="15.75" x14ac:dyDescent="0.25">
      <c r="B4" s="83"/>
      <c r="C4" s="83"/>
      <c r="D4" s="83"/>
      <c r="E4" s="83"/>
    </row>
    <row r="5" spans="1:5" ht="15.75" x14ac:dyDescent="0.25">
      <c r="B5" s="164" t="s">
        <v>1275</v>
      </c>
      <c r="C5" s="164"/>
      <c r="D5" s="164"/>
      <c r="E5" s="164"/>
    </row>
    <row r="6" spans="1:5" ht="15.75" x14ac:dyDescent="0.25">
      <c r="B6" s="85"/>
      <c r="C6" s="83"/>
      <c r="D6" s="83"/>
      <c r="E6" s="83"/>
    </row>
    <row r="7" spans="1:5" ht="15.75" x14ac:dyDescent="0.25">
      <c r="B7" s="168" t="str">
        <f>'Прил.5 Расчет СМР и ОБ'!$A$6&amp;'Прил.5 Расчет СМР и ОБ'!$D$6</f>
        <v xml:space="preserve">Наименование разрабатываемого показателя УНЦ — Административно-бытовые здания </v>
      </c>
      <c r="C7" s="168"/>
      <c r="D7" s="168"/>
      <c r="E7" s="168"/>
    </row>
    <row r="8" spans="1:5" ht="15.75" x14ac:dyDescent="0.25">
      <c r="B8" s="185" t="str">
        <f>'Прил.5 Расчет СМР и ОБ'!$A$7</f>
        <v>Единица измерения  — м2</v>
      </c>
      <c r="C8" s="168"/>
      <c r="D8" s="168"/>
      <c r="E8" s="168"/>
    </row>
    <row r="9" spans="1:5" x14ac:dyDescent="0.25">
      <c r="B9" s="86"/>
      <c r="C9" s="87"/>
      <c r="D9" s="87"/>
      <c r="E9" s="87"/>
    </row>
    <row r="10" spans="1:5" ht="141.75" x14ac:dyDescent="0.25">
      <c r="B10" s="88" t="s">
        <v>1276</v>
      </c>
      <c r="C10" s="88" t="s">
        <v>1277</v>
      </c>
      <c r="D10" s="88" t="s">
        <v>1278</v>
      </c>
      <c r="E10" s="88" t="s">
        <v>1279</v>
      </c>
    </row>
    <row r="11" spans="1:5" ht="47.25" x14ac:dyDescent="0.25">
      <c r="B11" s="89" t="s">
        <v>1280</v>
      </c>
      <c r="C11" s="90">
        <f>'Прил.5 Расчет СМР и ОБ'!J14</f>
        <v>18459624.789999999</v>
      </c>
      <c r="D11" s="91">
        <f>C11/C24</f>
        <v>0.13985317523763516</v>
      </c>
      <c r="E11" s="91">
        <f>C11/C40</f>
        <v>0.10307242544924881</v>
      </c>
    </row>
    <row r="12" spans="1:5" ht="78.75" x14ac:dyDescent="0.25">
      <c r="B12" s="89" t="s">
        <v>1281</v>
      </c>
      <c r="C12" s="90">
        <f>'Прил.5 Расчет СМР и ОБ'!J27</f>
        <v>5952209.8200000003</v>
      </c>
      <c r="D12" s="91">
        <f>C12/C24</f>
        <v>4.5094927577216101E-2</v>
      </c>
      <c r="E12" s="91">
        <f>C12/C40</f>
        <v>3.3235166473296274E-2</v>
      </c>
    </row>
    <row r="13" spans="1:5" ht="63" x14ac:dyDescent="0.25">
      <c r="B13" s="89" t="s">
        <v>1282</v>
      </c>
      <c r="C13" s="90">
        <f>'Прил.5 Расчет СМР и ОБ'!J67</f>
        <v>945642.45000000007</v>
      </c>
      <c r="D13" s="91">
        <f>C13/C24</f>
        <v>7.1643438464491487E-3</v>
      </c>
      <c r="E13" s="91">
        <f>C13/C40</f>
        <v>5.2801539596878241E-3</v>
      </c>
    </row>
    <row r="14" spans="1:5" ht="94.5" x14ac:dyDescent="0.25">
      <c r="B14" s="89" t="s">
        <v>1283</v>
      </c>
      <c r="C14" s="90">
        <f>C13+C12</f>
        <v>6897852.2700000005</v>
      </c>
      <c r="D14" s="91">
        <f>C14/C24</f>
        <v>5.2259271423665245E-2</v>
      </c>
      <c r="E14" s="91">
        <f>C14/C40</f>
        <v>3.8515320432984099E-2</v>
      </c>
    </row>
    <row r="15" spans="1:5" ht="94.5" x14ac:dyDescent="0.25">
      <c r="B15" s="89" t="s">
        <v>1284</v>
      </c>
      <c r="C15" s="90">
        <f>'Прил.5 Расчет СМР и ОБ'!J16</f>
        <v>2844124.08</v>
      </c>
      <c r="D15" s="91">
        <f>C15/C24</f>
        <v>2.1547555157962552E-2</v>
      </c>
      <c r="E15" s="91">
        <f>C15/C40</f>
        <v>1.5880646033662606E-2</v>
      </c>
    </row>
    <row r="16" spans="1:5" ht="63" x14ac:dyDescent="0.25">
      <c r="B16" s="89" t="s">
        <v>1285</v>
      </c>
      <c r="C16" s="90">
        <f>'Прил.5 Расчет СМР и ОБ'!J148</f>
        <v>61818432.170000017</v>
      </c>
      <c r="D16" s="91">
        <f>C16/C24</f>
        <v>0.46834668231557675</v>
      </c>
      <c r="E16" s="91">
        <f>C16/C40</f>
        <v>0.34517363238517762</v>
      </c>
    </row>
    <row r="17" spans="2:5" ht="47.25" x14ac:dyDescent="0.25">
      <c r="B17" s="89" t="s">
        <v>1286</v>
      </c>
      <c r="C17" s="90">
        <f>'Прил.5 Расчет СМР и ОБ'!J614</f>
        <v>10385030.27</v>
      </c>
      <c r="D17" s="91">
        <f>C17/C24</f>
        <v>7.8678709601142205E-2</v>
      </c>
      <c r="E17" s="91">
        <f>C17/C40</f>
        <v>5.7986566383117007E-2</v>
      </c>
    </row>
    <row r="18" spans="2:5" ht="47.25" x14ac:dyDescent="0.25">
      <c r="B18" s="89" t="s">
        <v>1287</v>
      </c>
      <c r="C18" s="90">
        <f>C17+C16</f>
        <v>72203462.440000013</v>
      </c>
      <c r="D18" s="91">
        <f>C18/C24</f>
        <v>0.54702539191671895</v>
      </c>
      <c r="E18" s="91">
        <f>C18/C40</f>
        <v>0.40316019876829462</v>
      </c>
    </row>
    <row r="19" spans="2:5" ht="15.75" x14ac:dyDescent="0.25">
      <c r="B19" s="89" t="s">
        <v>1288</v>
      </c>
      <c r="C19" s="90">
        <f>C18+C14+C11</f>
        <v>97560939.5</v>
      </c>
      <c r="D19" s="91">
        <f>C19/C24</f>
        <v>0.73913783857801929</v>
      </c>
      <c r="E19" s="92">
        <f>C19/C40</f>
        <v>0.54474794465052745</v>
      </c>
    </row>
    <row r="20" spans="2:5" ht="63" x14ac:dyDescent="0.25">
      <c r="B20" s="89" t="s">
        <v>1289</v>
      </c>
      <c r="C20" s="90">
        <f>'Прил.5 Расчет СМР и ОБ'!J618</f>
        <v>12687722.957177855</v>
      </c>
      <c r="D20" s="91">
        <f>C20/C24</f>
        <v>9.6124290839215976E-2</v>
      </c>
      <c r="E20" s="91">
        <f>C20/C40</f>
        <v>7.0844039004133913E-2</v>
      </c>
    </row>
    <row r="21" spans="2:5" ht="63" x14ac:dyDescent="0.25">
      <c r="B21" s="89" t="s">
        <v>1290</v>
      </c>
      <c r="C21" s="93">
        <f>C20/(C11+C15)</f>
        <v>0.59556292343667006</v>
      </c>
      <c r="D21" s="91"/>
      <c r="E21" s="92"/>
    </row>
    <row r="22" spans="2:5" ht="63" x14ac:dyDescent="0.25">
      <c r="B22" s="89" t="s">
        <v>1291</v>
      </c>
      <c r="C22" s="90">
        <f>'Прил.5 Расчет СМР и ОБ'!J617</f>
        <v>21744227.647990294</v>
      </c>
      <c r="D22" s="91">
        <f>C22/C24</f>
        <v>0.16473787058276487</v>
      </c>
      <c r="E22" s="91">
        <f>C22/C40</f>
        <v>0.12141255896019622</v>
      </c>
    </row>
    <row r="23" spans="2:5" ht="63" x14ac:dyDescent="0.25">
      <c r="B23" s="89" t="s">
        <v>1292</v>
      </c>
      <c r="C23" s="93">
        <f>C22/(C11+C15)</f>
        <v>1.0206761157708999</v>
      </c>
      <c r="D23" s="91"/>
      <c r="E23" s="92"/>
    </row>
    <row r="24" spans="2:5" ht="63" x14ac:dyDescent="0.25">
      <c r="B24" s="89" t="s">
        <v>1293</v>
      </c>
      <c r="C24" s="90">
        <f>C19+C20+C22</f>
        <v>131992890.10516813</v>
      </c>
      <c r="D24" s="91">
        <f>C24/C24</f>
        <v>1</v>
      </c>
      <c r="E24" s="91">
        <f>C24/C40</f>
        <v>0.73700454261485748</v>
      </c>
    </row>
    <row r="25" spans="2:5" ht="110.25" x14ac:dyDescent="0.25">
      <c r="B25" s="89" t="s">
        <v>1294</v>
      </c>
      <c r="C25" s="90">
        <f>'Прил.5 Расчет СМР и ОБ'!J127</f>
        <v>29881138.948799998</v>
      </c>
      <c r="D25" s="91"/>
      <c r="E25" s="91">
        <f>C25/C40</f>
        <v>0.16684637427231441</v>
      </c>
    </row>
    <row r="26" spans="2:5" ht="110.25" x14ac:dyDescent="0.25">
      <c r="B26" s="89" t="s">
        <v>1295</v>
      </c>
      <c r="C26" s="90">
        <f>C25</f>
        <v>29881138.948799998</v>
      </c>
      <c r="D26" s="91"/>
      <c r="E26" s="91">
        <f>C26/C40</f>
        <v>0.16684637427231441</v>
      </c>
    </row>
    <row r="27" spans="2:5" ht="78.75" x14ac:dyDescent="0.25">
      <c r="B27" s="89" t="s">
        <v>1296</v>
      </c>
      <c r="C27" s="94">
        <f>C24+C25</f>
        <v>161874029.05396813</v>
      </c>
      <c r="D27" s="91"/>
      <c r="E27" s="91">
        <f>C27/C40</f>
        <v>0.9038509168871719</v>
      </c>
    </row>
    <row r="28" spans="2:5" ht="141.75" x14ac:dyDescent="0.25">
      <c r="B28" s="89" t="s">
        <v>1297</v>
      </c>
      <c r="C28" s="89"/>
      <c r="D28" s="92"/>
      <c r="E28" s="92"/>
    </row>
    <row r="29" spans="2:5" ht="110.25" x14ac:dyDescent="0.25">
      <c r="B29" s="89" t="s">
        <v>1298</v>
      </c>
      <c r="C29" s="94">
        <f>ROUND(C24*0.039,2)</f>
        <v>5147722.71</v>
      </c>
      <c r="D29" s="92"/>
      <c r="E29" s="91">
        <f>C29/C40</f>
        <v>2.8743177139077706E-2</v>
      </c>
    </row>
    <row r="30" spans="2:5" ht="236.25" x14ac:dyDescent="0.25">
      <c r="B30" s="89" t="s">
        <v>1299</v>
      </c>
      <c r="C30" s="94">
        <f>ROUND((C24+C29)*0.021,2)</f>
        <v>2879952.87</v>
      </c>
      <c r="D30" s="92"/>
      <c r="E30" s="91">
        <f>C30/C40</f>
        <v>1.6080702119754473E-2</v>
      </c>
    </row>
    <row r="31" spans="2:5" ht="63" x14ac:dyDescent="0.25">
      <c r="B31" s="89" t="s">
        <v>1300</v>
      </c>
      <c r="C31" s="94"/>
      <c r="D31" s="92"/>
      <c r="E31" s="91">
        <f>C31/C40</f>
        <v>0</v>
      </c>
    </row>
    <row r="32" spans="2:5" ht="157.5" x14ac:dyDescent="0.25">
      <c r="B32" s="89" t="s">
        <v>1301</v>
      </c>
      <c r="C32" s="94">
        <v>0</v>
      </c>
      <c r="D32" s="92"/>
      <c r="E32" s="91">
        <f>C32/C40</f>
        <v>0</v>
      </c>
    </row>
    <row r="33" spans="2:11" ht="173.25" x14ac:dyDescent="0.25">
      <c r="B33" s="89" t="s">
        <v>1302</v>
      </c>
      <c r="C33" s="94">
        <v>0</v>
      </c>
      <c r="D33" s="92"/>
      <c r="E33" s="91">
        <f>C33/C40</f>
        <v>0</v>
      </c>
    </row>
    <row r="34" spans="2:11" ht="283.5" x14ac:dyDescent="0.25">
      <c r="B34" s="89" t="s">
        <v>1303</v>
      </c>
      <c r="C34" s="94">
        <v>0</v>
      </c>
      <c r="D34" s="92"/>
      <c r="E34" s="91">
        <f>C34/C40</f>
        <v>0</v>
      </c>
    </row>
    <row r="35" spans="2:11" ht="409.5" x14ac:dyDescent="0.25">
      <c r="B35" s="89" t="s">
        <v>1304</v>
      </c>
      <c r="C35" s="94">
        <v>0</v>
      </c>
      <c r="D35" s="92"/>
      <c r="E35" s="91">
        <f>C35/C40</f>
        <v>0</v>
      </c>
    </row>
    <row r="36" spans="2:11" ht="157.5" x14ac:dyDescent="0.25">
      <c r="B36" s="95" t="s">
        <v>1305</v>
      </c>
      <c r="C36" s="96">
        <f>ROUND((C27+C29+C31+C30)*0.0214,2)</f>
        <v>3635896.48</v>
      </c>
      <c r="D36" s="97"/>
      <c r="E36" s="98">
        <f>C36/C40</f>
        <v>2.0301640642176141E-2</v>
      </c>
      <c r="K36" s="99"/>
    </row>
    <row r="37" spans="2:11" ht="15.75" x14ac:dyDescent="0.25">
      <c r="B37" s="100" t="s">
        <v>1306</v>
      </c>
      <c r="C37" s="100">
        <f>ROUND((C27+C29+C30+C31)*0.002,2)</f>
        <v>339803.41</v>
      </c>
      <c r="D37" s="101"/>
      <c r="E37" s="101">
        <f>C37/C40</f>
        <v>1.8973495963796093E-3</v>
      </c>
    </row>
    <row r="38" spans="2:11" ht="189" x14ac:dyDescent="0.25">
      <c r="B38" s="102" t="s">
        <v>1307</v>
      </c>
      <c r="C38" s="103">
        <f>C27+C29+C30+C31+C36+C37</f>
        <v>173877404.52396813</v>
      </c>
      <c r="D38" s="104"/>
      <c r="E38" s="105">
        <f>C38/C40</f>
        <v>0.9708737863845599</v>
      </c>
    </row>
    <row r="39" spans="2:11" ht="63" x14ac:dyDescent="0.25">
      <c r="B39" s="89" t="s">
        <v>1308</v>
      </c>
      <c r="C39" s="90">
        <f>ROUND(C38*0.03,2)</f>
        <v>5216322.1399999997</v>
      </c>
      <c r="D39" s="92"/>
      <c r="E39" s="91">
        <f>C39/C40</f>
        <v>2.9126213615440232E-2</v>
      </c>
    </row>
    <row r="40" spans="2:11" ht="15.75" x14ac:dyDescent="0.25">
      <c r="B40" s="89" t="s">
        <v>1309</v>
      </c>
      <c r="C40" s="90">
        <f>C39+C38</f>
        <v>179093726.66396812</v>
      </c>
      <c r="D40" s="92"/>
      <c r="E40" s="91">
        <f>C40/C40</f>
        <v>1</v>
      </c>
    </row>
    <row r="41" spans="2:11" ht="78.75" x14ac:dyDescent="0.25">
      <c r="B41" s="89" t="s">
        <v>1310</v>
      </c>
      <c r="C41" s="90">
        <f>C40/'Прил.5 Расчет СМР и ОБ'!E621</f>
        <v>278962.19106537092</v>
      </c>
      <c r="D41" s="92"/>
      <c r="E41" s="92"/>
    </row>
    <row r="42" spans="2:11" ht="15.75" x14ac:dyDescent="0.25">
      <c r="B42" s="106"/>
    </row>
    <row r="43" spans="2:11" ht="15.75" x14ac:dyDescent="0.25">
      <c r="B43" s="106" t="s">
        <v>1311</v>
      </c>
    </row>
    <row r="44" spans="2:11" ht="15.75" x14ac:dyDescent="0.25">
      <c r="B44" s="106" t="s">
        <v>1312</v>
      </c>
    </row>
    <row r="45" spans="2:11" ht="15.75" x14ac:dyDescent="0.25">
      <c r="B45" s="106"/>
    </row>
    <row r="46" spans="2:11" ht="15.75" x14ac:dyDescent="0.25">
      <c r="B46" s="119" t="s">
        <v>1416</v>
      </c>
    </row>
    <row r="47" spans="2:11" ht="15.75" x14ac:dyDescent="0.25">
      <c r="B47" s="107" t="s">
        <v>1313</v>
      </c>
      <c r="C47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K628"/>
  <sheetViews>
    <sheetView tabSelected="1" topLeftCell="A525" workbookViewId="0">
      <selection activeCell="D537" sqref="D537"/>
    </sheetView>
  </sheetViews>
  <sheetFormatPr defaultRowHeight="15" x14ac:dyDescent="0.25"/>
  <cols>
    <col min="3" max="3" width="54.42578125" customWidth="1"/>
    <col min="4" max="4" width="16.28515625" customWidth="1"/>
  </cols>
  <sheetData>
    <row r="1" spans="1:11" x14ac:dyDescent="0.25">
      <c r="A1" s="36"/>
    </row>
    <row r="2" spans="1:11" ht="15.75" x14ac:dyDescent="0.25">
      <c r="A2" s="37"/>
      <c r="B2" s="37"/>
      <c r="C2" s="37"/>
      <c r="D2" s="37"/>
      <c r="E2" s="37"/>
      <c r="F2" s="37"/>
      <c r="G2" s="37"/>
      <c r="H2" s="192" t="s">
        <v>1314</v>
      </c>
      <c r="I2" s="192"/>
      <c r="J2" s="192"/>
    </row>
    <row r="3" spans="1:11" ht="15.7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1" ht="15.75" x14ac:dyDescent="0.25">
      <c r="A4" s="164" t="s">
        <v>1315</v>
      </c>
      <c r="B4" s="164"/>
      <c r="C4" s="164"/>
      <c r="D4" s="164"/>
      <c r="E4" s="164"/>
      <c r="F4" s="164"/>
      <c r="G4" s="164"/>
      <c r="H4" s="164"/>
      <c r="I4" s="38"/>
      <c r="J4" s="38"/>
    </row>
    <row r="5" spans="1:11" ht="15.75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</row>
    <row r="6" spans="1:11" ht="126" x14ac:dyDescent="0.25">
      <c r="A6" s="165" t="s">
        <v>47</v>
      </c>
      <c r="B6" s="166"/>
      <c r="C6" s="166"/>
      <c r="D6" s="165" t="s">
        <v>1316</v>
      </c>
      <c r="E6" s="193"/>
      <c r="F6" s="193"/>
      <c r="G6" s="193"/>
      <c r="H6" s="193"/>
      <c r="I6" s="193"/>
      <c r="J6" s="193"/>
    </row>
    <row r="7" spans="1:11" ht="78.75" x14ac:dyDescent="0.25">
      <c r="A7" s="165" t="s">
        <v>4</v>
      </c>
      <c r="B7" s="166"/>
      <c r="C7" s="166"/>
      <c r="D7" s="39"/>
      <c r="E7" s="39"/>
      <c r="F7" s="39"/>
      <c r="G7" s="39"/>
      <c r="H7" s="39"/>
      <c r="I7" s="39"/>
      <c r="J7" s="39"/>
    </row>
    <row r="8" spans="1:11" ht="15.75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1" ht="126" x14ac:dyDescent="0.25">
      <c r="A9" s="194" t="s">
        <v>1317</v>
      </c>
      <c r="B9" s="184" t="s">
        <v>70</v>
      </c>
      <c r="C9" s="184" t="s">
        <v>1276</v>
      </c>
      <c r="D9" s="184" t="s">
        <v>72</v>
      </c>
      <c r="E9" s="184" t="s">
        <v>1318</v>
      </c>
      <c r="F9" s="184" t="s">
        <v>74</v>
      </c>
      <c r="G9" s="184"/>
      <c r="H9" s="184" t="s">
        <v>1319</v>
      </c>
      <c r="I9" s="184" t="s">
        <v>1320</v>
      </c>
      <c r="J9" s="184"/>
      <c r="K9" s="40"/>
    </row>
    <row r="10" spans="1:11" ht="31.5" x14ac:dyDescent="0.25">
      <c r="A10" s="194"/>
      <c r="B10" s="184"/>
      <c r="C10" s="184"/>
      <c r="D10" s="184"/>
      <c r="E10" s="184"/>
      <c r="F10" s="41" t="s">
        <v>1321</v>
      </c>
      <c r="G10" s="41" t="s">
        <v>76</v>
      </c>
      <c r="H10" s="184"/>
      <c r="I10" s="41" t="s">
        <v>1321</v>
      </c>
      <c r="J10" s="41" t="s">
        <v>76</v>
      </c>
    </row>
    <row r="11" spans="1:11" ht="15.75" x14ac:dyDescent="0.25">
      <c r="A11" s="42">
        <v>1</v>
      </c>
      <c r="B11" s="41">
        <v>2</v>
      </c>
      <c r="C11" s="41">
        <v>3</v>
      </c>
      <c r="D11" s="41">
        <v>4</v>
      </c>
      <c r="E11" s="41">
        <v>5</v>
      </c>
      <c r="F11" s="41">
        <v>6</v>
      </c>
      <c r="G11" s="41">
        <v>7</v>
      </c>
      <c r="H11" s="41">
        <v>8</v>
      </c>
      <c r="I11" s="41">
        <v>9</v>
      </c>
      <c r="J11" s="41">
        <v>10</v>
      </c>
    </row>
    <row r="12" spans="1:11" ht="15.75" x14ac:dyDescent="0.25">
      <c r="A12" s="43"/>
      <c r="B12" s="190" t="s">
        <v>1322</v>
      </c>
      <c r="C12" s="191"/>
      <c r="D12" s="188"/>
      <c r="E12" s="188"/>
      <c r="F12" s="188"/>
      <c r="G12" s="188"/>
      <c r="H12" s="188"/>
      <c r="I12" s="44"/>
      <c r="J12" s="44"/>
    </row>
    <row r="13" spans="1:11" ht="15.75" x14ac:dyDescent="0.25">
      <c r="A13" s="45">
        <v>1</v>
      </c>
      <c r="B13" s="45" t="s">
        <v>90</v>
      </c>
      <c r="C13" s="46" t="s">
        <v>1323</v>
      </c>
      <c r="D13" s="45" t="s">
        <v>81</v>
      </c>
      <c r="E13" s="47">
        <v>45736.645308924002</v>
      </c>
      <c r="F13" s="48">
        <v>8.74</v>
      </c>
      <c r="G13" s="48">
        <f>ROUND(E13*F13,2)</f>
        <v>399738.28</v>
      </c>
      <c r="H13" s="49">
        <f>G13/G14</f>
        <v>1</v>
      </c>
      <c r="I13" s="48">
        <f>ФОТр.тек.!E13</f>
        <v>403.60688167797269</v>
      </c>
      <c r="J13" s="48">
        <f>ROUND(E13*I13,2)</f>
        <v>18459624.789999999</v>
      </c>
    </row>
    <row r="14" spans="1:11" ht="31.5" x14ac:dyDescent="0.25">
      <c r="A14" s="45"/>
      <c r="B14" s="45"/>
      <c r="C14" s="46" t="s">
        <v>1324</v>
      </c>
      <c r="D14" s="45" t="s">
        <v>81</v>
      </c>
      <c r="E14" s="47">
        <f>SUM(E13:E13)</f>
        <v>45736.645308924002</v>
      </c>
      <c r="F14" s="48"/>
      <c r="G14" s="48">
        <f>SUM(G13:G13)</f>
        <v>399738.28</v>
      </c>
      <c r="H14" s="49">
        <v>1</v>
      </c>
      <c r="I14" s="48"/>
      <c r="J14" s="48">
        <f>SUM(J13:J13)</f>
        <v>18459624.789999999</v>
      </c>
    </row>
    <row r="15" spans="1:11" ht="15.75" x14ac:dyDescent="0.25">
      <c r="A15" s="45"/>
      <c r="B15" s="180" t="s">
        <v>126</v>
      </c>
      <c r="C15" s="181"/>
      <c r="D15" s="180"/>
      <c r="E15" s="180"/>
      <c r="F15" s="186"/>
      <c r="G15" s="186"/>
      <c r="H15" s="180"/>
      <c r="I15" s="48"/>
      <c r="J15" s="48"/>
    </row>
    <row r="16" spans="1:11" ht="15.75" x14ac:dyDescent="0.25">
      <c r="A16" s="45">
        <v>2</v>
      </c>
      <c r="B16" s="45">
        <v>2</v>
      </c>
      <c r="C16" s="46" t="s">
        <v>126</v>
      </c>
      <c r="D16" s="45" t="s">
        <v>81</v>
      </c>
      <c r="E16" s="47">
        <v>4868.4915499999997</v>
      </c>
      <c r="F16" s="48">
        <v>13.19</v>
      </c>
      <c r="G16" s="48">
        <f>ROUND(E16*F16,2)</f>
        <v>64215.4</v>
      </c>
      <c r="H16" s="49">
        <v>1</v>
      </c>
      <c r="I16" s="48">
        <f>ROUND(F16*'Прил. 10'!$D$10,2)</f>
        <v>584.19000000000005</v>
      </c>
      <c r="J16" s="48">
        <f>ROUND(E16*I16,2)</f>
        <v>2844124.08</v>
      </c>
    </row>
    <row r="17" spans="1:10" ht="15.75" x14ac:dyDescent="0.25">
      <c r="A17" s="45"/>
      <c r="B17" s="179" t="s">
        <v>127</v>
      </c>
      <c r="C17" s="181"/>
      <c r="D17" s="180"/>
      <c r="E17" s="180"/>
      <c r="F17" s="186"/>
      <c r="G17" s="186"/>
      <c r="H17" s="180"/>
      <c r="I17" s="48"/>
      <c r="J17" s="48"/>
    </row>
    <row r="18" spans="1:10" ht="15.75" x14ac:dyDescent="0.25">
      <c r="A18" s="45"/>
      <c r="B18" s="180" t="s">
        <v>1325</v>
      </c>
      <c r="C18" s="181"/>
      <c r="D18" s="180"/>
      <c r="E18" s="180"/>
      <c r="F18" s="186"/>
      <c r="G18" s="186"/>
      <c r="H18" s="180"/>
      <c r="I18" s="48"/>
      <c r="J18" s="48"/>
    </row>
    <row r="19" spans="1:10" ht="47.25" x14ac:dyDescent="0.25">
      <c r="A19" s="45">
        <v>3</v>
      </c>
      <c r="B19" s="50" t="s">
        <v>128</v>
      </c>
      <c r="C19" s="51" t="s">
        <v>129</v>
      </c>
      <c r="D19" s="52" t="s">
        <v>130</v>
      </c>
      <c r="E19" s="53">
        <v>2357.559984</v>
      </c>
      <c r="F19" s="54">
        <v>90</v>
      </c>
      <c r="G19" s="54">
        <f t="shared" ref="G19:G26" si="0">ROUND(E19*F19,2)</f>
        <v>212180.4</v>
      </c>
      <c r="H19" s="49">
        <f>G19/G68</f>
        <v>0.41434271412869084</v>
      </c>
      <c r="I19" s="48">
        <f>ROUND(F19*'Прил. 10'!$D$11,2)</f>
        <v>1212.3</v>
      </c>
      <c r="J19" s="48">
        <f t="shared" ref="J19:J26" si="1">ROUND(E19*I19,2)</f>
        <v>2858069.97</v>
      </c>
    </row>
    <row r="20" spans="1:10" ht="31.5" x14ac:dyDescent="0.25">
      <c r="A20" s="45">
        <v>4</v>
      </c>
      <c r="B20" s="50" t="s">
        <v>131</v>
      </c>
      <c r="C20" s="51" t="s">
        <v>132</v>
      </c>
      <c r="D20" s="52" t="s">
        <v>130</v>
      </c>
      <c r="E20" s="53">
        <v>246.5022792</v>
      </c>
      <c r="F20" s="54">
        <v>290.01</v>
      </c>
      <c r="G20" s="54">
        <f t="shared" si="0"/>
        <v>71488.13</v>
      </c>
      <c r="H20" s="49">
        <f>G20/G68</f>
        <v>0.13960095188898075</v>
      </c>
      <c r="I20" s="48">
        <f>ROUND(F20*'Прил. 10'!$D$11,2)</f>
        <v>3906.43</v>
      </c>
      <c r="J20" s="48">
        <f t="shared" si="1"/>
        <v>962943.9</v>
      </c>
    </row>
    <row r="21" spans="1:10" ht="31.5" x14ac:dyDescent="0.25">
      <c r="A21" s="45">
        <v>5</v>
      </c>
      <c r="B21" s="50" t="s">
        <v>133</v>
      </c>
      <c r="C21" s="51" t="s">
        <v>134</v>
      </c>
      <c r="D21" s="52" t="s">
        <v>130</v>
      </c>
      <c r="E21" s="53">
        <v>468.83322190000001</v>
      </c>
      <c r="F21" s="54">
        <v>89.99</v>
      </c>
      <c r="G21" s="54">
        <f t="shared" si="0"/>
        <v>42190.3</v>
      </c>
      <c r="H21" s="49">
        <f>G21/G68</f>
        <v>8.2388587314868408E-2</v>
      </c>
      <c r="I21" s="48">
        <f>ROUND(F21*'Прил. 10'!$D$11,2)</f>
        <v>1212.17</v>
      </c>
      <c r="J21" s="48">
        <f t="shared" si="1"/>
        <v>568305.56999999995</v>
      </c>
    </row>
    <row r="22" spans="1:10" ht="31.5" x14ac:dyDescent="0.25">
      <c r="A22" s="45">
        <v>6</v>
      </c>
      <c r="B22" s="50" t="s">
        <v>135</v>
      </c>
      <c r="C22" s="51" t="s">
        <v>136</v>
      </c>
      <c r="D22" s="52" t="s">
        <v>130</v>
      </c>
      <c r="E22" s="53">
        <v>214.5937112</v>
      </c>
      <c r="F22" s="54">
        <v>175.56</v>
      </c>
      <c r="G22" s="54">
        <f t="shared" si="0"/>
        <v>37674.07</v>
      </c>
      <c r="H22" s="49">
        <f>G22/G68</f>
        <v>7.3569360864972858E-2</v>
      </c>
      <c r="I22" s="48">
        <f>ROUND(F22*'Прил. 10'!$D$11,2)</f>
        <v>2364.79</v>
      </c>
      <c r="J22" s="48">
        <f t="shared" si="1"/>
        <v>507469.06</v>
      </c>
    </row>
    <row r="23" spans="1:10" ht="31.5" x14ac:dyDescent="0.25">
      <c r="A23" s="45">
        <v>7</v>
      </c>
      <c r="B23" s="50" t="s">
        <v>137</v>
      </c>
      <c r="C23" s="51" t="s">
        <v>138</v>
      </c>
      <c r="D23" s="52" t="s">
        <v>130</v>
      </c>
      <c r="E23" s="53">
        <v>222.47423040000001</v>
      </c>
      <c r="F23" s="54">
        <v>120.04</v>
      </c>
      <c r="G23" s="54">
        <f t="shared" si="0"/>
        <v>26705.81</v>
      </c>
      <c r="H23" s="49">
        <f>G23/G68</f>
        <v>5.2150706655304323E-2</v>
      </c>
      <c r="I23" s="48">
        <f>ROUND(F23*'Прил. 10'!$D$11,2)</f>
        <v>1616.94</v>
      </c>
      <c r="J23" s="48">
        <f t="shared" si="1"/>
        <v>359727.48</v>
      </c>
    </row>
    <row r="24" spans="1:10" ht="31.5" x14ac:dyDescent="0.25">
      <c r="A24" s="45">
        <v>8</v>
      </c>
      <c r="B24" s="50" t="s">
        <v>139</v>
      </c>
      <c r="C24" s="51" t="s">
        <v>140</v>
      </c>
      <c r="D24" s="52" t="s">
        <v>130</v>
      </c>
      <c r="E24" s="53">
        <v>225.79495549999999</v>
      </c>
      <c r="F24" s="54">
        <v>86.4</v>
      </c>
      <c r="G24" s="54">
        <f t="shared" si="0"/>
        <v>19508.68</v>
      </c>
      <c r="H24" s="49">
        <f>G24/G68</f>
        <v>3.8096258750893619E-2</v>
      </c>
      <c r="I24" s="48">
        <f>ROUND(F24*'Прил. 10'!$D$11,2)</f>
        <v>1163.81</v>
      </c>
      <c r="J24" s="48">
        <f t="shared" si="1"/>
        <v>262782.43</v>
      </c>
    </row>
    <row r="25" spans="1:10" ht="31.5" x14ac:dyDescent="0.25">
      <c r="A25" s="45">
        <v>9</v>
      </c>
      <c r="B25" s="50" t="s">
        <v>141</v>
      </c>
      <c r="C25" s="51" t="s">
        <v>142</v>
      </c>
      <c r="D25" s="52" t="s">
        <v>130</v>
      </c>
      <c r="E25" s="53">
        <v>140.5451123</v>
      </c>
      <c r="F25" s="54">
        <v>115.4</v>
      </c>
      <c r="G25" s="54">
        <f t="shared" si="0"/>
        <v>16218.91</v>
      </c>
      <c r="H25" s="49">
        <f>G25/G68</f>
        <v>3.1672045059812144E-2</v>
      </c>
      <c r="I25" s="48">
        <f>ROUND(F25*'Прил. 10'!$D$11,2)</f>
        <v>1554.44</v>
      </c>
      <c r="J25" s="48">
        <f t="shared" si="1"/>
        <v>218468.94</v>
      </c>
    </row>
    <row r="26" spans="1:10" ht="31.5" x14ac:dyDescent="0.25">
      <c r="A26" s="45">
        <v>10</v>
      </c>
      <c r="B26" s="50" t="s">
        <v>143</v>
      </c>
      <c r="C26" s="51" t="s">
        <v>144</v>
      </c>
      <c r="D26" s="52" t="s">
        <v>130</v>
      </c>
      <c r="E26" s="53">
        <v>159.200052</v>
      </c>
      <c r="F26" s="54">
        <v>100</v>
      </c>
      <c r="G26" s="54">
        <f t="shared" si="0"/>
        <v>15920.01</v>
      </c>
      <c r="H26" s="49">
        <f>G26/G68</f>
        <v>3.1088357606809579E-2</v>
      </c>
      <c r="I26" s="48">
        <f>ROUND(F26*'Прил. 10'!$D$11,2)</f>
        <v>1347</v>
      </c>
      <c r="J26" s="48">
        <f t="shared" si="1"/>
        <v>214442.47</v>
      </c>
    </row>
    <row r="27" spans="1:10" ht="110.25" x14ac:dyDescent="0.25">
      <c r="A27" s="45"/>
      <c r="B27" s="187" t="s">
        <v>1326</v>
      </c>
      <c r="C27" s="180"/>
      <c r="D27" s="180"/>
      <c r="E27" s="180"/>
      <c r="F27" s="186"/>
      <c r="G27" s="54">
        <f>SUM(G19:G26)</f>
        <v>441886.31</v>
      </c>
      <c r="H27" s="49">
        <f>SUM(H19:H26)</f>
        <v>0.86290898227033253</v>
      </c>
      <c r="I27" s="48"/>
      <c r="J27" s="48">
        <f>SUM(J19:J26)</f>
        <v>5952209.8200000003</v>
      </c>
    </row>
    <row r="28" spans="1:10" ht="31.5" x14ac:dyDescent="0.25">
      <c r="A28" s="45">
        <v>11</v>
      </c>
      <c r="B28" s="50" t="s">
        <v>145</v>
      </c>
      <c r="C28" s="51" t="s">
        <v>146</v>
      </c>
      <c r="D28" s="52" t="s">
        <v>130</v>
      </c>
      <c r="E28" s="53">
        <v>236.74288139999999</v>
      </c>
      <c r="F28" s="54">
        <v>65.709999999999994</v>
      </c>
      <c r="G28" s="54">
        <f t="shared" ref="G28:G66" si="2">ROUND(E28*F28,2)</f>
        <v>15556.37</v>
      </c>
      <c r="H28" s="49">
        <f>G28/G68</f>
        <v>3.0378246849332654E-2</v>
      </c>
      <c r="I28" s="48">
        <f>ROUND(F28*'Прил. 10'!$D$11,2)</f>
        <v>885.11</v>
      </c>
      <c r="J28" s="48">
        <f t="shared" ref="J28:J66" si="3">ROUND(E28*I28,2)</f>
        <v>209543.49</v>
      </c>
    </row>
    <row r="29" spans="1:10" ht="31.5" x14ac:dyDescent="0.25">
      <c r="A29" s="45">
        <v>12</v>
      </c>
      <c r="B29" s="50" t="s">
        <v>147</v>
      </c>
      <c r="C29" s="51" t="s">
        <v>148</v>
      </c>
      <c r="D29" s="52" t="s">
        <v>130</v>
      </c>
      <c r="E29" s="53">
        <v>19.698799999999999</v>
      </c>
      <c r="F29" s="54">
        <v>533.27</v>
      </c>
      <c r="G29" s="54">
        <f t="shared" si="2"/>
        <v>10504.78</v>
      </c>
      <c r="H29" s="49">
        <f>G29/G68</f>
        <v>2.0513577392279349E-2</v>
      </c>
      <c r="I29" s="48">
        <f>ROUND(F29*'Прил. 10'!$D$11,2)</f>
        <v>7183.15</v>
      </c>
      <c r="J29" s="48">
        <f t="shared" si="3"/>
        <v>141499.44</v>
      </c>
    </row>
    <row r="30" spans="1:10" ht="31.5" x14ac:dyDescent="0.25">
      <c r="A30" s="45">
        <v>13</v>
      </c>
      <c r="B30" s="50" t="s">
        <v>149</v>
      </c>
      <c r="C30" s="51" t="s">
        <v>150</v>
      </c>
      <c r="D30" s="52" t="s">
        <v>130</v>
      </c>
      <c r="E30" s="53">
        <v>95.821600000000004</v>
      </c>
      <c r="F30" s="54">
        <v>96.89</v>
      </c>
      <c r="G30" s="54">
        <f t="shared" si="2"/>
        <v>9284.15</v>
      </c>
      <c r="H30" s="49">
        <f>G30/G68</f>
        <v>1.8129949370337153E-2</v>
      </c>
      <c r="I30" s="48">
        <f>ROUND(F30*'Прил. 10'!$D$11,2)</f>
        <v>1305.1099999999999</v>
      </c>
      <c r="J30" s="48">
        <f t="shared" si="3"/>
        <v>125057.73</v>
      </c>
    </row>
    <row r="31" spans="1:10" ht="47.25" x14ac:dyDescent="0.25">
      <c r="A31" s="45">
        <v>14</v>
      </c>
      <c r="B31" s="50" t="s">
        <v>151</v>
      </c>
      <c r="C31" s="51" t="s">
        <v>152</v>
      </c>
      <c r="D31" s="52" t="s">
        <v>130</v>
      </c>
      <c r="E31" s="53">
        <v>1763.55582</v>
      </c>
      <c r="F31" s="54">
        <v>3.7</v>
      </c>
      <c r="G31" s="54">
        <f t="shared" si="2"/>
        <v>6525.16</v>
      </c>
      <c r="H31" s="49">
        <f>G31/G68</f>
        <v>1.2742234930860571E-2</v>
      </c>
      <c r="I31" s="48">
        <f>ROUND(F31*'Прил. 10'!$D$11,2)</f>
        <v>49.84</v>
      </c>
      <c r="J31" s="48">
        <f t="shared" si="3"/>
        <v>87895.62</v>
      </c>
    </row>
    <row r="32" spans="1:10" ht="31.5" x14ac:dyDescent="0.25">
      <c r="A32" s="45">
        <v>15</v>
      </c>
      <c r="B32" s="50" t="s">
        <v>153</v>
      </c>
      <c r="C32" s="51" t="s">
        <v>154</v>
      </c>
      <c r="D32" s="52" t="s">
        <v>130</v>
      </c>
      <c r="E32" s="53">
        <v>40.016196600000001</v>
      </c>
      <c r="F32" s="54">
        <v>120.24</v>
      </c>
      <c r="G32" s="54">
        <f t="shared" si="2"/>
        <v>4811.55</v>
      </c>
      <c r="H32" s="49">
        <f>G32/G68</f>
        <v>9.3959229324004599E-3</v>
      </c>
      <c r="I32" s="48">
        <f>ROUND(F32*'Прил. 10'!$D$11,2)</f>
        <v>1619.63</v>
      </c>
      <c r="J32" s="48">
        <f t="shared" si="3"/>
        <v>64811.43</v>
      </c>
    </row>
    <row r="33" spans="1:10" ht="31.5" x14ac:dyDescent="0.25">
      <c r="A33" s="45">
        <v>16</v>
      </c>
      <c r="B33" s="50" t="s">
        <v>155</v>
      </c>
      <c r="C33" s="51" t="s">
        <v>156</v>
      </c>
      <c r="D33" s="52" t="s">
        <v>130</v>
      </c>
      <c r="E33" s="53">
        <v>1763.55582</v>
      </c>
      <c r="F33" s="54">
        <v>2.7</v>
      </c>
      <c r="G33" s="54">
        <f t="shared" si="2"/>
        <v>4761.6000000000004</v>
      </c>
      <c r="H33" s="49">
        <f>G33/G68</f>
        <v>9.2983813188926706E-3</v>
      </c>
      <c r="I33" s="48">
        <f>ROUND(F33*'Прил. 10'!$D$11,2)</f>
        <v>36.369999999999997</v>
      </c>
      <c r="J33" s="48">
        <f t="shared" si="3"/>
        <v>64140.53</v>
      </c>
    </row>
    <row r="34" spans="1:10" ht="31.5" x14ac:dyDescent="0.25">
      <c r="A34" s="45">
        <v>17</v>
      </c>
      <c r="B34" s="50" t="s">
        <v>157</v>
      </c>
      <c r="C34" s="51" t="s">
        <v>158</v>
      </c>
      <c r="D34" s="52" t="s">
        <v>130</v>
      </c>
      <c r="E34" s="53">
        <v>4766.323488</v>
      </c>
      <c r="F34" s="54">
        <v>0.55000000000000004</v>
      </c>
      <c r="G34" s="54">
        <f t="shared" si="2"/>
        <v>2621.48</v>
      </c>
      <c r="H34" s="49">
        <f>G34/G68</f>
        <v>5.1191869665345169E-3</v>
      </c>
      <c r="I34" s="48">
        <f>ROUND(F34*'Прил. 10'!$D$11,2)</f>
        <v>7.41</v>
      </c>
      <c r="J34" s="48">
        <f t="shared" si="3"/>
        <v>35318.46</v>
      </c>
    </row>
    <row r="35" spans="1:10" ht="31.5" x14ac:dyDescent="0.25">
      <c r="A35" s="45">
        <v>18</v>
      </c>
      <c r="B35" s="50" t="s">
        <v>159</v>
      </c>
      <c r="C35" s="51" t="s">
        <v>160</v>
      </c>
      <c r="D35" s="52" t="s">
        <v>130</v>
      </c>
      <c r="E35" s="53">
        <v>186.27038719999999</v>
      </c>
      <c r="F35" s="54">
        <v>12.31</v>
      </c>
      <c r="G35" s="54">
        <f t="shared" si="2"/>
        <v>2292.9899999999998</v>
      </c>
      <c r="H35" s="49">
        <f>G35/G68</f>
        <v>4.4777166037482568E-3</v>
      </c>
      <c r="I35" s="48">
        <f>ROUND(F35*'Прил. 10'!$D$11,2)</f>
        <v>165.82</v>
      </c>
      <c r="J35" s="48">
        <f t="shared" si="3"/>
        <v>30887.360000000001</v>
      </c>
    </row>
    <row r="36" spans="1:10" ht="31.5" x14ac:dyDescent="0.25">
      <c r="A36" s="45">
        <v>19</v>
      </c>
      <c r="B36" s="50" t="s">
        <v>161</v>
      </c>
      <c r="C36" s="51" t="s">
        <v>162</v>
      </c>
      <c r="D36" s="52" t="s">
        <v>130</v>
      </c>
      <c r="E36" s="53">
        <v>59.497461399999999</v>
      </c>
      <c r="F36" s="54">
        <v>34.090000000000003</v>
      </c>
      <c r="G36" s="54">
        <f t="shared" si="2"/>
        <v>2028.27</v>
      </c>
      <c r="H36" s="49">
        <f>G36/G68</f>
        <v>3.960775343932803E-3</v>
      </c>
      <c r="I36" s="48">
        <f>ROUND(F36*'Прил. 10'!$D$11,2)</f>
        <v>459.19</v>
      </c>
      <c r="J36" s="48">
        <f t="shared" si="3"/>
        <v>27320.639999999999</v>
      </c>
    </row>
    <row r="37" spans="1:10" ht="31.5" x14ac:dyDescent="0.25">
      <c r="A37" s="45">
        <v>20</v>
      </c>
      <c r="B37" s="50" t="s">
        <v>163</v>
      </c>
      <c r="C37" s="51" t="s">
        <v>164</v>
      </c>
      <c r="D37" s="52" t="s">
        <v>130</v>
      </c>
      <c r="E37" s="53">
        <v>61.835865499999997</v>
      </c>
      <c r="F37" s="54">
        <v>31.26</v>
      </c>
      <c r="G37" s="54">
        <f t="shared" si="2"/>
        <v>1932.99</v>
      </c>
      <c r="H37" s="49">
        <f>G37/G68</f>
        <v>3.7747139838722999E-3</v>
      </c>
      <c r="I37" s="48">
        <f>ROUND(F37*'Прил. 10'!$D$11,2)</f>
        <v>421.07</v>
      </c>
      <c r="J37" s="48">
        <f t="shared" si="3"/>
        <v>26037.23</v>
      </c>
    </row>
    <row r="38" spans="1:10" ht="31.5" x14ac:dyDescent="0.25">
      <c r="A38" s="45">
        <v>21</v>
      </c>
      <c r="B38" s="50" t="s">
        <v>165</v>
      </c>
      <c r="C38" s="51" t="s">
        <v>166</v>
      </c>
      <c r="D38" s="52" t="s">
        <v>130</v>
      </c>
      <c r="E38" s="53">
        <v>56.68074</v>
      </c>
      <c r="F38" s="54">
        <v>30</v>
      </c>
      <c r="G38" s="54">
        <f t="shared" si="2"/>
        <v>1700.42</v>
      </c>
      <c r="H38" s="49">
        <f>G38/G68</f>
        <v>3.320554763581879E-3</v>
      </c>
      <c r="I38" s="48">
        <f>ROUND(F38*'Прил. 10'!$D$11,2)</f>
        <v>404.1</v>
      </c>
      <c r="J38" s="48">
        <f t="shared" si="3"/>
        <v>22904.69</v>
      </c>
    </row>
    <row r="39" spans="1:10" ht="31.5" x14ac:dyDescent="0.25">
      <c r="A39" s="45">
        <v>22</v>
      </c>
      <c r="B39" s="50" t="s">
        <v>167</v>
      </c>
      <c r="C39" s="51" t="s">
        <v>168</v>
      </c>
      <c r="D39" s="52" t="s">
        <v>130</v>
      </c>
      <c r="E39" s="53">
        <v>247.91413489999999</v>
      </c>
      <c r="F39" s="54">
        <v>6.82</v>
      </c>
      <c r="G39" s="54">
        <f t="shared" si="2"/>
        <v>1690.77</v>
      </c>
      <c r="H39" s="49">
        <f>G39/G68</f>
        <v>3.3017103877990926E-3</v>
      </c>
      <c r="I39" s="48">
        <f>ROUND(F39*'Прил. 10'!$D$11,2)</f>
        <v>91.87</v>
      </c>
      <c r="J39" s="48">
        <f t="shared" si="3"/>
        <v>22775.87</v>
      </c>
    </row>
    <row r="40" spans="1:10" ht="31.5" x14ac:dyDescent="0.25">
      <c r="A40" s="45">
        <v>23</v>
      </c>
      <c r="B40" s="50" t="s">
        <v>169</v>
      </c>
      <c r="C40" s="51" t="s">
        <v>170</v>
      </c>
      <c r="D40" s="52" t="s">
        <v>130</v>
      </c>
      <c r="E40" s="53">
        <v>178.4766224</v>
      </c>
      <c r="F40" s="54">
        <v>8.1</v>
      </c>
      <c r="G40" s="54">
        <f t="shared" si="2"/>
        <v>1445.66</v>
      </c>
      <c r="H40" s="49">
        <f>G40/G68</f>
        <v>2.8230632429163262E-3</v>
      </c>
      <c r="I40" s="48">
        <f>ROUND(F40*'Прил. 10'!$D$11,2)</f>
        <v>109.11</v>
      </c>
      <c r="J40" s="48">
        <f t="shared" si="3"/>
        <v>19473.580000000002</v>
      </c>
    </row>
    <row r="41" spans="1:10" ht="31.5" x14ac:dyDescent="0.25">
      <c r="A41" s="45">
        <v>24</v>
      </c>
      <c r="B41" s="50" t="s">
        <v>171</v>
      </c>
      <c r="C41" s="51" t="s">
        <v>172</v>
      </c>
      <c r="D41" s="52" t="s">
        <v>130</v>
      </c>
      <c r="E41" s="53">
        <v>10.6881</v>
      </c>
      <c r="F41" s="54">
        <v>100.1</v>
      </c>
      <c r="G41" s="54">
        <f t="shared" si="2"/>
        <v>1069.8800000000001</v>
      </c>
      <c r="H41" s="49">
        <f>G41/G68</f>
        <v>2.0892456748691389E-3</v>
      </c>
      <c r="I41" s="48">
        <f>ROUND(F41*'Прил. 10'!$D$11,2)</f>
        <v>1348.35</v>
      </c>
      <c r="J41" s="48">
        <f t="shared" si="3"/>
        <v>14411.3</v>
      </c>
    </row>
    <row r="42" spans="1:10" ht="31.5" x14ac:dyDescent="0.25">
      <c r="A42" s="45">
        <v>25</v>
      </c>
      <c r="B42" s="50" t="s">
        <v>173</v>
      </c>
      <c r="C42" s="51" t="s">
        <v>174</v>
      </c>
      <c r="D42" s="52" t="s">
        <v>130</v>
      </c>
      <c r="E42" s="53">
        <v>757.98558909999997</v>
      </c>
      <c r="F42" s="54">
        <v>1.2</v>
      </c>
      <c r="G42" s="54">
        <f t="shared" si="2"/>
        <v>909.58</v>
      </c>
      <c r="H42" s="49">
        <f>G42/G68</f>
        <v>1.7762142305188162E-3</v>
      </c>
      <c r="I42" s="48">
        <f>ROUND(F42*'Прил. 10'!$D$11,2)</f>
        <v>16.16</v>
      </c>
      <c r="J42" s="48">
        <f t="shared" si="3"/>
        <v>12249.05</v>
      </c>
    </row>
    <row r="43" spans="1:10" ht="31.5" x14ac:dyDescent="0.25">
      <c r="A43" s="45">
        <v>26</v>
      </c>
      <c r="B43" s="50" t="s">
        <v>175</v>
      </c>
      <c r="C43" s="51" t="s">
        <v>176</v>
      </c>
      <c r="D43" s="52" t="s">
        <v>130</v>
      </c>
      <c r="E43" s="53">
        <v>39.815260000000002</v>
      </c>
      <c r="F43" s="54">
        <v>17.3</v>
      </c>
      <c r="G43" s="54">
        <f t="shared" si="2"/>
        <v>688.8</v>
      </c>
      <c r="H43" s="49">
        <f>G43/G68</f>
        <v>1.3450783460293328E-3</v>
      </c>
      <c r="I43" s="48">
        <f>ROUND(F43*'Прил. 10'!$D$11,2)</f>
        <v>233.03</v>
      </c>
      <c r="J43" s="48">
        <f t="shared" si="3"/>
        <v>9278.15</v>
      </c>
    </row>
    <row r="44" spans="1:10" ht="31.5" x14ac:dyDescent="0.25">
      <c r="A44" s="45">
        <v>27</v>
      </c>
      <c r="B44" s="50" t="s">
        <v>177</v>
      </c>
      <c r="C44" s="51" t="s">
        <v>178</v>
      </c>
      <c r="D44" s="52" t="s">
        <v>130</v>
      </c>
      <c r="E44" s="53">
        <v>37.286160000000002</v>
      </c>
      <c r="F44" s="54">
        <v>16.309999999999999</v>
      </c>
      <c r="G44" s="54">
        <f t="shared" si="2"/>
        <v>608.14</v>
      </c>
      <c r="H44" s="49">
        <f>G44/G68</f>
        <v>1.1875667034760139E-3</v>
      </c>
      <c r="I44" s="48">
        <f>ROUND(F44*'Прил. 10'!$D$11,2)</f>
        <v>219.7</v>
      </c>
      <c r="J44" s="48">
        <f t="shared" si="3"/>
        <v>8191.77</v>
      </c>
    </row>
    <row r="45" spans="1:10" ht="31.5" x14ac:dyDescent="0.25">
      <c r="A45" s="45">
        <v>28</v>
      </c>
      <c r="B45" s="50" t="s">
        <v>179</v>
      </c>
      <c r="C45" s="51" t="s">
        <v>180</v>
      </c>
      <c r="D45" s="52" t="s">
        <v>130</v>
      </c>
      <c r="E45" s="53">
        <v>99.740724799999995</v>
      </c>
      <c r="F45" s="54">
        <v>3.12</v>
      </c>
      <c r="G45" s="54">
        <f t="shared" si="2"/>
        <v>311.19</v>
      </c>
      <c r="H45" s="49">
        <f>G45/G68</f>
        <v>6.0768718133110929E-4</v>
      </c>
      <c r="I45" s="48">
        <f>ROUND(F45*'Прил. 10'!$D$11,2)</f>
        <v>42.03</v>
      </c>
      <c r="J45" s="48">
        <f t="shared" si="3"/>
        <v>4192.1000000000004</v>
      </c>
    </row>
    <row r="46" spans="1:10" ht="31.5" x14ac:dyDescent="0.25">
      <c r="A46" s="45">
        <v>29</v>
      </c>
      <c r="B46" s="50" t="s">
        <v>181</v>
      </c>
      <c r="C46" s="51" t="s">
        <v>182</v>
      </c>
      <c r="D46" s="52" t="s">
        <v>130</v>
      </c>
      <c r="E46" s="53">
        <v>43.8420877</v>
      </c>
      <c r="F46" s="54">
        <v>6.66</v>
      </c>
      <c r="G46" s="54">
        <f t="shared" si="2"/>
        <v>291.99</v>
      </c>
      <c r="H46" s="49">
        <f>G46/G68</f>
        <v>5.7019370827105821E-4</v>
      </c>
      <c r="I46" s="48">
        <f>ROUND(F46*'Прил. 10'!$D$11,2)</f>
        <v>89.71</v>
      </c>
      <c r="J46" s="48">
        <f t="shared" si="3"/>
        <v>3933.07</v>
      </c>
    </row>
    <row r="47" spans="1:10" ht="31.5" x14ac:dyDescent="0.25">
      <c r="A47" s="45">
        <v>30</v>
      </c>
      <c r="B47" s="50" t="s">
        <v>183</v>
      </c>
      <c r="C47" s="51" t="s">
        <v>184</v>
      </c>
      <c r="D47" s="52" t="s">
        <v>130</v>
      </c>
      <c r="E47" s="53">
        <v>139.27549999999999</v>
      </c>
      <c r="F47" s="54">
        <v>1.9</v>
      </c>
      <c r="G47" s="54">
        <f t="shared" si="2"/>
        <v>264.62</v>
      </c>
      <c r="H47" s="49">
        <f>G47/G68</f>
        <v>5.1674598130993326E-4</v>
      </c>
      <c r="I47" s="48">
        <f>ROUND(F47*'Прил. 10'!$D$11,2)</f>
        <v>25.59</v>
      </c>
      <c r="J47" s="48">
        <f t="shared" si="3"/>
        <v>3564.06</v>
      </c>
    </row>
    <row r="48" spans="1:10" ht="31.5" x14ac:dyDescent="0.25">
      <c r="A48" s="45">
        <v>31</v>
      </c>
      <c r="B48" s="50" t="s">
        <v>185</v>
      </c>
      <c r="C48" s="51" t="s">
        <v>186</v>
      </c>
      <c r="D48" s="52" t="s">
        <v>130</v>
      </c>
      <c r="E48" s="53">
        <v>17.013999999999999</v>
      </c>
      <c r="F48" s="54">
        <v>14.15</v>
      </c>
      <c r="G48" s="54">
        <f t="shared" si="2"/>
        <v>240.75</v>
      </c>
      <c r="H48" s="49">
        <f>G48/G68</f>
        <v>4.7013300204204684E-4</v>
      </c>
      <c r="I48" s="48">
        <f>ROUND(F48*'Прил. 10'!$D$11,2)</f>
        <v>190.6</v>
      </c>
      <c r="J48" s="48">
        <f t="shared" si="3"/>
        <v>3242.87</v>
      </c>
    </row>
    <row r="49" spans="1:10" ht="31.5" x14ac:dyDescent="0.25">
      <c r="A49" s="45">
        <v>32</v>
      </c>
      <c r="B49" s="50" t="s">
        <v>187</v>
      </c>
      <c r="C49" s="51" t="s">
        <v>188</v>
      </c>
      <c r="D49" s="52" t="s">
        <v>130</v>
      </c>
      <c r="E49" s="53">
        <v>214.1434907</v>
      </c>
      <c r="F49" s="54">
        <v>0.5</v>
      </c>
      <c r="G49" s="54">
        <f t="shared" si="2"/>
        <v>107.07</v>
      </c>
      <c r="H49" s="49">
        <f>G49/G68</f>
        <v>2.0908469586144115E-4</v>
      </c>
      <c r="I49" s="48">
        <f>ROUND(F49*'Прил. 10'!$D$11,2)</f>
        <v>6.74</v>
      </c>
      <c r="J49" s="48">
        <f t="shared" si="3"/>
        <v>1443.33</v>
      </c>
    </row>
    <row r="50" spans="1:10" ht="31.5" x14ac:dyDescent="0.25">
      <c r="A50" s="45">
        <v>33</v>
      </c>
      <c r="B50" s="50" t="s">
        <v>189</v>
      </c>
      <c r="C50" s="51" t="s">
        <v>190</v>
      </c>
      <c r="D50" s="52" t="s">
        <v>130</v>
      </c>
      <c r="E50" s="53">
        <v>1.59531</v>
      </c>
      <c r="F50" s="54">
        <v>65.25</v>
      </c>
      <c r="G50" s="54">
        <f t="shared" si="2"/>
        <v>104.09</v>
      </c>
      <c r="H50" s="49">
        <f>G50/G68</f>
        <v>2.0326539639691239E-4</v>
      </c>
      <c r="I50" s="48">
        <f>ROUND(F50*'Прил. 10'!$D$11,2)</f>
        <v>878.92</v>
      </c>
      <c r="J50" s="48">
        <f t="shared" si="3"/>
        <v>1402.15</v>
      </c>
    </row>
    <row r="51" spans="1:10" ht="31.5" x14ac:dyDescent="0.25">
      <c r="A51" s="45">
        <v>34</v>
      </c>
      <c r="B51" s="50" t="s">
        <v>191</v>
      </c>
      <c r="C51" s="51" t="s">
        <v>192</v>
      </c>
      <c r="D51" s="52" t="s">
        <v>130</v>
      </c>
      <c r="E51" s="53">
        <v>7.1813859999999998</v>
      </c>
      <c r="F51" s="54">
        <v>12.39</v>
      </c>
      <c r="G51" s="54">
        <f t="shared" si="2"/>
        <v>88.98</v>
      </c>
      <c r="H51" s="49">
        <f>G51/G68</f>
        <v>1.7375881421267426E-4</v>
      </c>
      <c r="I51" s="48">
        <f>ROUND(F51*'Прил. 10'!$D$11,2)</f>
        <v>166.89</v>
      </c>
      <c r="J51" s="48">
        <f t="shared" si="3"/>
        <v>1198.5</v>
      </c>
    </row>
    <row r="52" spans="1:10" ht="31.5" x14ac:dyDescent="0.25">
      <c r="A52" s="45">
        <v>35</v>
      </c>
      <c r="B52" s="50" t="s">
        <v>193</v>
      </c>
      <c r="C52" s="51" t="s">
        <v>194</v>
      </c>
      <c r="D52" s="52" t="s">
        <v>130</v>
      </c>
      <c r="E52" s="53">
        <v>47.4163839</v>
      </c>
      <c r="F52" s="54">
        <v>1.7</v>
      </c>
      <c r="G52" s="54">
        <f t="shared" si="2"/>
        <v>80.61</v>
      </c>
      <c r="H52" s="49">
        <f>G52/G68</f>
        <v>1.5741400330055824E-4</v>
      </c>
      <c r="I52" s="48">
        <f>ROUND(F52*'Прил. 10'!$D$11,2)</f>
        <v>22.9</v>
      </c>
      <c r="J52" s="48">
        <f t="shared" si="3"/>
        <v>1085.8399999999999</v>
      </c>
    </row>
    <row r="53" spans="1:10" ht="31.5" x14ac:dyDescent="0.25">
      <c r="A53" s="45">
        <v>36</v>
      </c>
      <c r="B53" s="50" t="s">
        <v>195</v>
      </c>
      <c r="C53" s="51" t="s">
        <v>196</v>
      </c>
      <c r="D53" s="52" t="s">
        <v>130</v>
      </c>
      <c r="E53" s="53">
        <v>1.765074</v>
      </c>
      <c r="F53" s="54">
        <v>33.590000000000003</v>
      </c>
      <c r="G53" s="54">
        <f t="shared" si="2"/>
        <v>59.29</v>
      </c>
      <c r="H53" s="49">
        <f>G53/G68</f>
        <v>1.1578062592345985E-4</v>
      </c>
      <c r="I53" s="48">
        <f>ROUND(F53*'Прил. 10'!$D$11,2)</f>
        <v>452.46</v>
      </c>
      <c r="J53" s="48">
        <f t="shared" si="3"/>
        <v>798.63</v>
      </c>
    </row>
    <row r="54" spans="1:10" ht="31.5" x14ac:dyDescent="0.25">
      <c r="A54" s="45">
        <v>37</v>
      </c>
      <c r="B54" s="50" t="s">
        <v>197</v>
      </c>
      <c r="C54" s="51" t="s">
        <v>198</v>
      </c>
      <c r="D54" s="52" t="s">
        <v>130</v>
      </c>
      <c r="E54" s="53">
        <v>20.65</v>
      </c>
      <c r="F54" s="54">
        <v>2.7</v>
      </c>
      <c r="G54" s="54">
        <f t="shared" si="2"/>
        <v>55.76</v>
      </c>
      <c r="H54" s="49">
        <f>G54/G68</f>
        <v>1.0888729467856503E-4</v>
      </c>
      <c r="I54" s="48">
        <f>ROUND(F54*'Прил. 10'!$D$11,2)</f>
        <v>36.369999999999997</v>
      </c>
      <c r="J54" s="48">
        <f t="shared" si="3"/>
        <v>751.04</v>
      </c>
    </row>
    <row r="55" spans="1:10" ht="31.5" x14ac:dyDescent="0.25">
      <c r="A55" s="45">
        <v>38</v>
      </c>
      <c r="B55" s="50" t="s">
        <v>199</v>
      </c>
      <c r="C55" s="51" t="s">
        <v>200</v>
      </c>
      <c r="D55" s="52" t="s">
        <v>130</v>
      </c>
      <c r="E55" s="53">
        <v>0.65771999999999997</v>
      </c>
      <c r="F55" s="54">
        <v>72.38</v>
      </c>
      <c r="G55" s="54">
        <f t="shared" si="2"/>
        <v>47.61</v>
      </c>
      <c r="H55" s="49">
        <f>G55/G68</f>
        <v>9.2972096478595434E-5</v>
      </c>
      <c r="I55" s="48">
        <f>ROUND(F55*'Прил. 10'!$D$11,2)</f>
        <v>974.96</v>
      </c>
      <c r="J55" s="48">
        <f t="shared" si="3"/>
        <v>641.25</v>
      </c>
    </row>
    <row r="56" spans="1:10" ht="31.5" x14ac:dyDescent="0.25">
      <c r="A56" s="45">
        <v>39</v>
      </c>
      <c r="B56" s="50" t="s">
        <v>201</v>
      </c>
      <c r="C56" s="51" t="s">
        <v>202</v>
      </c>
      <c r="D56" s="52" t="s">
        <v>130</v>
      </c>
      <c r="E56" s="53">
        <v>3.33236</v>
      </c>
      <c r="F56" s="54">
        <v>6.9</v>
      </c>
      <c r="G56" s="54">
        <f t="shared" si="2"/>
        <v>22.99</v>
      </c>
      <c r="H56" s="49">
        <f>G56/G68</f>
        <v>4.4894528419300755E-5</v>
      </c>
      <c r="I56" s="48">
        <f>ROUND(F56*'Прил. 10'!$D$11,2)</f>
        <v>92.94</v>
      </c>
      <c r="J56" s="48">
        <f t="shared" si="3"/>
        <v>309.70999999999998</v>
      </c>
    </row>
    <row r="57" spans="1:10" ht="31.5" x14ac:dyDescent="0.25">
      <c r="A57" s="45">
        <v>40</v>
      </c>
      <c r="B57" s="50" t="s">
        <v>203</v>
      </c>
      <c r="C57" s="51" t="s">
        <v>204</v>
      </c>
      <c r="D57" s="52" t="s">
        <v>130</v>
      </c>
      <c r="E57" s="53">
        <v>14.452</v>
      </c>
      <c r="F57" s="54">
        <v>1.5</v>
      </c>
      <c r="G57" s="54">
        <f t="shared" si="2"/>
        <v>21.68</v>
      </c>
      <c r="H57" s="49">
        <f>G57/G68</f>
        <v>4.2336379996974353E-5</v>
      </c>
      <c r="I57" s="48">
        <f>ROUND(F57*'Прил. 10'!$D$11,2)</f>
        <v>20.21</v>
      </c>
      <c r="J57" s="48">
        <f t="shared" si="3"/>
        <v>292.07</v>
      </c>
    </row>
    <row r="58" spans="1:10" ht="31.5" x14ac:dyDescent="0.25">
      <c r="A58" s="45">
        <v>41</v>
      </c>
      <c r="B58" s="50" t="s">
        <v>205</v>
      </c>
      <c r="C58" s="51" t="s">
        <v>206</v>
      </c>
      <c r="D58" s="52" t="s">
        <v>130</v>
      </c>
      <c r="E58" s="53">
        <v>0.27185999999999999</v>
      </c>
      <c r="F58" s="54">
        <v>76.7</v>
      </c>
      <c r="G58" s="54">
        <f t="shared" si="2"/>
        <v>20.85</v>
      </c>
      <c r="H58" s="49">
        <f>G58/G68</f>
        <v>4.0715568401149233E-5</v>
      </c>
      <c r="I58" s="48">
        <f>ROUND(F58*'Прил. 10'!$D$11,2)</f>
        <v>1033.1500000000001</v>
      </c>
      <c r="J58" s="48">
        <f t="shared" si="3"/>
        <v>280.87</v>
      </c>
    </row>
    <row r="59" spans="1:10" ht="31.5" x14ac:dyDescent="0.25">
      <c r="A59" s="45">
        <v>42</v>
      </c>
      <c r="B59" s="50" t="s">
        <v>207</v>
      </c>
      <c r="C59" s="51" t="s">
        <v>208</v>
      </c>
      <c r="D59" s="52" t="s">
        <v>130</v>
      </c>
      <c r="E59" s="53">
        <v>4.83</v>
      </c>
      <c r="F59" s="54">
        <v>2.36</v>
      </c>
      <c r="G59" s="54">
        <f t="shared" si="2"/>
        <v>11.4</v>
      </c>
      <c r="H59" s="49">
        <f>G59/G68</f>
        <v>2.2261749629405336E-5</v>
      </c>
      <c r="I59" s="48">
        <f>ROUND(F59*'Прил. 10'!$D$11,2)</f>
        <v>31.79</v>
      </c>
      <c r="J59" s="48">
        <f t="shared" si="3"/>
        <v>153.55000000000001</v>
      </c>
    </row>
    <row r="60" spans="1:10" ht="31.5" x14ac:dyDescent="0.25">
      <c r="A60" s="45">
        <v>43</v>
      </c>
      <c r="B60" s="50" t="s">
        <v>209</v>
      </c>
      <c r="C60" s="51" t="s">
        <v>210</v>
      </c>
      <c r="D60" s="52" t="s">
        <v>130</v>
      </c>
      <c r="E60" s="53">
        <v>3.31128</v>
      </c>
      <c r="F60" s="54">
        <v>3.29</v>
      </c>
      <c r="G60" s="54">
        <f t="shared" si="2"/>
        <v>10.89</v>
      </c>
      <c r="H60" s="49">
        <f>G60/G68</f>
        <v>2.1265829251247728E-5</v>
      </c>
      <c r="I60" s="48">
        <f>ROUND(F60*'Прил. 10'!$D$11,2)</f>
        <v>44.32</v>
      </c>
      <c r="J60" s="48">
        <f t="shared" si="3"/>
        <v>146.76</v>
      </c>
    </row>
    <row r="61" spans="1:10" ht="31.5" x14ac:dyDescent="0.25">
      <c r="A61" s="45">
        <v>44</v>
      </c>
      <c r="B61" s="50" t="s">
        <v>211</v>
      </c>
      <c r="C61" s="51" t="s">
        <v>212</v>
      </c>
      <c r="D61" s="52" t="s">
        <v>130</v>
      </c>
      <c r="E61" s="53">
        <v>0.06</v>
      </c>
      <c r="F61" s="54">
        <v>152.5</v>
      </c>
      <c r="G61" s="54">
        <f t="shared" si="2"/>
        <v>9.15</v>
      </c>
      <c r="H61" s="49">
        <f>G61/G68</f>
        <v>1.7867983255180597E-5</v>
      </c>
      <c r="I61" s="48">
        <f>ROUND(F61*'Прил. 10'!$D$11,2)</f>
        <v>2054.1799999999998</v>
      </c>
      <c r="J61" s="48">
        <f t="shared" si="3"/>
        <v>123.25</v>
      </c>
    </row>
    <row r="62" spans="1:10" ht="31.5" x14ac:dyDescent="0.25">
      <c r="A62" s="45">
        <v>45</v>
      </c>
      <c r="B62" s="50" t="s">
        <v>213</v>
      </c>
      <c r="C62" s="51" t="s">
        <v>214</v>
      </c>
      <c r="D62" s="52" t="s">
        <v>130</v>
      </c>
      <c r="E62" s="53">
        <v>0.28493279999999999</v>
      </c>
      <c r="F62" s="54">
        <v>27.66</v>
      </c>
      <c r="G62" s="54">
        <f t="shared" si="2"/>
        <v>7.88</v>
      </c>
      <c r="H62" s="49">
        <f>G62/G68</f>
        <v>1.5387946235062635E-5</v>
      </c>
      <c r="I62" s="48">
        <f>ROUND(F62*'Прил. 10'!$D$11,2)</f>
        <v>372.58</v>
      </c>
      <c r="J62" s="48">
        <f t="shared" si="3"/>
        <v>106.16</v>
      </c>
    </row>
    <row r="63" spans="1:10" ht="31.5" x14ac:dyDescent="0.25">
      <c r="A63" s="45">
        <v>46</v>
      </c>
      <c r="B63" s="50" t="s">
        <v>215</v>
      </c>
      <c r="C63" s="51" t="s">
        <v>216</v>
      </c>
      <c r="D63" s="52" t="s">
        <v>130</v>
      </c>
      <c r="E63" s="53">
        <v>5.2397663999999997</v>
      </c>
      <c r="F63" s="54">
        <v>0.9</v>
      </c>
      <c r="G63" s="54">
        <f t="shared" si="2"/>
        <v>4.72</v>
      </c>
      <c r="H63" s="49">
        <f>G63/G68</f>
        <v>9.2171454605958915E-6</v>
      </c>
      <c r="I63" s="48">
        <f>ROUND(F63*'Прил. 10'!$D$11,2)</f>
        <v>12.12</v>
      </c>
      <c r="J63" s="48">
        <f t="shared" si="3"/>
        <v>63.51</v>
      </c>
    </row>
    <row r="64" spans="1:10" ht="31.5" x14ac:dyDescent="0.25">
      <c r="A64" s="45">
        <v>47</v>
      </c>
      <c r="B64" s="50" t="s">
        <v>217</v>
      </c>
      <c r="C64" s="51" t="s">
        <v>218</v>
      </c>
      <c r="D64" s="52" t="s">
        <v>130</v>
      </c>
      <c r="E64" s="53">
        <v>4.0056000000000001E-2</v>
      </c>
      <c r="F64" s="54">
        <v>83.43</v>
      </c>
      <c r="G64" s="54">
        <f t="shared" si="2"/>
        <v>3.34</v>
      </c>
      <c r="H64" s="49">
        <f>G64/G68</f>
        <v>6.5223020844047205E-6</v>
      </c>
      <c r="I64" s="48">
        <f>ROUND(F64*'Прил. 10'!$D$11,2)</f>
        <v>1123.8</v>
      </c>
      <c r="J64" s="48">
        <f t="shared" si="3"/>
        <v>45.01</v>
      </c>
    </row>
    <row r="65" spans="1:10" ht="31.5" x14ac:dyDescent="0.25">
      <c r="A65" s="45">
        <v>48</v>
      </c>
      <c r="B65" s="50" t="s">
        <v>219</v>
      </c>
      <c r="C65" s="51" t="s">
        <v>220</v>
      </c>
      <c r="D65" s="52" t="s">
        <v>130</v>
      </c>
      <c r="E65" s="53">
        <v>1.36629</v>
      </c>
      <c r="F65" s="54">
        <v>2.16</v>
      </c>
      <c r="G65" s="54">
        <f t="shared" si="2"/>
        <v>2.95</v>
      </c>
      <c r="H65" s="49">
        <f>G65/G68</f>
        <v>5.7607159128724336E-6</v>
      </c>
      <c r="I65" s="48">
        <f>ROUND(F65*'Прил. 10'!$D$11,2)</f>
        <v>29.1</v>
      </c>
      <c r="J65" s="48">
        <f t="shared" si="3"/>
        <v>39.76</v>
      </c>
    </row>
    <row r="66" spans="1:10" ht="31.5" x14ac:dyDescent="0.25">
      <c r="A66" s="45">
        <v>49</v>
      </c>
      <c r="B66" s="50" t="s">
        <v>221</v>
      </c>
      <c r="C66" s="51" t="s">
        <v>222</v>
      </c>
      <c r="D66" s="52" t="s">
        <v>130</v>
      </c>
      <c r="E66" s="53">
        <v>0.20610000000000001</v>
      </c>
      <c r="F66" s="54">
        <v>11.75</v>
      </c>
      <c r="G66" s="54">
        <f t="shared" si="2"/>
        <v>2.42</v>
      </c>
      <c r="H66" s="49">
        <f>G66/G68</f>
        <v>4.725739833610606E-6</v>
      </c>
      <c r="I66" s="48">
        <f>ROUND(F66*'Прил. 10'!$D$11,2)</f>
        <v>158.27000000000001</v>
      </c>
      <c r="J66" s="48">
        <f t="shared" si="3"/>
        <v>32.619999999999997</v>
      </c>
    </row>
    <row r="67" spans="1:10" ht="15.75" x14ac:dyDescent="0.25">
      <c r="A67" s="45"/>
      <c r="B67" s="180" t="s">
        <v>1327</v>
      </c>
      <c r="C67" s="180"/>
      <c r="D67" s="180"/>
      <c r="E67" s="180"/>
      <c r="F67" s="186"/>
      <c r="G67" s="48">
        <f>SUM(G28:G66)</f>
        <v>70202.819999999992</v>
      </c>
      <c r="H67" s="49">
        <f>SUM(H28:H66)</f>
        <v>0.13709101772966753</v>
      </c>
      <c r="I67" s="48"/>
      <c r="J67" s="48">
        <f>SUM(J28:J66)</f>
        <v>945642.45000000007</v>
      </c>
    </row>
    <row r="68" spans="1:10" ht="15.75" x14ac:dyDescent="0.25">
      <c r="A68" s="45"/>
      <c r="B68" s="180" t="s">
        <v>1328</v>
      </c>
      <c r="C68" s="181"/>
      <c r="D68" s="180"/>
      <c r="E68" s="180"/>
      <c r="F68" s="186"/>
      <c r="G68" s="48">
        <f>G27+G67</f>
        <v>512089.13</v>
      </c>
      <c r="H68" s="49">
        <f>H27+H67</f>
        <v>1</v>
      </c>
      <c r="I68" s="48"/>
      <c r="J68" s="48">
        <f>J27+J67</f>
        <v>6897852.2700000005</v>
      </c>
    </row>
    <row r="69" spans="1:10" ht="15.75" x14ac:dyDescent="0.25">
      <c r="A69" s="55"/>
      <c r="B69" s="190" t="s">
        <v>55</v>
      </c>
      <c r="C69" s="188"/>
      <c r="D69" s="188"/>
      <c r="E69" s="188"/>
      <c r="F69" s="189"/>
      <c r="G69" s="189"/>
      <c r="H69" s="188"/>
      <c r="I69" s="189"/>
      <c r="J69" s="189"/>
    </row>
    <row r="70" spans="1:10" ht="15.75" x14ac:dyDescent="0.25">
      <c r="A70" s="55"/>
      <c r="B70" s="188" t="s">
        <v>1329</v>
      </c>
      <c r="C70" s="188"/>
      <c r="D70" s="188"/>
      <c r="E70" s="188"/>
      <c r="F70" s="189"/>
      <c r="G70" s="189"/>
      <c r="H70" s="188"/>
      <c r="I70" s="189"/>
      <c r="J70" s="189"/>
    </row>
    <row r="71" spans="1:10" ht="31.5" x14ac:dyDescent="0.25">
      <c r="A71" s="56">
        <v>50</v>
      </c>
      <c r="B71" s="50" t="s">
        <v>1330</v>
      </c>
      <c r="C71" s="51" t="s">
        <v>1183</v>
      </c>
      <c r="D71" s="52" t="s">
        <v>244</v>
      </c>
      <c r="E71" s="53">
        <v>4</v>
      </c>
      <c r="F71" s="57">
        <f>ROUND(I71/'Прил. 10'!$D$13,2)</f>
        <v>503194.89</v>
      </c>
      <c r="G71" s="54">
        <f t="shared" ref="G71:G78" si="4">ROUND(E71*F71,2)</f>
        <v>2012779.56</v>
      </c>
      <c r="H71" s="49">
        <v>0.42167067551171999</v>
      </c>
      <c r="I71" s="48">
        <v>3150000.0114000002</v>
      </c>
      <c r="J71" s="48">
        <v>12600000.045600001</v>
      </c>
    </row>
    <row r="72" spans="1:10" ht="47.25" x14ac:dyDescent="0.25">
      <c r="A72" s="56">
        <v>51</v>
      </c>
      <c r="B72" s="50" t="s">
        <v>1184</v>
      </c>
      <c r="C72" s="51" t="s">
        <v>1185</v>
      </c>
      <c r="D72" s="52" t="s">
        <v>244</v>
      </c>
      <c r="E72" s="53">
        <v>1</v>
      </c>
      <c r="F72" s="54">
        <f>ROUND(I72/'Прил. 10'!$D$13,2)</f>
        <v>428944.79</v>
      </c>
      <c r="G72" s="54">
        <f t="shared" si="4"/>
        <v>428944.79</v>
      </c>
      <c r="H72" s="49">
        <v>8.9862517958266996E-2</v>
      </c>
      <c r="I72" s="48">
        <v>2685194.3854</v>
      </c>
      <c r="J72" s="48">
        <v>2685194.3854</v>
      </c>
    </row>
    <row r="73" spans="1:10" ht="110.25" x14ac:dyDescent="0.25">
      <c r="A73" s="56">
        <v>52</v>
      </c>
      <c r="B73" s="50" t="s">
        <v>1186</v>
      </c>
      <c r="C73" s="51" t="s">
        <v>1187</v>
      </c>
      <c r="D73" s="52" t="s">
        <v>244</v>
      </c>
      <c r="E73" s="53">
        <v>16</v>
      </c>
      <c r="F73" s="54">
        <f>ROUND(I73/'Прил. 10'!$D$13,2)</f>
        <v>26313.68</v>
      </c>
      <c r="G73" s="54">
        <f t="shared" si="4"/>
        <v>421018.88</v>
      </c>
      <c r="H73" s="49">
        <v>8.8202065969303994E-2</v>
      </c>
      <c r="I73" s="48">
        <v>164723.63680000001</v>
      </c>
      <c r="J73" s="48">
        <v>2635578.1888000001</v>
      </c>
    </row>
    <row r="74" spans="1:10" ht="63" x14ac:dyDescent="0.25">
      <c r="A74" s="56">
        <v>53</v>
      </c>
      <c r="B74" s="50" t="s">
        <v>1188</v>
      </c>
      <c r="C74" s="51" t="s">
        <v>1189</v>
      </c>
      <c r="D74" s="52" t="s">
        <v>317</v>
      </c>
      <c r="E74" s="53">
        <v>12</v>
      </c>
      <c r="F74" s="54">
        <f>ROUND(I74/'Прил. 10'!$D$13,2)</f>
        <v>32719.14</v>
      </c>
      <c r="G74" s="54">
        <f t="shared" si="4"/>
        <v>392629.68</v>
      </c>
      <c r="H74" s="49">
        <v>8.2254622255579002E-2</v>
      </c>
      <c r="I74" s="48">
        <v>204821.81640000001</v>
      </c>
      <c r="J74" s="48">
        <v>2457861.7968000001</v>
      </c>
    </row>
    <row r="75" spans="1:10" ht="47.25" x14ac:dyDescent="0.25">
      <c r="A75" s="56">
        <v>54</v>
      </c>
      <c r="B75" s="50" t="s">
        <v>1190</v>
      </c>
      <c r="C75" s="51" t="s">
        <v>1191</v>
      </c>
      <c r="D75" s="52" t="s">
        <v>244</v>
      </c>
      <c r="E75" s="53">
        <v>29</v>
      </c>
      <c r="F75" s="54">
        <f>ROUND(I75/'Прил. 10'!$D$13,2)</f>
        <v>11824.59</v>
      </c>
      <c r="G75" s="54">
        <f t="shared" si="4"/>
        <v>342913.11</v>
      </c>
      <c r="H75" s="49">
        <v>7.1839164908612002E-2</v>
      </c>
      <c r="I75" s="48">
        <v>74021.933399999994</v>
      </c>
      <c r="J75" s="48">
        <v>2146636.0685999999</v>
      </c>
    </row>
    <row r="76" spans="1:10" ht="47.25" x14ac:dyDescent="0.25">
      <c r="A76" s="56">
        <v>55</v>
      </c>
      <c r="B76" s="50" t="s">
        <v>1192</v>
      </c>
      <c r="C76" s="51" t="s">
        <v>1193</v>
      </c>
      <c r="D76" s="52" t="s">
        <v>244</v>
      </c>
      <c r="E76" s="53">
        <v>9</v>
      </c>
      <c r="F76" s="54">
        <f>ROUND(I76/'Прил. 10'!$D$13,2)</f>
        <v>30008</v>
      </c>
      <c r="G76" s="54">
        <f t="shared" si="4"/>
        <v>270072</v>
      </c>
      <c r="H76" s="49">
        <v>5.6579192744186997E-2</v>
      </c>
      <c r="I76" s="48">
        <v>187850.08</v>
      </c>
      <c r="J76" s="48">
        <v>1690650.72</v>
      </c>
    </row>
    <row r="77" spans="1:10" ht="31.5" x14ac:dyDescent="0.25">
      <c r="A77" s="56">
        <v>56</v>
      </c>
      <c r="B77" s="50" t="s">
        <v>1194</v>
      </c>
      <c r="C77" s="51" t="s">
        <v>1195</v>
      </c>
      <c r="D77" s="52" t="s">
        <v>244</v>
      </c>
      <c r="E77" s="53">
        <v>6</v>
      </c>
      <c r="F77" s="54">
        <f>ROUND(I77/'Прил. 10'!$D$13,2)</f>
        <v>21998.2</v>
      </c>
      <c r="G77" s="54">
        <f t="shared" si="4"/>
        <v>131989.20000000001</v>
      </c>
      <c r="H77" s="49">
        <v>2.7651301826739E-2</v>
      </c>
      <c r="I77" s="48">
        <v>137708.73199999999</v>
      </c>
      <c r="J77" s="48">
        <v>826252.39199999999</v>
      </c>
    </row>
    <row r="78" spans="1:10" ht="47.25" x14ac:dyDescent="0.25">
      <c r="A78" s="56">
        <v>57</v>
      </c>
      <c r="B78" s="50" t="s">
        <v>242</v>
      </c>
      <c r="C78" s="51" t="s">
        <v>1196</v>
      </c>
      <c r="D78" s="52" t="s">
        <v>244</v>
      </c>
      <c r="E78" s="53">
        <v>1</v>
      </c>
      <c r="F78" s="57">
        <f>ROUND(I78/'Прил. 10'!$D$13,2)</f>
        <v>125959.44</v>
      </c>
      <c r="G78" s="54">
        <f t="shared" si="4"/>
        <v>125959.44</v>
      </c>
      <c r="H78" s="49">
        <v>2.6388087005354E-2</v>
      </c>
      <c r="I78" s="48">
        <v>788506.09439999994</v>
      </c>
      <c r="J78" s="48">
        <v>788506.09439999994</v>
      </c>
    </row>
    <row r="79" spans="1:10" ht="15.75" x14ac:dyDescent="0.25">
      <c r="A79" s="56"/>
      <c r="B79" s="50"/>
      <c r="C79" s="51" t="s">
        <v>1331</v>
      </c>
      <c r="D79" s="52"/>
      <c r="E79" s="53"/>
      <c r="F79" s="57"/>
      <c r="G79" s="54">
        <f>SUM(G71:G78)</f>
        <v>4126306.66</v>
      </c>
      <c r="H79" s="49">
        <f>SUM(H71:H78)</f>
        <v>0.86444762817976195</v>
      </c>
      <c r="I79" s="48"/>
      <c r="J79" s="48">
        <v>25830679.691599999</v>
      </c>
    </row>
    <row r="80" spans="1:10" ht="47.25" x14ac:dyDescent="0.25">
      <c r="A80" s="56">
        <v>58</v>
      </c>
      <c r="B80" s="50" t="s">
        <v>242</v>
      </c>
      <c r="C80" s="51" t="s">
        <v>1197</v>
      </c>
      <c r="D80" s="52" t="s">
        <v>244</v>
      </c>
      <c r="E80" s="53">
        <v>4</v>
      </c>
      <c r="F80" s="57">
        <f>ROUND(I80/'Прил. 10'!$D$13,2)</f>
        <v>29798.76</v>
      </c>
      <c r="G80" s="54">
        <f t="shared" ref="G80:G125" si="5">ROUND(E80*F80,2)</f>
        <v>119195.04</v>
      </c>
      <c r="H80" s="49">
        <v>2.4970967528330001E-2</v>
      </c>
      <c r="I80" s="48">
        <v>186540.23759999999</v>
      </c>
      <c r="J80" s="48">
        <v>746160.95039999997</v>
      </c>
    </row>
    <row r="81" spans="1:10" ht="31.5" x14ac:dyDescent="0.25">
      <c r="A81" s="56">
        <v>59</v>
      </c>
      <c r="B81" s="50" t="s">
        <v>1198</v>
      </c>
      <c r="C81" s="51" t="s">
        <v>1199</v>
      </c>
      <c r="D81" s="52" t="s">
        <v>244</v>
      </c>
      <c r="E81" s="53">
        <v>28</v>
      </c>
      <c r="F81" s="54">
        <f>ROUND(I81/'Прил. 10'!$D$13,2)</f>
        <v>4149.76</v>
      </c>
      <c r="G81" s="54">
        <f t="shared" si="5"/>
        <v>116193.28</v>
      </c>
      <c r="H81" s="49">
        <v>2.4342108714340002E-2</v>
      </c>
      <c r="I81" s="48">
        <v>25977.497599999999</v>
      </c>
      <c r="J81" s="48">
        <v>727369.93279999995</v>
      </c>
    </row>
    <row r="82" spans="1:10" ht="47.25" x14ac:dyDescent="0.25">
      <c r="A82" s="56">
        <v>60</v>
      </c>
      <c r="B82" s="50" t="s">
        <v>242</v>
      </c>
      <c r="C82" s="51" t="s">
        <v>1200</v>
      </c>
      <c r="D82" s="52" t="s">
        <v>244</v>
      </c>
      <c r="E82" s="53">
        <v>2</v>
      </c>
      <c r="F82" s="57">
        <f>ROUND(I82/'Прил. 10'!$D$13,2)</f>
        <v>47440.29</v>
      </c>
      <c r="G82" s="54">
        <f t="shared" si="5"/>
        <v>94880.58</v>
      </c>
      <c r="H82" s="49">
        <v>1.9877168397688001E-2</v>
      </c>
      <c r="I82" s="48">
        <v>296976.21539999999</v>
      </c>
      <c r="J82" s="48">
        <v>593952.43079999997</v>
      </c>
    </row>
    <row r="83" spans="1:10" ht="31.5" x14ac:dyDescent="0.25">
      <c r="A83" s="56">
        <v>61</v>
      </c>
      <c r="B83" s="50" t="s">
        <v>1201</v>
      </c>
      <c r="C83" s="51" t="s">
        <v>1202</v>
      </c>
      <c r="D83" s="52" t="s">
        <v>244</v>
      </c>
      <c r="E83" s="53">
        <v>13</v>
      </c>
      <c r="F83" s="54">
        <f>ROUND(I83/'Прил. 10'!$D$13,2)</f>
        <v>6667.62</v>
      </c>
      <c r="G83" s="54">
        <f t="shared" si="5"/>
        <v>86679.06</v>
      </c>
      <c r="H83" s="49">
        <v>1.8158977023257E-2</v>
      </c>
      <c r="I83" s="48">
        <v>41739.301200000002</v>
      </c>
      <c r="J83" s="48">
        <v>542610.91559999995</v>
      </c>
    </row>
    <row r="84" spans="1:10" ht="47.25" x14ac:dyDescent="0.25">
      <c r="A84" s="56">
        <v>62</v>
      </c>
      <c r="B84" s="50" t="s">
        <v>242</v>
      </c>
      <c r="C84" s="51" t="s">
        <v>1203</v>
      </c>
      <c r="D84" s="52" t="s">
        <v>1204</v>
      </c>
      <c r="E84" s="53">
        <v>33</v>
      </c>
      <c r="F84" s="57">
        <f>ROUND(I84/'Прил. 10'!$D$13,2)</f>
        <v>771.11</v>
      </c>
      <c r="G84" s="54">
        <f t="shared" si="5"/>
        <v>25446.63</v>
      </c>
      <c r="H84" s="49">
        <v>5.3309850094050001E-3</v>
      </c>
      <c r="I84" s="48">
        <v>4827.1486000000004</v>
      </c>
      <c r="J84" s="48">
        <v>159295.9038</v>
      </c>
    </row>
    <row r="85" spans="1:10" ht="47.25" x14ac:dyDescent="0.25">
      <c r="A85" s="56">
        <v>63</v>
      </c>
      <c r="B85" s="50" t="s">
        <v>242</v>
      </c>
      <c r="C85" s="51" t="s">
        <v>1205</v>
      </c>
      <c r="D85" s="52" t="s">
        <v>244</v>
      </c>
      <c r="E85" s="53">
        <v>28</v>
      </c>
      <c r="F85" s="57">
        <f>ROUND(I85/'Прил. 10'!$D$13,2)</f>
        <v>866.78</v>
      </c>
      <c r="G85" s="54">
        <f t="shared" si="5"/>
        <v>24269.84</v>
      </c>
      <c r="H85" s="49">
        <v>5.0844513878913001E-3</v>
      </c>
      <c r="I85" s="48">
        <v>5426.0428000000002</v>
      </c>
      <c r="J85" s="48">
        <v>151929.19839999999</v>
      </c>
    </row>
    <row r="86" spans="1:10" ht="47.25" x14ac:dyDescent="0.25">
      <c r="A86" s="56">
        <v>64</v>
      </c>
      <c r="B86" s="50" t="s">
        <v>242</v>
      </c>
      <c r="C86" s="51" t="s">
        <v>1206</v>
      </c>
      <c r="D86" s="52" t="s">
        <v>317</v>
      </c>
      <c r="E86" s="53">
        <v>2</v>
      </c>
      <c r="F86" s="57">
        <f>ROUND(I86/'Прил. 10'!$D$13,2)</f>
        <v>8224.7900000000009</v>
      </c>
      <c r="G86" s="54">
        <f t="shared" si="5"/>
        <v>16449.580000000002</v>
      </c>
      <c r="H86" s="49">
        <v>3.4461327252767E-3</v>
      </c>
      <c r="I86" s="48">
        <v>51487.185400000002</v>
      </c>
      <c r="J86" s="48">
        <v>102974.3708</v>
      </c>
    </row>
    <row r="87" spans="1:10" ht="47.25" x14ac:dyDescent="0.25">
      <c r="A87" s="56">
        <v>65</v>
      </c>
      <c r="B87" s="50" t="s">
        <v>1207</v>
      </c>
      <c r="C87" s="51" t="s">
        <v>1208</v>
      </c>
      <c r="D87" s="52" t="s">
        <v>244</v>
      </c>
      <c r="E87" s="53">
        <v>4</v>
      </c>
      <c r="F87" s="54">
        <f>ROUND(I87/'Прил. 10'!$D$13,2)</f>
        <v>4087.97</v>
      </c>
      <c r="G87" s="54">
        <f t="shared" si="5"/>
        <v>16351.88</v>
      </c>
      <c r="H87" s="49">
        <v>3.4256648976933E-3</v>
      </c>
      <c r="I87" s="48">
        <v>25590.692200000001</v>
      </c>
      <c r="J87" s="48">
        <v>102362.76880000001</v>
      </c>
    </row>
    <row r="88" spans="1:10" ht="47.25" x14ac:dyDescent="0.25">
      <c r="A88" s="56">
        <v>66</v>
      </c>
      <c r="B88" s="50" t="s">
        <v>242</v>
      </c>
      <c r="C88" s="51" t="s">
        <v>1209</v>
      </c>
      <c r="D88" s="52" t="s">
        <v>1204</v>
      </c>
      <c r="E88" s="53">
        <v>39</v>
      </c>
      <c r="F88" s="57">
        <f>ROUND(I88/'Прил. 10'!$D$13,2)</f>
        <v>406.16</v>
      </c>
      <c r="G88" s="54">
        <f t="shared" si="5"/>
        <v>15840.24</v>
      </c>
      <c r="H88" s="49">
        <v>3.3184780061398002E-3</v>
      </c>
      <c r="I88" s="48">
        <v>2542.5616</v>
      </c>
      <c r="J88" s="48">
        <v>99159.902400000006</v>
      </c>
    </row>
    <row r="89" spans="1:10" ht="47.25" x14ac:dyDescent="0.25">
      <c r="A89" s="56">
        <v>67</v>
      </c>
      <c r="B89" s="50" t="s">
        <v>242</v>
      </c>
      <c r="C89" s="51" t="s">
        <v>1210</v>
      </c>
      <c r="D89" s="52" t="s">
        <v>244</v>
      </c>
      <c r="E89" s="53">
        <v>2</v>
      </c>
      <c r="F89" s="57">
        <f>ROUND(I89/'Прил. 10'!$D$13,2)</f>
        <v>7390.42</v>
      </c>
      <c r="G89" s="54">
        <f t="shared" si="5"/>
        <v>14780.84</v>
      </c>
      <c r="H89" s="49">
        <v>3.0965372022312E-3</v>
      </c>
      <c r="I89" s="48">
        <v>46264.029199999997</v>
      </c>
      <c r="J89" s="48">
        <v>92528.058399999994</v>
      </c>
    </row>
    <row r="90" spans="1:10" ht="47.25" x14ac:dyDescent="0.25">
      <c r="A90" s="56">
        <v>68</v>
      </c>
      <c r="B90" s="50" t="s">
        <v>242</v>
      </c>
      <c r="C90" s="51" t="s">
        <v>1211</v>
      </c>
      <c r="D90" s="52" t="s">
        <v>244</v>
      </c>
      <c r="E90" s="53">
        <v>10</v>
      </c>
      <c r="F90" s="57">
        <f>ROUND(I90/'Прил. 10'!$D$13,2)</f>
        <v>1467.17</v>
      </c>
      <c r="G90" s="54">
        <f t="shared" si="5"/>
        <v>14671.7</v>
      </c>
      <c r="H90" s="49">
        <v>3.0736727324006002E-3</v>
      </c>
      <c r="I90" s="48">
        <v>9184.4842000000008</v>
      </c>
      <c r="J90" s="48">
        <v>91844.842000000004</v>
      </c>
    </row>
    <row r="91" spans="1:10" ht="47.25" x14ac:dyDescent="0.25">
      <c r="A91" s="56">
        <v>69</v>
      </c>
      <c r="B91" s="50" t="s">
        <v>242</v>
      </c>
      <c r="C91" s="51" t="s">
        <v>1212</v>
      </c>
      <c r="D91" s="52" t="s">
        <v>244</v>
      </c>
      <c r="E91" s="53">
        <v>8</v>
      </c>
      <c r="F91" s="57">
        <f>ROUND(I91/'Прил. 10'!$D$13,2)</f>
        <v>1792.22</v>
      </c>
      <c r="G91" s="54">
        <f t="shared" si="5"/>
        <v>14337.76</v>
      </c>
      <c r="H91" s="49">
        <v>3.0037134044251E-3</v>
      </c>
      <c r="I91" s="48">
        <v>11219.297200000001</v>
      </c>
      <c r="J91" s="48">
        <v>89754.377600000007</v>
      </c>
    </row>
    <row r="92" spans="1:10" ht="47.25" x14ac:dyDescent="0.25">
      <c r="A92" s="56">
        <v>70</v>
      </c>
      <c r="B92" s="50" t="s">
        <v>242</v>
      </c>
      <c r="C92" s="51" t="s">
        <v>1213</v>
      </c>
      <c r="D92" s="52" t="s">
        <v>244</v>
      </c>
      <c r="E92" s="53">
        <v>1</v>
      </c>
      <c r="F92" s="57">
        <f>ROUND(I92/'Прил. 10'!$D$13,2)</f>
        <v>12523.57</v>
      </c>
      <c r="G92" s="54">
        <f t="shared" si="5"/>
        <v>12523.57</v>
      </c>
      <c r="H92" s="49">
        <v>2.6236465863745E-3</v>
      </c>
      <c r="I92" s="48">
        <v>78397.548200000005</v>
      </c>
      <c r="J92" s="48">
        <v>78397.548200000005</v>
      </c>
    </row>
    <row r="93" spans="1:10" ht="47.25" x14ac:dyDescent="0.25">
      <c r="A93" s="56">
        <v>71</v>
      </c>
      <c r="B93" s="50" t="s">
        <v>242</v>
      </c>
      <c r="C93" s="51" t="s">
        <v>1214</v>
      </c>
      <c r="D93" s="52" t="s">
        <v>244</v>
      </c>
      <c r="E93" s="53">
        <v>1</v>
      </c>
      <c r="F93" s="57">
        <f>ROUND(I93/'Прил. 10'!$D$13,2)</f>
        <v>10139.76</v>
      </c>
      <c r="G93" s="54">
        <f t="shared" si="5"/>
        <v>10139.76</v>
      </c>
      <c r="H93" s="49">
        <v>2.1242462581082E-3</v>
      </c>
      <c r="I93" s="48">
        <v>63474.897599999997</v>
      </c>
      <c r="J93" s="48">
        <v>63474.897599999997</v>
      </c>
    </row>
    <row r="94" spans="1:10" ht="31.5" x14ac:dyDescent="0.25">
      <c r="A94" s="56">
        <v>72</v>
      </c>
      <c r="B94" s="50" t="s">
        <v>1215</v>
      </c>
      <c r="C94" s="51" t="s">
        <v>1216</v>
      </c>
      <c r="D94" s="52" t="s">
        <v>244</v>
      </c>
      <c r="E94" s="53">
        <v>36</v>
      </c>
      <c r="F94" s="54">
        <f>ROUND(I94/'Прил. 10'!$D$13,2)</f>
        <v>280.67</v>
      </c>
      <c r="G94" s="54">
        <f t="shared" si="5"/>
        <v>10104.120000000001</v>
      </c>
      <c r="H94" s="49">
        <v>2.1167797957225998E-3</v>
      </c>
      <c r="I94" s="48">
        <v>1756.9942000000001</v>
      </c>
      <c r="J94" s="48">
        <v>63251.7912</v>
      </c>
    </row>
    <row r="95" spans="1:10" ht="31.5" x14ac:dyDescent="0.25">
      <c r="A95" s="56">
        <v>73</v>
      </c>
      <c r="B95" s="50" t="s">
        <v>1217</v>
      </c>
      <c r="C95" s="51" t="s">
        <v>1218</v>
      </c>
      <c r="D95" s="52" t="s">
        <v>244</v>
      </c>
      <c r="E95" s="53">
        <v>3</v>
      </c>
      <c r="F95" s="54">
        <f>ROUND(I95/'Прил. 10'!$D$13,2)</f>
        <v>2966.25</v>
      </c>
      <c r="G95" s="54">
        <f t="shared" si="5"/>
        <v>8898.75</v>
      </c>
      <c r="H95" s="49">
        <v>1.8642587585248999E-3</v>
      </c>
      <c r="I95" s="48">
        <v>18568.724999999999</v>
      </c>
      <c r="J95" s="48">
        <v>55706.175000000003</v>
      </c>
    </row>
    <row r="96" spans="1:10" ht="47.25" x14ac:dyDescent="0.25">
      <c r="A96" s="56">
        <v>74</v>
      </c>
      <c r="B96" s="50" t="s">
        <v>1219</v>
      </c>
      <c r="C96" s="51" t="s">
        <v>1220</v>
      </c>
      <c r="D96" s="52" t="s">
        <v>244</v>
      </c>
      <c r="E96" s="53">
        <v>48</v>
      </c>
      <c r="F96" s="54">
        <f>ROUND(I96/'Прил. 10'!$D$13,2)</f>
        <v>116.52</v>
      </c>
      <c r="G96" s="54">
        <f t="shared" si="5"/>
        <v>5592.96</v>
      </c>
      <c r="H96" s="49">
        <v>1.1717066628547999E-3</v>
      </c>
      <c r="I96" s="48">
        <v>729.41520000000003</v>
      </c>
      <c r="J96" s="48">
        <v>35011.929600000003</v>
      </c>
    </row>
    <row r="97" spans="1:10" ht="47.25" x14ac:dyDescent="0.25">
      <c r="A97" s="56">
        <v>75</v>
      </c>
      <c r="B97" s="50" t="s">
        <v>242</v>
      </c>
      <c r="C97" s="51" t="s">
        <v>1221</v>
      </c>
      <c r="D97" s="52" t="s">
        <v>244</v>
      </c>
      <c r="E97" s="53">
        <v>6</v>
      </c>
      <c r="F97" s="57">
        <f>ROUND(I97/'Прил. 10'!$D$13,2)</f>
        <v>903.98</v>
      </c>
      <c r="G97" s="54">
        <f t="shared" si="5"/>
        <v>5423.88</v>
      </c>
      <c r="H97" s="49">
        <v>1.1362849608301999E-3</v>
      </c>
      <c r="I97" s="48">
        <v>5658.9147999999996</v>
      </c>
      <c r="J97" s="48">
        <v>33953.488799999999</v>
      </c>
    </row>
    <row r="98" spans="1:10" ht="31.5" x14ac:dyDescent="0.25">
      <c r="A98" s="56">
        <v>76</v>
      </c>
      <c r="B98" s="50" t="s">
        <v>1222</v>
      </c>
      <c r="C98" s="51" t="s">
        <v>1223</v>
      </c>
      <c r="D98" s="52" t="s">
        <v>244</v>
      </c>
      <c r="E98" s="53">
        <v>4</v>
      </c>
      <c r="F98" s="54">
        <f>ROUND(I98/'Прил. 10'!$D$13,2)</f>
        <v>1322.1</v>
      </c>
      <c r="G98" s="54">
        <f t="shared" si="5"/>
        <v>5288.4</v>
      </c>
      <c r="H98" s="49">
        <v>1.1079023479234E-3</v>
      </c>
      <c r="I98" s="48">
        <v>8276.3459999999995</v>
      </c>
      <c r="J98" s="48">
        <v>33105.383999999998</v>
      </c>
    </row>
    <row r="99" spans="1:10" ht="31.5" x14ac:dyDescent="0.25">
      <c r="A99" s="56">
        <v>77</v>
      </c>
      <c r="B99" s="50" t="s">
        <v>1224</v>
      </c>
      <c r="C99" s="51" t="s">
        <v>1225</v>
      </c>
      <c r="D99" s="52" t="s">
        <v>244</v>
      </c>
      <c r="E99" s="53">
        <v>2</v>
      </c>
      <c r="F99" s="54">
        <f>ROUND(I99/'Прил. 10'!$D$13,2)</f>
        <v>2271.3000000000002</v>
      </c>
      <c r="G99" s="54">
        <f t="shared" si="5"/>
        <v>4542.6000000000004</v>
      </c>
      <c r="H99" s="49">
        <v>9.5165970911366003E-4</v>
      </c>
      <c r="I99" s="48">
        <v>14218.338</v>
      </c>
      <c r="J99" s="48">
        <v>28436.675999999999</v>
      </c>
    </row>
    <row r="100" spans="1:10" ht="47.25" x14ac:dyDescent="0.25">
      <c r="A100" s="56">
        <v>78</v>
      </c>
      <c r="B100" s="50" t="s">
        <v>242</v>
      </c>
      <c r="C100" s="51" t="s">
        <v>1226</v>
      </c>
      <c r="D100" s="52" t="s">
        <v>244</v>
      </c>
      <c r="E100" s="53">
        <v>17</v>
      </c>
      <c r="F100" s="57">
        <f>ROUND(I100/'Прил. 10'!$D$13,2)</f>
        <v>215.45</v>
      </c>
      <c r="G100" s="54">
        <f t="shared" si="5"/>
        <v>3662.65</v>
      </c>
      <c r="H100" s="49">
        <v>7.6731308800801E-4</v>
      </c>
      <c r="I100" s="48">
        <v>1348.7170000000001</v>
      </c>
      <c r="J100" s="48">
        <v>22928.188999999998</v>
      </c>
    </row>
    <row r="101" spans="1:10" ht="47.25" x14ac:dyDescent="0.25">
      <c r="A101" s="56">
        <v>79</v>
      </c>
      <c r="B101" s="50" t="s">
        <v>242</v>
      </c>
      <c r="C101" s="51" t="s">
        <v>1227</v>
      </c>
      <c r="D101" s="52" t="s">
        <v>244</v>
      </c>
      <c r="E101" s="53">
        <v>8</v>
      </c>
      <c r="F101" s="57">
        <f>ROUND(I101/'Прил. 10'!$D$13,2)</f>
        <v>273.73</v>
      </c>
      <c r="G101" s="54">
        <f t="shared" si="5"/>
        <v>2189.84</v>
      </c>
      <c r="H101" s="49">
        <v>4.5876425338033002E-4</v>
      </c>
      <c r="I101" s="48">
        <v>1713.5498</v>
      </c>
      <c r="J101" s="48">
        <v>13708.3984</v>
      </c>
    </row>
    <row r="102" spans="1:10" ht="47.25" x14ac:dyDescent="0.25">
      <c r="A102" s="56">
        <v>80</v>
      </c>
      <c r="B102" s="50" t="s">
        <v>242</v>
      </c>
      <c r="C102" s="51" t="s">
        <v>1228</v>
      </c>
      <c r="D102" s="52" t="s">
        <v>1229</v>
      </c>
      <c r="E102" s="53">
        <v>7</v>
      </c>
      <c r="F102" s="57">
        <f>ROUND(I102/'Прил. 10'!$D$13,2)</f>
        <v>282.10000000000002</v>
      </c>
      <c r="G102" s="54">
        <f t="shared" si="5"/>
        <v>1974.7</v>
      </c>
      <c r="H102" s="49">
        <v>4.1369313335683E-4</v>
      </c>
      <c r="I102" s="48">
        <v>1765.9459999999999</v>
      </c>
      <c r="J102" s="48">
        <v>12361.621999999999</v>
      </c>
    </row>
    <row r="103" spans="1:10" ht="31.5" x14ac:dyDescent="0.25">
      <c r="A103" s="56">
        <v>81</v>
      </c>
      <c r="B103" s="50" t="s">
        <v>1230</v>
      </c>
      <c r="C103" s="51" t="s">
        <v>1231</v>
      </c>
      <c r="D103" s="52" t="s">
        <v>244</v>
      </c>
      <c r="E103" s="53">
        <v>38</v>
      </c>
      <c r="F103" s="54">
        <f>ROUND(I103/'Прил. 10'!$D$13,2)</f>
        <v>51.72</v>
      </c>
      <c r="G103" s="54">
        <f t="shared" si="5"/>
        <v>1965.36</v>
      </c>
      <c r="H103" s="49">
        <v>4.1173643417946002E-4</v>
      </c>
      <c r="I103" s="48">
        <v>323.7672</v>
      </c>
      <c r="J103" s="48">
        <v>12303.1536</v>
      </c>
    </row>
    <row r="104" spans="1:10" ht="47.25" x14ac:dyDescent="0.25">
      <c r="A104" s="56">
        <v>82</v>
      </c>
      <c r="B104" s="50" t="s">
        <v>242</v>
      </c>
      <c r="C104" s="51" t="s">
        <v>1232</v>
      </c>
      <c r="D104" s="52" t="s">
        <v>244</v>
      </c>
      <c r="E104" s="53">
        <v>1</v>
      </c>
      <c r="F104" s="57">
        <f>ROUND(I104/'Прил. 10'!$D$13,2)</f>
        <v>1954.08</v>
      </c>
      <c r="G104" s="54">
        <f t="shared" si="5"/>
        <v>1954.08</v>
      </c>
      <c r="H104" s="49">
        <v>4.0937331140422E-4</v>
      </c>
      <c r="I104" s="48">
        <v>12232.540800000001</v>
      </c>
      <c r="J104" s="48">
        <v>12232.540800000001</v>
      </c>
    </row>
    <row r="105" spans="1:10" ht="31.5" x14ac:dyDescent="0.25">
      <c r="A105" s="56">
        <v>83</v>
      </c>
      <c r="B105" s="50" t="s">
        <v>1233</v>
      </c>
      <c r="C105" s="51" t="s">
        <v>1234</v>
      </c>
      <c r="D105" s="52" t="s">
        <v>244</v>
      </c>
      <c r="E105" s="53">
        <v>8</v>
      </c>
      <c r="F105" s="54">
        <f>ROUND(I105/'Прил. 10'!$D$13,2)</f>
        <v>186.58</v>
      </c>
      <c r="G105" s="54">
        <f t="shared" si="5"/>
        <v>1492.64</v>
      </c>
      <c r="H105" s="49">
        <v>3.1270315418733998E-4</v>
      </c>
      <c r="I105" s="48">
        <v>1167.9908</v>
      </c>
      <c r="J105" s="48">
        <v>9343.9264000000003</v>
      </c>
    </row>
    <row r="106" spans="1:10" ht="31.5" x14ac:dyDescent="0.25">
      <c r="A106" s="56">
        <v>84</v>
      </c>
      <c r="B106" s="50" t="s">
        <v>1235</v>
      </c>
      <c r="C106" s="51" t="s">
        <v>1236</v>
      </c>
      <c r="D106" s="52" t="s">
        <v>244</v>
      </c>
      <c r="E106" s="53">
        <v>2</v>
      </c>
      <c r="F106" s="54">
        <f>ROUND(I106/'Прил. 10'!$D$13,2)</f>
        <v>714.75</v>
      </c>
      <c r="G106" s="54">
        <f t="shared" si="5"/>
        <v>1429.5</v>
      </c>
      <c r="H106" s="49">
        <v>2.9947553255360002E-4</v>
      </c>
      <c r="I106" s="48">
        <v>4474.335</v>
      </c>
      <c r="J106" s="48">
        <v>8948.67</v>
      </c>
    </row>
    <row r="107" spans="1:10" ht="47.25" x14ac:dyDescent="0.25">
      <c r="A107" s="56">
        <v>85</v>
      </c>
      <c r="B107" s="50" t="s">
        <v>1237</v>
      </c>
      <c r="C107" s="51" t="s">
        <v>1238</v>
      </c>
      <c r="D107" s="52" t="s">
        <v>244</v>
      </c>
      <c r="E107" s="53">
        <v>20</v>
      </c>
      <c r="F107" s="54">
        <f>ROUND(I107/'Прил. 10'!$D$13,2)</f>
        <v>68.819999999999993</v>
      </c>
      <c r="G107" s="54">
        <f t="shared" si="5"/>
        <v>1376.4</v>
      </c>
      <c r="H107" s="49">
        <v>2.8835125778718001E-4</v>
      </c>
      <c r="I107" s="48">
        <v>430.81319999999999</v>
      </c>
      <c r="J107" s="48">
        <v>8616.2639999999992</v>
      </c>
    </row>
    <row r="108" spans="1:10" ht="47.25" x14ac:dyDescent="0.25">
      <c r="A108" s="56">
        <v>86</v>
      </c>
      <c r="B108" s="50" t="s">
        <v>1239</v>
      </c>
      <c r="C108" s="51" t="s">
        <v>1240</v>
      </c>
      <c r="D108" s="52" t="s">
        <v>244</v>
      </c>
      <c r="E108" s="53">
        <v>3</v>
      </c>
      <c r="F108" s="54">
        <f>ROUND(I108/'Прил. 10'!$D$13,2)</f>
        <v>398.82</v>
      </c>
      <c r="G108" s="54">
        <f t="shared" si="5"/>
        <v>1196.46</v>
      </c>
      <c r="H108" s="49">
        <v>2.5065442160131999E-4</v>
      </c>
      <c r="I108" s="48">
        <v>2496.6131999999998</v>
      </c>
      <c r="J108" s="48">
        <v>7489.8396000000002</v>
      </c>
    </row>
    <row r="109" spans="1:10" ht="47.25" x14ac:dyDescent="0.25">
      <c r="A109" s="56">
        <v>87</v>
      </c>
      <c r="B109" s="50" t="s">
        <v>1241</v>
      </c>
      <c r="C109" s="51" t="s">
        <v>1242</v>
      </c>
      <c r="D109" s="52" t="s">
        <v>244</v>
      </c>
      <c r="E109" s="53">
        <v>8</v>
      </c>
      <c r="F109" s="54">
        <f>ROUND(I109/'Прил. 10'!$D$13,2)</f>
        <v>145.41999999999999</v>
      </c>
      <c r="G109" s="54">
        <f t="shared" si="5"/>
        <v>1163.3599999999999</v>
      </c>
      <c r="H109" s="49">
        <v>2.4372008083355001E-4</v>
      </c>
      <c r="I109" s="48">
        <v>910.32920000000001</v>
      </c>
      <c r="J109" s="48">
        <v>7282.6336000000001</v>
      </c>
    </row>
    <row r="110" spans="1:10" ht="47.25" x14ac:dyDescent="0.25">
      <c r="A110" s="56">
        <v>88</v>
      </c>
      <c r="B110" s="50" t="s">
        <v>242</v>
      </c>
      <c r="C110" s="51" t="s">
        <v>1243</v>
      </c>
      <c r="D110" s="52" t="s">
        <v>244</v>
      </c>
      <c r="E110" s="53">
        <v>8</v>
      </c>
      <c r="F110" s="57">
        <f>ROUND(I110/'Прил. 10'!$D$13,2)</f>
        <v>136.76</v>
      </c>
      <c r="G110" s="54">
        <f t="shared" si="5"/>
        <v>1094.08</v>
      </c>
      <c r="H110" s="49">
        <v>2.2920614946222E-4</v>
      </c>
      <c r="I110" s="48">
        <v>856.11760000000004</v>
      </c>
      <c r="J110" s="48">
        <v>6848.9408000000003</v>
      </c>
    </row>
    <row r="111" spans="1:10" ht="31.5" x14ac:dyDescent="0.25">
      <c r="A111" s="56">
        <v>89</v>
      </c>
      <c r="B111" s="50" t="s">
        <v>1244</v>
      </c>
      <c r="C111" s="51" t="s">
        <v>1245</v>
      </c>
      <c r="D111" s="52" t="s">
        <v>244</v>
      </c>
      <c r="E111" s="53">
        <v>5</v>
      </c>
      <c r="F111" s="54">
        <f>ROUND(I111/'Прил. 10'!$D$13,2)</f>
        <v>202.98</v>
      </c>
      <c r="G111" s="54">
        <f t="shared" si="5"/>
        <v>1014.9</v>
      </c>
      <c r="H111" s="49">
        <v>2.1261820076155999E-4</v>
      </c>
      <c r="I111" s="48">
        <v>1270.6548</v>
      </c>
      <c r="J111" s="48">
        <v>6353.2740000000003</v>
      </c>
    </row>
    <row r="112" spans="1:10" ht="47.25" x14ac:dyDescent="0.25">
      <c r="A112" s="56">
        <v>90</v>
      </c>
      <c r="B112" s="50" t="s">
        <v>1246</v>
      </c>
      <c r="C112" s="51" t="s">
        <v>1247</v>
      </c>
      <c r="D112" s="52" t="s">
        <v>244</v>
      </c>
      <c r="E112" s="53">
        <v>1</v>
      </c>
      <c r="F112" s="54">
        <f>ROUND(I112/'Прил. 10'!$D$13,2)</f>
        <v>822.08</v>
      </c>
      <c r="G112" s="54">
        <f t="shared" si="5"/>
        <v>822.08</v>
      </c>
      <c r="H112" s="49">
        <v>1.7222304708056001E-4</v>
      </c>
      <c r="I112" s="48">
        <v>5146.2208000000001</v>
      </c>
      <c r="J112" s="48">
        <v>5146.2208000000001</v>
      </c>
    </row>
    <row r="113" spans="1:10" ht="31.5" x14ac:dyDescent="0.25">
      <c r="A113" s="56">
        <v>91</v>
      </c>
      <c r="B113" s="50" t="s">
        <v>1248</v>
      </c>
      <c r="C113" s="51" t="s">
        <v>1249</v>
      </c>
      <c r="D113" s="52" t="s">
        <v>244</v>
      </c>
      <c r="E113" s="53">
        <v>5</v>
      </c>
      <c r="F113" s="54">
        <f>ROUND(I113/'Прил. 10'!$D$13,2)</f>
        <v>142.63999999999999</v>
      </c>
      <c r="G113" s="54">
        <f t="shared" si="5"/>
        <v>713.2</v>
      </c>
      <c r="H113" s="49">
        <v>1.4941304639189999E-4</v>
      </c>
      <c r="I113" s="48">
        <v>892.92639999999994</v>
      </c>
      <c r="J113" s="48">
        <v>4464.6319999999996</v>
      </c>
    </row>
    <row r="114" spans="1:10" ht="31.5" x14ac:dyDescent="0.25">
      <c r="A114" s="56">
        <v>92</v>
      </c>
      <c r="B114" s="50" t="s">
        <v>1250</v>
      </c>
      <c r="C114" s="51" t="s">
        <v>1251</v>
      </c>
      <c r="D114" s="52" t="s">
        <v>244</v>
      </c>
      <c r="E114" s="53">
        <v>2</v>
      </c>
      <c r="F114" s="54">
        <f>ROUND(I114/'Прил. 10'!$D$13,2)</f>
        <v>243.85</v>
      </c>
      <c r="G114" s="54">
        <f t="shared" si="5"/>
        <v>487.7</v>
      </c>
      <c r="H114" s="49">
        <v>1.0217154055711E-4</v>
      </c>
      <c r="I114" s="48">
        <v>1526.501</v>
      </c>
      <c r="J114" s="48">
        <v>3053.002</v>
      </c>
    </row>
    <row r="115" spans="1:10" ht="47.25" x14ac:dyDescent="0.25">
      <c r="A115" s="56">
        <v>93</v>
      </c>
      <c r="B115" s="50" t="s">
        <v>1252</v>
      </c>
      <c r="C115" s="51" t="s">
        <v>1253</v>
      </c>
      <c r="D115" s="52" t="s">
        <v>244</v>
      </c>
      <c r="E115" s="53">
        <v>3</v>
      </c>
      <c r="F115" s="54">
        <f>ROUND(I115/'Прил. 10'!$D$13,2)</f>
        <v>156.19</v>
      </c>
      <c r="G115" s="54">
        <f t="shared" si="5"/>
        <v>468.57</v>
      </c>
      <c r="H115" s="49">
        <v>9.8163868687400999E-5</v>
      </c>
      <c r="I115" s="48">
        <v>977.74940000000004</v>
      </c>
      <c r="J115" s="48">
        <v>2933.2482</v>
      </c>
    </row>
    <row r="116" spans="1:10" ht="31.5" x14ac:dyDescent="0.25">
      <c r="A116" s="56">
        <v>94</v>
      </c>
      <c r="B116" s="50" t="s">
        <v>1254</v>
      </c>
      <c r="C116" s="51" t="s">
        <v>1255</v>
      </c>
      <c r="D116" s="52" t="s">
        <v>244</v>
      </c>
      <c r="E116" s="53">
        <v>13</v>
      </c>
      <c r="F116" s="54">
        <f>ROUND(I116/'Прил. 10'!$D$13,2)</f>
        <v>29.62</v>
      </c>
      <c r="G116" s="54">
        <f t="shared" si="5"/>
        <v>385.06</v>
      </c>
      <c r="H116" s="49">
        <v>8.0668799276032994E-5</v>
      </c>
      <c r="I116" s="48">
        <v>185.4212</v>
      </c>
      <c r="J116" s="48">
        <v>2410.4756000000002</v>
      </c>
    </row>
    <row r="117" spans="1:10" ht="31.5" x14ac:dyDescent="0.25">
      <c r="A117" s="56">
        <v>95</v>
      </c>
      <c r="B117" s="50" t="s">
        <v>1256</v>
      </c>
      <c r="C117" s="51" t="s">
        <v>1257</v>
      </c>
      <c r="D117" s="52" t="s">
        <v>244</v>
      </c>
      <c r="E117" s="53">
        <v>2</v>
      </c>
      <c r="F117" s="54">
        <f>ROUND(I117/'Прил. 10'!$D$13,2)</f>
        <v>175.97</v>
      </c>
      <c r="G117" s="54">
        <f t="shared" si="5"/>
        <v>351.94</v>
      </c>
      <c r="H117" s="49">
        <v>7.3730268574266993E-5</v>
      </c>
      <c r="I117" s="48">
        <v>1101.5722000000001</v>
      </c>
      <c r="J117" s="48">
        <v>2203.1444000000001</v>
      </c>
    </row>
    <row r="118" spans="1:10" ht="31.5" x14ac:dyDescent="0.25">
      <c r="A118" s="56">
        <v>96</v>
      </c>
      <c r="B118" s="50" t="s">
        <v>1258</v>
      </c>
      <c r="C118" s="51" t="s">
        <v>1259</v>
      </c>
      <c r="D118" s="52" t="s">
        <v>244</v>
      </c>
      <c r="E118" s="53">
        <v>1</v>
      </c>
      <c r="F118" s="54">
        <f>ROUND(I118/'Прил. 10'!$D$13,2)</f>
        <v>303.85000000000002</v>
      </c>
      <c r="G118" s="54">
        <f t="shared" si="5"/>
        <v>303.85000000000002</v>
      </c>
      <c r="H118" s="49">
        <v>6.3655572274510006E-5</v>
      </c>
      <c r="I118" s="48">
        <v>1902.1010000000001</v>
      </c>
      <c r="J118" s="48">
        <v>1902.1010000000001</v>
      </c>
    </row>
    <row r="119" spans="1:10" ht="31.5" x14ac:dyDescent="0.25">
      <c r="A119" s="56">
        <v>97</v>
      </c>
      <c r="B119" s="50" t="s">
        <v>1260</v>
      </c>
      <c r="C119" s="51" t="s">
        <v>1261</v>
      </c>
      <c r="D119" s="52" t="s">
        <v>244</v>
      </c>
      <c r="E119" s="53">
        <v>7</v>
      </c>
      <c r="F119" s="54">
        <f>ROUND(I119/'Прил. 10'!$D$13,2)</f>
        <v>39.25</v>
      </c>
      <c r="G119" s="54">
        <f t="shared" si="5"/>
        <v>274.75</v>
      </c>
      <c r="H119" s="49">
        <v>5.7559218306472003E-5</v>
      </c>
      <c r="I119" s="48">
        <v>245.70500000000001</v>
      </c>
      <c r="J119" s="48">
        <v>1719.9349999999999</v>
      </c>
    </row>
    <row r="120" spans="1:10" ht="47.25" x14ac:dyDescent="0.25">
      <c r="A120" s="56">
        <v>98</v>
      </c>
      <c r="B120" s="50" t="s">
        <v>242</v>
      </c>
      <c r="C120" s="51" t="s">
        <v>1262</v>
      </c>
      <c r="D120" s="52" t="s">
        <v>244</v>
      </c>
      <c r="E120" s="53">
        <v>3</v>
      </c>
      <c r="F120" s="57">
        <f>ROUND(I120/'Прил. 10'!$D$13,2)</f>
        <v>91.53</v>
      </c>
      <c r="G120" s="54">
        <f t="shared" si="5"/>
        <v>274.58999999999997</v>
      </c>
      <c r="H120" s="49">
        <v>5.7525698834483E-5</v>
      </c>
      <c r="I120" s="48">
        <v>572.9778</v>
      </c>
      <c r="J120" s="48">
        <v>1718.9333999999999</v>
      </c>
    </row>
    <row r="121" spans="1:10" ht="31.5" x14ac:dyDescent="0.25">
      <c r="A121" s="56">
        <v>99</v>
      </c>
      <c r="B121" s="50" t="s">
        <v>1263</v>
      </c>
      <c r="C121" s="51" t="s">
        <v>1264</v>
      </c>
      <c r="D121" s="52" t="s">
        <v>244</v>
      </c>
      <c r="E121" s="53">
        <v>1</v>
      </c>
      <c r="F121" s="54">
        <f>ROUND(I121/'Прил. 10'!$D$13,2)</f>
        <v>246.69</v>
      </c>
      <c r="G121" s="54">
        <f t="shared" si="5"/>
        <v>246.69</v>
      </c>
      <c r="H121" s="49">
        <v>5.1680740906363998E-5</v>
      </c>
      <c r="I121" s="48">
        <v>1544.2793999999999</v>
      </c>
      <c r="J121" s="48">
        <v>1544.2793999999999</v>
      </c>
    </row>
    <row r="122" spans="1:10" ht="31.5" x14ac:dyDescent="0.25">
      <c r="A122" s="56">
        <v>100</v>
      </c>
      <c r="B122" s="50" t="s">
        <v>1265</v>
      </c>
      <c r="C122" s="51" t="s">
        <v>1266</v>
      </c>
      <c r="D122" s="52" t="s">
        <v>244</v>
      </c>
      <c r="E122" s="53">
        <v>4</v>
      </c>
      <c r="F122" s="54">
        <f>ROUND(I122/'Прил. 10'!$D$13,2)</f>
        <v>48</v>
      </c>
      <c r="G122" s="54">
        <f t="shared" si="5"/>
        <v>192</v>
      </c>
      <c r="H122" s="49">
        <v>4.0223366387052002E-5</v>
      </c>
      <c r="I122" s="48">
        <v>300.48</v>
      </c>
      <c r="J122" s="48">
        <v>1201.92</v>
      </c>
    </row>
    <row r="123" spans="1:10" ht="31.5" x14ac:dyDescent="0.25">
      <c r="A123" s="56">
        <v>101</v>
      </c>
      <c r="B123" s="50" t="s">
        <v>1267</v>
      </c>
      <c r="C123" s="51" t="s">
        <v>1268</v>
      </c>
      <c r="D123" s="52" t="s">
        <v>244</v>
      </c>
      <c r="E123" s="53">
        <v>6</v>
      </c>
      <c r="F123" s="54">
        <f>ROUND(I123/'Прил. 10'!$D$13,2)</f>
        <v>31.35</v>
      </c>
      <c r="G123" s="54">
        <f t="shared" si="5"/>
        <v>188.1</v>
      </c>
      <c r="H123" s="49">
        <v>3.9406329257314998E-5</v>
      </c>
      <c r="I123" s="48">
        <v>196.251</v>
      </c>
      <c r="J123" s="48">
        <v>1177.5060000000001</v>
      </c>
    </row>
    <row r="124" spans="1:10" ht="31.5" x14ac:dyDescent="0.25">
      <c r="A124" s="56">
        <v>102</v>
      </c>
      <c r="B124" s="50" t="s">
        <v>1269</v>
      </c>
      <c r="C124" s="51" t="s">
        <v>1270</v>
      </c>
      <c r="D124" s="52" t="s">
        <v>244</v>
      </c>
      <c r="E124" s="53">
        <v>1</v>
      </c>
      <c r="F124" s="54">
        <f>ROUND(I124/'Прил. 10'!$D$13,2)</f>
        <v>175.63</v>
      </c>
      <c r="G124" s="54">
        <f t="shared" si="5"/>
        <v>175.63</v>
      </c>
      <c r="H124" s="49">
        <v>3.6793905409156E-5</v>
      </c>
      <c r="I124" s="48">
        <v>1099.4438</v>
      </c>
      <c r="J124" s="48">
        <v>1099.4438</v>
      </c>
    </row>
    <row r="125" spans="1:10" ht="31.5" x14ac:dyDescent="0.25">
      <c r="A125" s="56">
        <v>103</v>
      </c>
      <c r="B125" s="50" t="s">
        <v>1271</v>
      </c>
      <c r="C125" s="51" t="s">
        <v>1272</v>
      </c>
      <c r="D125" s="52" t="s">
        <v>244</v>
      </c>
      <c r="E125" s="53">
        <v>1</v>
      </c>
      <c r="F125" s="54">
        <f>ROUND(I125/'Прил. 10'!$D$13,2)</f>
        <v>29.62</v>
      </c>
      <c r="G125" s="54">
        <f t="shared" si="5"/>
        <v>29.62</v>
      </c>
      <c r="H125" s="49">
        <v>6.2052922520025004E-6</v>
      </c>
      <c r="I125" s="48">
        <v>185.4212</v>
      </c>
      <c r="J125" s="48">
        <v>185.4212</v>
      </c>
    </row>
    <row r="126" spans="1:10" ht="15.75" x14ac:dyDescent="0.25">
      <c r="A126" s="56"/>
      <c r="B126" s="50"/>
      <c r="C126" s="51" t="s">
        <v>1332</v>
      </c>
      <c r="D126" s="52"/>
      <c r="E126" s="53"/>
      <c r="F126" s="54"/>
      <c r="G126" s="54">
        <f>SUM(G80:G125)</f>
        <v>647038.21999999951</v>
      </c>
      <c r="H126" s="49">
        <f>SUM(H80:H125)</f>
        <v>0.13555237182024052</v>
      </c>
      <c r="I126" s="48"/>
      <c r="J126" s="48">
        <v>4050459.2571999999</v>
      </c>
    </row>
    <row r="127" spans="1:10" ht="15.75" x14ac:dyDescent="0.25">
      <c r="A127" s="55"/>
      <c r="B127" s="58"/>
      <c r="C127" s="58" t="s">
        <v>1333</v>
      </c>
      <c r="D127" s="58"/>
      <c r="E127" s="59"/>
      <c r="F127" s="60"/>
      <c r="G127" s="60">
        <f>G79+G126</f>
        <v>4773344.88</v>
      </c>
      <c r="H127" s="61">
        <f>H79+H126</f>
        <v>1.0000000000000024</v>
      </c>
      <c r="I127" s="60"/>
      <c r="J127" s="60">
        <f>J79+J126</f>
        <v>29881138.948799998</v>
      </c>
    </row>
    <row r="128" spans="1:10" ht="15.75" x14ac:dyDescent="0.25">
      <c r="A128" s="55"/>
      <c r="B128" s="58"/>
      <c r="C128" s="58" t="s">
        <v>1334</v>
      </c>
      <c r="D128" s="58"/>
      <c r="E128" s="59"/>
      <c r="F128" s="60"/>
      <c r="G128" s="60">
        <f>G127</f>
        <v>4773344.88</v>
      </c>
      <c r="H128" s="61">
        <f>H127</f>
        <v>1.0000000000000024</v>
      </c>
      <c r="I128" s="60"/>
      <c r="J128" s="60">
        <f>J127</f>
        <v>29881138.948799998</v>
      </c>
    </row>
    <row r="129" spans="1:10" ht="15.75" x14ac:dyDescent="0.25">
      <c r="A129" s="45"/>
      <c r="B129" s="179" t="s">
        <v>223</v>
      </c>
      <c r="C129" s="181"/>
      <c r="D129" s="180"/>
      <c r="E129" s="180"/>
      <c r="F129" s="186"/>
      <c r="G129" s="186"/>
      <c r="H129" s="180"/>
      <c r="I129" s="48"/>
      <c r="J129" s="48"/>
    </row>
    <row r="130" spans="1:10" ht="15.75" x14ac:dyDescent="0.25">
      <c r="A130" s="45"/>
      <c r="B130" s="180" t="s">
        <v>1335</v>
      </c>
      <c r="C130" s="181"/>
      <c r="D130" s="180"/>
      <c r="E130" s="180"/>
      <c r="F130" s="186"/>
      <c r="G130" s="186"/>
      <c r="H130" s="180"/>
      <c r="I130" s="48"/>
      <c r="J130" s="48"/>
    </row>
    <row r="131" spans="1:10" ht="63" x14ac:dyDescent="0.25">
      <c r="A131" s="45">
        <v>104</v>
      </c>
      <c r="B131" s="50" t="s">
        <v>224</v>
      </c>
      <c r="C131" s="51" t="s">
        <v>225</v>
      </c>
      <c r="D131" s="52" t="s">
        <v>226</v>
      </c>
      <c r="E131" s="53">
        <v>14184</v>
      </c>
      <c r="F131" s="54">
        <v>228.35</v>
      </c>
      <c r="G131" s="54">
        <f t="shared" ref="G131:G147" si="6">ROUND(E131*F131,2)</f>
        <v>3238916.4</v>
      </c>
      <c r="H131" s="49">
        <f>G131/G615</f>
        <v>0.36065950614540021</v>
      </c>
      <c r="I131" s="48">
        <f>ROUND(F131*'Прил. 10'!$D$12,2)</f>
        <v>1835.93</v>
      </c>
      <c r="J131" s="48">
        <f t="shared" ref="J131:J147" si="7">ROUND(E131*I131,2)</f>
        <v>26040831.120000001</v>
      </c>
    </row>
    <row r="132" spans="1:10" ht="31.5" x14ac:dyDescent="0.25">
      <c r="A132" s="45">
        <v>105</v>
      </c>
      <c r="B132" s="50" t="s">
        <v>227</v>
      </c>
      <c r="C132" s="51" t="s">
        <v>228</v>
      </c>
      <c r="D132" s="52" t="s">
        <v>229</v>
      </c>
      <c r="E132" s="53">
        <v>134.34434200000001</v>
      </c>
      <c r="F132" s="54">
        <v>11121.41</v>
      </c>
      <c r="G132" s="54">
        <f t="shared" si="6"/>
        <v>1494098.51</v>
      </c>
      <c r="H132" s="49">
        <f>G132/G615</f>
        <v>0.16637071297955647</v>
      </c>
      <c r="I132" s="48">
        <f>ROUND(F132*'Прил. 10'!$D$12,2)</f>
        <v>89416.14</v>
      </c>
      <c r="J132" s="48">
        <f t="shared" si="7"/>
        <v>12012552.49</v>
      </c>
    </row>
    <row r="133" spans="1:10" ht="31.5" x14ac:dyDescent="0.25">
      <c r="A133" s="45">
        <v>106</v>
      </c>
      <c r="B133" s="50" t="s">
        <v>230</v>
      </c>
      <c r="C133" s="51" t="s">
        <v>231</v>
      </c>
      <c r="D133" s="52" t="s">
        <v>229</v>
      </c>
      <c r="E133" s="53">
        <v>9.1988330000000005</v>
      </c>
      <c r="F133" s="54">
        <v>51099</v>
      </c>
      <c r="G133" s="54">
        <f t="shared" si="6"/>
        <v>470051.17</v>
      </c>
      <c r="H133" s="49">
        <f>G133/G615</f>
        <v>5.2341092482432565E-2</v>
      </c>
      <c r="I133" s="48">
        <f>ROUND(F133*'Прил. 10'!$D$12,2)</f>
        <v>410835.96</v>
      </c>
      <c r="J133" s="48">
        <f t="shared" si="7"/>
        <v>3779211.39</v>
      </c>
    </row>
    <row r="134" spans="1:10" ht="31.5" x14ac:dyDescent="0.25">
      <c r="A134" s="45">
        <v>107</v>
      </c>
      <c r="B134" s="50" t="s">
        <v>232</v>
      </c>
      <c r="C134" s="51" t="s">
        <v>233</v>
      </c>
      <c r="D134" s="52" t="s">
        <v>234</v>
      </c>
      <c r="E134" s="53">
        <v>574.91308000000004</v>
      </c>
      <c r="F134" s="54">
        <v>790</v>
      </c>
      <c r="G134" s="54">
        <f t="shared" si="6"/>
        <v>454181.33</v>
      </c>
      <c r="H134" s="49">
        <f>G134/G615</f>
        <v>5.0573955591524694E-2</v>
      </c>
      <c r="I134" s="48">
        <f>ROUND(F134*'Прил. 10'!$D$12,2)</f>
        <v>6351.6</v>
      </c>
      <c r="J134" s="48">
        <f t="shared" si="7"/>
        <v>3651617.92</v>
      </c>
    </row>
    <row r="135" spans="1:10" ht="31.5" x14ac:dyDescent="0.25">
      <c r="A135" s="45">
        <v>108</v>
      </c>
      <c r="B135" s="50" t="s">
        <v>235</v>
      </c>
      <c r="C135" s="51" t="s">
        <v>236</v>
      </c>
      <c r="D135" s="52" t="s">
        <v>229</v>
      </c>
      <c r="E135" s="53">
        <v>53.469200000000001</v>
      </c>
      <c r="F135" s="54">
        <v>5650</v>
      </c>
      <c r="G135" s="54">
        <f t="shared" si="6"/>
        <v>302100.98</v>
      </c>
      <c r="H135" s="49">
        <f>G135/G615</f>
        <v>3.3639519146848436E-2</v>
      </c>
      <c r="I135" s="48">
        <f>ROUND(F135*'Прил. 10'!$D$12,2)</f>
        <v>45426</v>
      </c>
      <c r="J135" s="48">
        <f t="shared" si="7"/>
        <v>2428891.88</v>
      </c>
    </row>
    <row r="136" spans="1:10" ht="31.5" x14ac:dyDescent="0.25">
      <c r="A136" s="45">
        <v>109</v>
      </c>
      <c r="B136" s="50" t="s">
        <v>237</v>
      </c>
      <c r="C136" s="51" t="s">
        <v>238</v>
      </c>
      <c r="D136" s="52" t="s">
        <v>234</v>
      </c>
      <c r="E136" s="53">
        <v>4627</v>
      </c>
      <c r="F136" s="54">
        <v>60</v>
      </c>
      <c r="G136" s="54">
        <f t="shared" si="6"/>
        <v>277620</v>
      </c>
      <c r="H136" s="49">
        <f>G136/G615</f>
        <v>3.0913515426358642E-2</v>
      </c>
      <c r="I136" s="48">
        <f>ROUND(F136*'Прил. 10'!$D$12,2)</f>
        <v>482.4</v>
      </c>
      <c r="J136" s="48">
        <f t="shared" si="7"/>
        <v>2232064.7999999998</v>
      </c>
    </row>
    <row r="137" spans="1:10" ht="94.5" x14ac:dyDescent="0.25">
      <c r="A137" s="45">
        <v>110</v>
      </c>
      <c r="B137" s="50" t="s">
        <v>239</v>
      </c>
      <c r="C137" s="51" t="s">
        <v>240</v>
      </c>
      <c r="D137" s="52" t="s">
        <v>241</v>
      </c>
      <c r="E137" s="53">
        <v>946.1</v>
      </c>
      <c r="F137" s="54">
        <v>270.33999999999997</v>
      </c>
      <c r="G137" s="54">
        <f t="shared" si="6"/>
        <v>255768.67</v>
      </c>
      <c r="H137" s="49">
        <f>G137/G615</f>
        <v>2.8480328238686816E-2</v>
      </c>
      <c r="I137" s="48">
        <f>ROUND(F137*'Прил. 10'!$D$12,2)</f>
        <v>2173.5300000000002</v>
      </c>
      <c r="J137" s="48">
        <f t="shared" si="7"/>
        <v>2056376.73</v>
      </c>
    </row>
    <row r="138" spans="1:10" ht="47.25" x14ac:dyDescent="0.25">
      <c r="A138" s="45">
        <v>111</v>
      </c>
      <c r="B138" s="50" t="s">
        <v>242</v>
      </c>
      <c r="C138" s="51" t="s">
        <v>243</v>
      </c>
      <c r="D138" s="52" t="s">
        <v>244</v>
      </c>
      <c r="E138" s="53">
        <v>12</v>
      </c>
      <c r="F138" s="57">
        <v>17132.41</v>
      </c>
      <c r="G138" s="54">
        <f t="shared" si="6"/>
        <v>205588.92</v>
      </c>
      <c r="H138" s="49">
        <f>G138/G615</f>
        <v>2.2892717563246213E-2</v>
      </c>
      <c r="I138" s="48">
        <f>ROUND(F138*'Прил. 10'!$D$12,2)</f>
        <v>137744.57999999999</v>
      </c>
      <c r="J138" s="48">
        <f t="shared" si="7"/>
        <v>1652934.96</v>
      </c>
    </row>
    <row r="139" spans="1:10" ht="78.75" x14ac:dyDescent="0.25">
      <c r="A139" s="45">
        <v>112</v>
      </c>
      <c r="B139" s="50" t="s">
        <v>245</v>
      </c>
      <c r="C139" s="51" t="s">
        <v>246</v>
      </c>
      <c r="D139" s="52" t="s">
        <v>241</v>
      </c>
      <c r="E139" s="53">
        <v>636.29999999999995</v>
      </c>
      <c r="F139" s="54">
        <v>317.92</v>
      </c>
      <c r="G139" s="54">
        <f t="shared" si="6"/>
        <v>202292.5</v>
      </c>
      <c r="H139" s="49">
        <f>G139/G615</f>
        <v>2.2525654921787538E-2</v>
      </c>
      <c r="I139" s="48">
        <f>ROUND(F139*'Прил. 10'!$D$12,2)</f>
        <v>2556.08</v>
      </c>
      <c r="J139" s="48">
        <f t="shared" si="7"/>
        <v>1626433.7</v>
      </c>
    </row>
    <row r="140" spans="1:10" ht="63" x14ac:dyDescent="0.25">
      <c r="A140" s="45">
        <v>113</v>
      </c>
      <c r="B140" s="50" t="s">
        <v>247</v>
      </c>
      <c r="C140" s="51" t="s">
        <v>248</v>
      </c>
      <c r="D140" s="52" t="s">
        <v>241</v>
      </c>
      <c r="E140" s="53">
        <v>61.340800000000002</v>
      </c>
      <c r="F140" s="54">
        <v>2948.32</v>
      </c>
      <c r="G140" s="54">
        <f t="shared" si="6"/>
        <v>180852.31</v>
      </c>
      <c r="H140" s="49">
        <f>G140/G615</f>
        <v>2.0138248955686174E-2</v>
      </c>
      <c r="I140" s="48">
        <f>ROUND(F140*'Прил. 10'!$D$12,2)</f>
        <v>23704.49</v>
      </c>
      <c r="J140" s="48">
        <f t="shared" si="7"/>
        <v>1454052.38</v>
      </c>
    </row>
    <row r="141" spans="1:10" ht="31.5" x14ac:dyDescent="0.25">
      <c r="A141" s="45">
        <v>114</v>
      </c>
      <c r="B141" s="50" t="s">
        <v>249</v>
      </c>
      <c r="C141" s="51" t="s">
        <v>250</v>
      </c>
      <c r="D141" s="52" t="s">
        <v>234</v>
      </c>
      <c r="E141" s="53">
        <v>146.98009999999999</v>
      </c>
      <c r="F141" s="54">
        <v>998.41</v>
      </c>
      <c r="G141" s="54">
        <f t="shared" si="6"/>
        <v>146746.4</v>
      </c>
      <c r="H141" s="49">
        <f>G141/G615</f>
        <v>1.6340490959450314E-2</v>
      </c>
      <c r="I141" s="48">
        <f>ROUND(F141*'Прил. 10'!$D$12,2)</f>
        <v>8027.22</v>
      </c>
      <c r="J141" s="48">
        <f t="shared" si="7"/>
        <v>1179841.6000000001</v>
      </c>
    </row>
    <row r="142" spans="1:10" ht="31.5" x14ac:dyDescent="0.25">
      <c r="A142" s="45">
        <v>115</v>
      </c>
      <c r="B142" s="50" t="s">
        <v>251</v>
      </c>
      <c r="C142" s="51" t="s">
        <v>252</v>
      </c>
      <c r="D142" s="52" t="s">
        <v>244</v>
      </c>
      <c r="E142" s="53">
        <v>5</v>
      </c>
      <c r="F142" s="54">
        <v>18513.91</v>
      </c>
      <c r="G142" s="54">
        <f t="shared" si="6"/>
        <v>92569.55</v>
      </c>
      <c r="H142" s="49">
        <f>G142/G615</f>
        <v>1.0307795590865492E-2</v>
      </c>
      <c r="I142" s="48">
        <f>ROUND(F142*'Прил. 10'!$D$12,2)</f>
        <v>148851.84</v>
      </c>
      <c r="J142" s="48">
        <f t="shared" si="7"/>
        <v>744259.2</v>
      </c>
    </row>
    <row r="143" spans="1:10" ht="31.5" x14ac:dyDescent="0.25">
      <c r="A143" s="45">
        <v>116</v>
      </c>
      <c r="B143" s="50" t="s">
        <v>253</v>
      </c>
      <c r="C143" s="51" t="s">
        <v>254</v>
      </c>
      <c r="D143" s="52" t="s">
        <v>241</v>
      </c>
      <c r="E143" s="53">
        <v>1190.3399999999999</v>
      </c>
      <c r="F143" s="54">
        <v>67.8</v>
      </c>
      <c r="G143" s="54">
        <f t="shared" si="6"/>
        <v>80705.05</v>
      </c>
      <c r="H143" s="49">
        <f>G143/G615</f>
        <v>8.9866609327859878E-3</v>
      </c>
      <c r="I143" s="48">
        <f>ROUND(F143*'Прил. 10'!$D$12,2)</f>
        <v>545.11</v>
      </c>
      <c r="J143" s="48">
        <f t="shared" si="7"/>
        <v>648866.24</v>
      </c>
    </row>
    <row r="144" spans="1:10" ht="31.5" x14ac:dyDescent="0.25">
      <c r="A144" s="45">
        <v>117</v>
      </c>
      <c r="B144" s="50" t="s">
        <v>255</v>
      </c>
      <c r="C144" s="51" t="s">
        <v>256</v>
      </c>
      <c r="D144" s="52" t="s">
        <v>241</v>
      </c>
      <c r="E144" s="53">
        <v>3894.6977999999999</v>
      </c>
      <c r="F144" s="54">
        <v>20.47</v>
      </c>
      <c r="G144" s="54">
        <f t="shared" si="6"/>
        <v>79724.460000000006</v>
      </c>
      <c r="H144" s="49">
        <f>G144/G615</f>
        <v>8.8774703698152619E-3</v>
      </c>
      <c r="I144" s="48">
        <f>ROUND(F144*'Прил. 10'!$D$12,2)</f>
        <v>164.58</v>
      </c>
      <c r="J144" s="48">
        <f t="shared" si="7"/>
        <v>640989.36</v>
      </c>
    </row>
    <row r="145" spans="1:10" ht="47.25" x14ac:dyDescent="0.25">
      <c r="A145" s="45">
        <v>118</v>
      </c>
      <c r="B145" s="50" t="s">
        <v>257</v>
      </c>
      <c r="C145" s="51" t="s">
        <v>258</v>
      </c>
      <c r="D145" s="52" t="s">
        <v>241</v>
      </c>
      <c r="E145" s="53">
        <v>45.78</v>
      </c>
      <c r="F145" s="54">
        <v>1555.36</v>
      </c>
      <c r="G145" s="54">
        <f t="shared" si="6"/>
        <v>71204.38</v>
      </c>
      <c r="H145" s="49">
        <f>G145/G615</f>
        <v>7.9287432445583998E-3</v>
      </c>
      <c r="I145" s="48">
        <f>ROUND(F145*'Прил. 10'!$D$12,2)</f>
        <v>12505.09</v>
      </c>
      <c r="J145" s="48">
        <f t="shared" si="7"/>
        <v>572483.02</v>
      </c>
    </row>
    <row r="146" spans="1:10" ht="31.5" x14ac:dyDescent="0.25">
      <c r="A146" s="45">
        <v>119</v>
      </c>
      <c r="B146" s="50" t="s">
        <v>259</v>
      </c>
      <c r="C146" s="51" t="s">
        <v>260</v>
      </c>
      <c r="D146" s="52" t="s">
        <v>234</v>
      </c>
      <c r="E146" s="53">
        <v>118.2</v>
      </c>
      <c r="F146" s="54">
        <v>580</v>
      </c>
      <c r="G146" s="54">
        <f t="shared" si="6"/>
        <v>68556</v>
      </c>
      <c r="H146" s="49">
        <f>G146/G615</f>
        <v>7.6338410905894506E-3</v>
      </c>
      <c r="I146" s="48">
        <f>ROUND(F146*'Прил. 10'!$D$12,2)</f>
        <v>4663.2</v>
      </c>
      <c r="J146" s="48">
        <f t="shared" si="7"/>
        <v>551190.24</v>
      </c>
    </row>
    <row r="147" spans="1:10" ht="31.5" x14ac:dyDescent="0.25">
      <c r="A147" s="45">
        <v>120</v>
      </c>
      <c r="B147" s="50" t="s">
        <v>261</v>
      </c>
      <c r="C147" s="51" t="s">
        <v>262</v>
      </c>
      <c r="D147" s="52" t="s">
        <v>229</v>
      </c>
      <c r="E147" s="53">
        <v>3.2505000000000002</v>
      </c>
      <c r="F147" s="54">
        <v>20886</v>
      </c>
      <c r="G147" s="54">
        <f t="shared" si="6"/>
        <v>67889.94</v>
      </c>
      <c r="H147" s="49">
        <f>G147/G615</f>
        <v>7.559674041800169E-3</v>
      </c>
      <c r="I147" s="48">
        <f>ROUND(F147*'Прил. 10'!$D$12,2)</f>
        <v>167923.44</v>
      </c>
      <c r="J147" s="48">
        <f t="shared" si="7"/>
        <v>545835.14</v>
      </c>
    </row>
    <row r="148" spans="1:10" ht="78.75" x14ac:dyDescent="0.25">
      <c r="A148" s="45"/>
      <c r="B148" s="187" t="s">
        <v>1336</v>
      </c>
      <c r="C148" s="180"/>
      <c r="D148" s="180"/>
      <c r="E148" s="180"/>
      <c r="F148" s="186"/>
      <c r="G148" s="54">
        <f>SUM(G131:G147)</f>
        <v>7688866.5700000003</v>
      </c>
      <c r="H148" s="49">
        <f>SUM(H131:H147)</f>
        <v>0.85616992768139277</v>
      </c>
      <c r="I148" s="48"/>
      <c r="J148" s="48">
        <f>SUM(J131:J147)</f>
        <v>61818432.170000017</v>
      </c>
    </row>
    <row r="149" spans="1:10" ht="31.5" x14ac:dyDescent="0.25">
      <c r="A149" s="45">
        <v>121</v>
      </c>
      <c r="B149" s="50" t="s">
        <v>263</v>
      </c>
      <c r="C149" s="51" t="s">
        <v>264</v>
      </c>
      <c r="D149" s="52" t="s">
        <v>234</v>
      </c>
      <c r="E149" s="53">
        <v>111.282</v>
      </c>
      <c r="F149" s="54">
        <v>560</v>
      </c>
      <c r="G149" s="54">
        <f t="shared" ref="G149:G212" si="8">ROUND(E149*F149,2)</f>
        <v>62317.919999999998</v>
      </c>
      <c r="H149" s="49">
        <f>G149/G615</f>
        <v>6.9392190089279729E-3</v>
      </c>
      <c r="I149" s="48">
        <f>ROUND(F149*'Прил. 10'!$D$12,2)</f>
        <v>4502.3999999999996</v>
      </c>
      <c r="J149" s="48">
        <f t="shared" ref="J149:J212" si="9">ROUND(E149*I149,2)</f>
        <v>501036.08</v>
      </c>
    </row>
    <row r="150" spans="1:10" ht="31.5" x14ac:dyDescent="0.25">
      <c r="A150" s="45">
        <v>122</v>
      </c>
      <c r="B150" s="50" t="s">
        <v>265</v>
      </c>
      <c r="C150" s="51" t="s">
        <v>266</v>
      </c>
      <c r="D150" s="52" t="s">
        <v>229</v>
      </c>
      <c r="E150" s="53">
        <v>5.7282260000000003</v>
      </c>
      <c r="F150" s="54">
        <v>7370</v>
      </c>
      <c r="G150" s="54">
        <f t="shared" si="8"/>
        <v>42217.03</v>
      </c>
      <c r="H150" s="49">
        <f>G150/G615</f>
        <v>4.700946647071701E-3</v>
      </c>
      <c r="I150" s="48">
        <f>ROUND(F150*'Прил. 10'!$D$12,2)</f>
        <v>59254.8</v>
      </c>
      <c r="J150" s="48">
        <f t="shared" si="9"/>
        <v>339424.89</v>
      </c>
    </row>
    <row r="151" spans="1:10" ht="47.25" x14ac:dyDescent="0.25">
      <c r="A151" s="45">
        <v>123</v>
      </c>
      <c r="B151" s="50" t="s">
        <v>242</v>
      </c>
      <c r="C151" s="51" t="s">
        <v>267</v>
      </c>
      <c r="D151" s="52" t="s">
        <v>244</v>
      </c>
      <c r="E151" s="53">
        <v>62</v>
      </c>
      <c r="F151" s="57">
        <v>654.52</v>
      </c>
      <c r="G151" s="54">
        <f t="shared" si="8"/>
        <v>40580.239999999998</v>
      </c>
      <c r="H151" s="49">
        <f>G151/G615</f>
        <v>4.518686965079375E-3</v>
      </c>
      <c r="I151" s="48">
        <f>ROUND(F151*'Прил. 10'!$D$12,2)</f>
        <v>5262.34</v>
      </c>
      <c r="J151" s="48">
        <f t="shared" si="9"/>
        <v>326265.08</v>
      </c>
    </row>
    <row r="152" spans="1:10" ht="47.25" x14ac:dyDescent="0.25">
      <c r="A152" s="45">
        <v>124</v>
      </c>
      <c r="B152" s="50" t="s">
        <v>242</v>
      </c>
      <c r="C152" s="51" t="s">
        <v>268</v>
      </c>
      <c r="D152" s="52" t="s">
        <v>244</v>
      </c>
      <c r="E152" s="53">
        <v>9</v>
      </c>
      <c r="F152" s="57">
        <v>4504.74</v>
      </c>
      <c r="G152" s="54">
        <f t="shared" si="8"/>
        <v>40542.660000000003</v>
      </c>
      <c r="H152" s="49">
        <f>G152/G615</f>
        <v>4.5145023605490005E-3</v>
      </c>
      <c r="I152" s="48">
        <f>ROUND(F152*'Прил. 10'!$D$12,2)</f>
        <v>36218.11</v>
      </c>
      <c r="J152" s="48">
        <f t="shared" si="9"/>
        <v>325962.99</v>
      </c>
    </row>
    <row r="153" spans="1:10" ht="31.5" x14ac:dyDescent="0.25">
      <c r="A153" s="45">
        <v>125</v>
      </c>
      <c r="B153" s="50" t="s">
        <v>269</v>
      </c>
      <c r="C153" s="51" t="s">
        <v>270</v>
      </c>
      <c r="D153" s="52" t="s">
        <v>234</v>
      </c>
      <c r="E153" s="53">
        <v>36.414000000000001</v>
      </c>
      <c r="F153" s="54">
        <v>1045.96</v>
      </c>
      <c r="G153" s="54">
        <f t="shared" si="8"/>
        <v>38087.589999999997</v>
      </c>
      <c r="H153" s="49">
        <f>G153/G615</f>
        <v>4.2411256430294041E-3</v>
      </c>
      <c r="I153" s="48">
        <f>ROUND(F153*'Прил. 10'!$D$12,2)</f>
        <v>8409.52</v>
      </c>
      <c r="J153" s="48">
        <f t="shared" si="9"/>
        <v>306224.26</v>
      </c>
    </row>
    <row r="154" spans="1:10" ht="31.5" x14ac:dyDescent="0.25">
      <c r="A154" s="45">
        <v>126</v>
      </c>
      <c r="B154" s="50" t="s">
        <v>271</v>
      </c>
      <c r="C154" s="51" t="s">
        <v>272</v>
      </c>
      <c r="D154" s="52" t="s">
        <v>273</v>
      </c>
      <c r="E154" s="53">
        <v>0.13300000000000001</v>
      </c>
      <c r="F154" s="54">
        <v>278224.34999999998</v>
      </c>
      <c r="G154" s="54">
        <f t="shared" si="8"/>
        <v>37003.839999999997</v>
      </c>
      <c r="H154" s="49">
        <f>G154/G615</f>
        <v>4.1204480177022794E-3</v>
      </c>
      <c r="I154" s="48">
        <f>ROUND(F154*'Прил. 10'!$D$12,2)</f>
        <v>2236923.77</v>
      </c>
      <c r="J154" s="48">
        <f t="shared" si="9"/>
        <v>297510.86</v>
      </c>
    </row>
    <row r="155" spans="1:10" ht="47.25" x14ac:dyDescent="0.25">
      <c r="A155" s="45">
        <v>127</v>
      </c>
      <c r="B155" s="50" t="s">
        <v>242</v>
      </c>
      <c r="C155" s="51" t="s">
        <v>274</v>
      </c>
      <c r="D155" s="52" t="s">
        <v>244</v>
      </c>
      <c r="E155" s="53">
        <v>1</v>
      </c>
      <c r="F155" s="57">
        <v>34334.75</v>
      </c>
      <c r="G155" s="54">
        <f t="shared" si="8"/>
        <v>34334.75</v>
      </c>
      <c r="H155" s="49">
        <f>G155/G615</f>
        <v>3.8232397658135848E-3</v>
      </c>
      <c r="I155" s="48">
        <f>ROUND(F155*'Прил. 10'!$D$12,2)</f>
        <v>276051.39</v>
      </c>
      <c r="J155" s="48">
        <f t="shared" si="9"/>
        <v>276051.39</v>
      </c>
    </row>
    <row r="156" spans="1:10" ht="31.5" x14ac:dyDescent="0.25">
      <c r="A156" s="45">
        <v>128</v>
      </c>
      <c r="B156" s="50" t="s">
        <v>275</v>
      </c>
      <c r="C156" s="51" t="s">
        <v>276</v>
      </c>
      <c r="D156" s="52" t="s">
        <v>229</v>
      </c>
      <c r="E156" s="53">
        <v>2.5828530000000001</v>
      </c>
      <c r="F156" s="54">
        <v>10898.65</v>
      </c>
      <c r="G156" s="54">
        <f t="shared" si="8"/>
        <v>28149.61</v>
      </c>
      <c r="H156" s="49">
        <f>G156/G615</f>
        <v>3.1345126539189523E-3</v>
      </c>
      <c r="I156" s="48">
        <f>ROUND(F156*'Прил. 10'!$D$12,2)</f>
        <v>87625.15</v>
      </c>
      <c r="J156" s="48">
        <f t="shared" si="9"/>
        <v>226322.88</v>
      </c>
    </row>
    <row r="157" spans="1:10" ht="47.25" x14ac:dyDescent="0.25">
      <c r="A157" s="45">
        <v>129</v>
      </c>
      <c r="B157" s="50" t="s">
        <v>242</v>
      </c>
      <c r="C157" s="51" t="s">
        <v>277</v>
      </c>
      <c r="D157" s="52" t="s">
        <v>244</v>
      </c>
      <c r="E157" s="53">
        <v>44</v>
      </c>
      <c r="F157" s="57">
        <v>632.92999999999995</v>
      </c>
      <c r="G157" s="54">
        <f t="shared" si="8"/>
        <v>27848.92</v>
      </c>
      <c r="H157" s="49">
        <f>G157/G615</f>
        <v>3.1010302500807858E-3</v>
      </c>
      <c r="I157" s="48">
        <f>ROUND(F157*'Прил. 10'!$D$12,2)</f>
        <v>5088.76</v>
      </c>
      <c r="J157" s="48">
        <f t="shared" si="9"/>
        <v>223905.44</v>
      </c>
    </row>
    <row r="158" spans="1:10" ht="47.25" x14ac:dyDescent="0.25">
      <c r="A158" s="45">
        <v>130</v>
      </c>
      <c r="B158" s="50" t="s">
        <v>278</v>
      </c>
      <c r="C158" s="51" t="s">
        <v>279</v>
      </c>
      <c r="D158" s="52" t="s">
        <v>241</v>
      </c>
      <c r="E158" s="53">
        <v>234.74</v>
      </c>
      <c r="F158" s="54">
        <v>108.12</v>
      </c>
      <c r="G158" s="54">
        <f t="shared" si="8"/>
        <v>25380.09</v>
      </c>
      <c r="H158" s="49">
        <f>G158/G615</f>
        <v>2.8261213303701848E-3</v>
      </c>
      <c r="I158" s="48">
        <f>ROUND(F158*'Прил. 10'!$D$12,2)</f>
        <v>869.28</v>
      </c>
      <c r="J158" s="48">
        <f t="shared" si="9"/>
        <v>204054.79</v>
      </c>
    </row>
    <row r="159" spans="1:10" ht="31.5" x14ac:dyDescent="0.25">
      <c r="A159" s="45">
        <v>131</v>
      </c>
      <c r="B159" s="50" t="s">
        <v>280</v>
      </c>
      <c r="C159" s="51" t="s">
        <v>281</v>
      </c>
      <c r="D159" s="52" t="s">
        <v>241</v>
      </c>
      <c r="E159" s="53">
        <v>204.28559999999999</v>
      </c>
      <c r="F159" s="54">
        <v>122.04</v>
      </c>
      <c r="G159" s="54">
        <f t="shared" si="8"/>
        <v>24931.01</v>
      </c>
      <c r="H159" s="49">
        <f>G159/G615</f>
        <v>2.7761154175841136E-3</v>
      </c>
      <c r="I159" s="48">
        <f>ROUND(F159*'Прил. 10'!$D$12,2)</f>
        <v>981.2</v>
      </c>
      <c r="J159" s="48">
        <f t="shared" si="9"/>
        <v>200445.03</v>
      </c>
    </row>
    <row r="160" spans="1:10" ht="47.25" x14ac:dyDescent="0.25">
      <c r="A160" s="45">
        <v>132</v>
      </c>
      <c r="B160" s="50" t="s">
        <v>282</v>
      </c>
      <c r="C160" s="51" t="s">
        <v>283</v>
      </c>
      <c r="D160" s="52" t="s">
        <v>234</v>
      </c>
      <c r="E160" s="53">
        <v>33.949829999999999</v>
      </c>
      <c r="F160" s="54">
        <v>701.99</v>
      </c>
      <c r="G160" s="54">
        <f t="shared" si="8"/>
        <v>23832.44</v>
      </c>
      <c r="H160" s="49">
        <f>G160/G615</f>
        <v>2.6537875570483639E-3</v>
      </c>
      <c r="I160" s="48">
        <f>ROUND(F160*'Прил. 10'!$D$12,2)</f>
        <v>5644</v>
      </c>
      <c r="J160" s="48">
        <f t="shared" si="9"/>
        <v>191612.84</v>
      </c>
    </row>
    <row r="161" spans="1:10" ht="47.25" x14ac:dyDescent="0.25">
      <c r="A161" s="45">
        <v>133</v>
      </c>
      <c r="B161" s="50" t="s">
        <v>242</v>
      </c>
      <c r="C161" s="51" t="s">
        <v>284</v>
      </c>
      <c r="D161" s="52" t="s">
        <v>244</v>
      </c>
      <c r="E161" s="53">
        <v>18</v>
      </c>
      <c r="F161" s="57">
        <v>1263.8399999999999</v>
      </c>
      <c r="G161" s="54">
        <f t="shared" si="8"/>
        <v>22749.119999999999</v>
      </c>
      <c r="H161" s="49">
        <f>G161/G615</f>
        <v>2.5331578130397088E-3</v>
      </c>
      <c r="I161" s="48">
        <f>ROUND(F161*'Прил. 10'!$D$12,2)</f>
        <v>10161.27</v>
      </c>
      <c r="J161" s="48">
        <f t="shared" si="9"/>
        <v>182902.86</v>
      </c>
    </row>
    <row r="162" spans="1:10" ht="47.25" x14ac:dyDescent="0.25">
      <c r="A162" s="45">
        <v>134</v>
      </c>
      <c r="B162" s="50" t="s">
        <v>285</v>
      </c>
      <c r="C162" s="51" t="s">
        <v>286</v>
      </c>
      <c r="D162" s="52" t="s">
        <v>241</v>
      </c>
      <c r="E162" s="53">
        <v>99.871200000000002</v>
      </c>
      <c r="F162" s="54">
        <v>224.43</v>
      </c>
      <c r="G162" s="54">
        <f t="shared" si="8"/>
        <v>22414.09</v>
      </c>
      <c r="H162" s="49">
        <f>G162/G615</f>
        <v>2.4958515848382359E-3</v>
      </c>
      <c r="I162" s="48">
        <f>ROUND(F162*'Прил. 10'!$D$12,2)</f>
        <v>1804.42</v>
      </c>
      <c r="J162" s="48">
        <f t="shared" si="9"/>
        <v>180209.59</v>
      </c>
    </row>
    <row r="163" spans="1:10" ht="31.5" x14ac:dyDescent="0.25">
      <c r="A163" s="45">
        <v>135</v>
      </c>
      <c r="B163" s="50" t="s">
        <v>287</v>
      </c>
      <c r="C163" s="51" t="s">
        <v>288</v>
      </c>
      <c r="D163" s="52" t="s">
        <v>244</v>
      </c>
      <c r="E163" s="53">
        <v>8</v>
      </c>
      <c r="F163" s="54">
        <v>2679.27</v>
      </c>
      <c r="G163" s="54">
        <f t="shared" si="8"/>
        <v>21434.16</v>
      </c>
      <c r="H163" s="49">
        <f>G163/G615</f>
        <v>2.3867345141237641E-3</v>
      </c>
      <c r="I163" s="48">
        <f>ROUND(F163*'Прил. 10'!$D$12,2)</f>
        <v>21541.33</v>
      </c>
      <c r="J163" s="48">
        <f t="shared" si="9"/>
        <v>172330.64</v>
      </c>
    </row>
    <row r="164" spans="1:10" ht="31.5" x14ac:dyDescent="0.25">
      <c r="A164" s="45">
        <v>136</v>
      </c>
      <c r="B164" s="50" t="s">
        <v>289</v>
      </c>
      <c r="C164" s="51" t="s">
        <v>290</v>
      </c>
      <c r="D164" s="52" t="s">
        <v>234</v>
      </c>
      <c r="E164" s="53">
        <v>11.76</v>
      </c>
      <c r="F164" s="54">
        <v>1755.41</v>
      </c>
      <c r="G164" s="54">
        <f t="shared" si="8"/>
        <v>20643.62</v>
      </c>
      <c r="H164" s="49">
        <f>G164/G615</f>
        <v>2.2987063803972547E-3</v>
      </c>
      <c r="I164" s="48">
        <f>ROUND(F164*'Прил. 10'!$D$12,2)</f>
        <v>14113.5</v>
      </c>
      <c r="J164" s="48">
        <f t="shared" si="9"/>
        <v>165974.76</v>
      </c>
    </row>
    <row r="165" spans="1:10" ht="31.5" x14ac:dyDescent="0.25">
      <c r="A165" s="45">
        <v>137</v>
      </c>
      <c r="B165" s="50" t="s">
        <v>291</v>
      </c>
      <c r="C165" s="51" t="s">
        <v>292</v>
      </c>
      <c r="D165" s="52" t="s">
        <v>241</v>
      </c>
      <c r="E165" s="53">
        <v>330.4</v>
      </c>
      <c r="F165" s="54">
        <v>59.83</v>
      </c>
      <c r="G165" s="54">
        <f t="shared" si="8"/>
        <v>19767.830000000002</v>
      </c>
      <c r="H165" s="49">
        <f>G165/G615</f>
        <v>2.2011854969045288E-3</v>
      </c>
      <c r="I165" s="48">
        <f>ROUND(F165*'Прил. 10'!$D$12,2)</f>
        <v>481.03</v>
      </c>
      <c r="J165" s="48">
        <f t="shared" si="9"/>
        <v>158932.31</v>
      </c>
    </row>
    <row r="166" spans="1:10" ht="31.5" x14ac:dyDescent="0.25">
      <c r="A166" s="45">
        <v>138</v>
      </c>
      <c r="B166" s="50" t="s">
        <v>293</v>
      </c>
      <c r="C166" s="51" t="s">
        <v>294</v>
      </c>
      <c r="D166" s="52" t="s">
        <v>234</v>
      </c>
      <c r="E166" s="53">
        <v>14.484</v>
      </c>
      <c r="F166" s="54">
        <v>1339.64</v>
      </c>
      <c r="G166" s="54">
        <f t="shared" si="8"/>
        <v>19403.349999999999</v>
      </c>
      <c r="H166" s="49">
        <f>G166/G615</f>
        <v>2.1605999551474533E-3</v>
      </c>
      <c r="I166" s="48">
        <f>ROUND(F166*'Прил. 10'!$D$12,2)</f>
        <v>10770.71</v>
      </c>
      <c r="J166" s="48">
        <f t="shared" si="9"/>
        <v>156002.96</v>
      </c>
    </row>
    <row r="167" spans="1:10" ht="31.5" x14ac:dyDescent="0.25">
      <c r="A167" s="45">
        <v>139</v>
      </c>
      <c r="B167" s="50" t="s">
        <v>295</v>
      </c>
      <c r="C167" s="51" t="s">
        <v>296</v>
      </c>
      <c r="D167" s="52" t="s">
        <v>229</v>
      </c>
      <c r="E167" s="53">
        <v>1.9</v>
      </c>
      <c r="F167" s="54">
        <v>9820.99</v>
      </c>
      <c r="G167" s="54">
        <f t="shared" si="8"/>
        <v>18659.88</v>
      </c>
      <c r="H167" s="49">
        <f>G167/G615</f>
        <v>2.0778131555147365E-3</v>
      </c>
      <c r="I167" s="48">
        <f>ROUND(F167*'Прил. 10'!$D$12,2)</f>
        <v>78960.759999999995</v>
      </c>
      <c r="J167" s="48">
        <f t="shared" si="9"/>
        <v>150025.44</v>
      </c>
    </row>
    <row r="168" spans="1:10" ht="31.5" x14ac:dyDescent="0.25">
      <c r="A168" s="45">
        <v>140</v>
      </c>
      <c r="B168" s="50" t="s">
        <v>297</v>
      </c>
      <c r="C168" s="51" t="s">
        <v>298</v>
      </c>
      <c r="D168" s="52" t="s">
        <v>244</v>
      </c>
      <c r="E168" s="53">
        <v>135</v>
      </c>
      <c r="F168" s="54">
        <v>128.85</v>
      </c>
      <c r="G168" s="54">
        <f t="shared" si="8"/>
        <v>17394.75</v>
      </c>
      <c r="H168" s="49">
        <f>G168/G615</f>
        <v>1.9369385219460127E-3</v>
      </c>
      <c r="I168" s="48">
        <f>ROUND(F168*'Прил. 10'!$D$12,2)</f>
        <v>1035.95</v>
      </c>
      <c r="J168" s="48">
        <f t="shared" si="9"/>
        <v>139853.25</v>
      </c>
    </row>
    <row r="169" spans="1:10" ht="31.5" x14ac:dyDescent="0.25">
      <c r="A169" s="45">
        <v>141</v>
      </c>
      <c r="B169" s="50" t="s">
        <v>299</v>
      </c>
      <c r="C169" s="51" t="s">
        <v>300</v>
      </c>
      <c r="D169" s="52" t="s">
        <v>244</v>
      </c>
      <c r="E169" s="53">
        <v>128</v>
      </c>
      <c r="F169" s="54">
        <v>126.21</v>
      </c>
      <c r="G169" s="54">
        <f t="shared" si="8"/>
        <v>16154.88</v>
      </c>
      <c r="H169" s="49">
        <f>G169/G615</f>
        <v>1.7988766374575776E-3</v>
      </c>
      <c r="I169" s="48">
        <f>ROUND(F169*'Прил. 10'!$D$12,2)</f>
        <v>1014.73</v>
      </c>
      <c r="J169" s="48">
        <f t="shared" si="9"/>
        <v>129885.44</v>
      </c>
    </row>
    <row r="170" spans="1:10" ht="31.5" x14ac:dyDescent="0.25">
      <c r="A170" s="45">
        <v>142</v>
      </c>
      <c r="B170" s="50" t="s">
        <v>301</v>
      </c>
      <c r="C170" s="51" t="s">
        <v>302</v>
      </c>
      <c r="D170" s="52" t="s">
        <v>273</v>
      </c>
      <c r="E170" s="53">
        <v>0.23</v>
      </c>
      <c r="F170" s="54">
        <v>69309.47</v>
      </c>
      <c r="G170" s="54">
        <f t="shared" si="8"/>
        <v>15941.18</v>
      </c>
      <c r="H170" s="49">
        <f>G170/G615</f>
        <v>1.7750807356975719E-3</v>
      </c>
      <c r="I170" s="48">
        <f>ROUND(F170*'Прил. 10'!$D$12,2)</f>
        <v>557248.14</v>
      </c>
      <c r="J170" s="48">
        <f t="shared" si="9"/>
        <v>128167.07</v>
      </c>
    </row>
    <row r="171" spans="1:10" ht="31.5" x14ac:dyDescent="0.25">
      <c r="A171" s="45">
        <v>143</v>
      </c>
      <c r="B171" s="50" t="s">
        <v>303</v>
      </c>
      <c r="C171" s="51" t="s">
        <v>304</v>
      </c>
      <c r="D171" s="52" t="s">
        <v>241</v>
      </c>
      <c r="E171" s="53">
        <v>305.45679999999999</v>
      </c>
      <c r="F171" s="54">
        <v>51.8</v>
      </c>
      <c r="G171" s="54">
        <f t="shared" si="8"/>
        <v>15822.66</v>
      </c>
      <c r="H171" s="49">
        <f>G171/G615</f>
        <v>1.7618833081047038E-3</v>
      </c>
      <c r="I171" s="48">
        <f>ROUND(F171*'Прил. 10'!$D$12,2)</f>
        <v>416.47</v>
      </c>
      <c r="J171" s="48">
        <f t="shared" si="9"/>
        <v>127213.59</v>
      </c>
    </row>
    <row r="172" spans="1:10" ht="47.25" x14ac:dyDescent="0.25">
      <c r="A172" s="45">
        <v>144</v>
      </c>
      <c r="B172" s="50" t="s">
        <v>242</v>
      </c>
      <c r="C172" s="51" t="s">
        <v>305</v>
      </c>
      <c r="D172" s="52" t="s">
        <v>306</v>
      </c>
      <c r="E172" s="53">
        <v>256</v>
      </c>
      <c r="F172" s="57">
        <v>60.52</v>
      </c>
      <c r="G172" s="54">
        <f t="shared" si="8"/>
        <v>15493.12</v>
      </c>
      <c r="H172" s="49">
        <f>G172/G615</f>
        <v>1.7251884018529848E-3</v>
      </c>
      <c r="I172" s="48">
        <f>ROUND(F172*'Прил. 10'!$D$12,2)</f>
        <v>486.58</v>
      </c>
      <c r="J172" s="48">
        <f t="shared" si="9"/>
        <v>124564.48</v>
      </c>
    </row>
    <row r="173" spans="1:10" ht="31.5" x14ac:dyDescent="0.25">
      <c r="A173" s="45">
        <v>145</v>
      </c>
      <c r="B173" s="50" t="s">
        <v>307</v>
      </c>
      <c r="C173" s="51" t="s">
        <v>308</v>
      </c>
      <c r="D173" s="52" t="s">
        <v>229</v>
      </c>
      <c r="E173" s="53">
        <v>4.4496000000000002</v>
      </c>
      <c r="F173" s="54">
        <v>3316.55</v>
      </c>
      <c r="G173" s="54">
        <f t="shared" si="8"/>
        <v>14757.32</v>
      </c>
      <c r="H173" s="49">
        <f>G173/G615</f>
        <v>1.6432556713194687E-3</v>
      </c>
      <c r="I173" s="48">
        <f>ROUND(F173*'Прил. 10'!$D$12,2)</f>
        <v>26665.06</v>
      </c>
      <c r="J173" s="48">
        <f t="shared" si="9"/>
        <v>118648.85</v>
      </c>
    </row>
    <row r="174" spans="1:10" ht="31.5" x14ac:dyDescent="0.25">
      <c r="A174" s="45">
        <v>146</v>
      </c>
      <c r="B174" s="50" t="s">
        <v>309</v>
      </c>
      <c r="C174" s="51" t="s">
        <v>310</v>
      </c>
      <c r="D174" s="52" t="s">
        <v>226</v>
      </c>
      <c r="E174" s="53">
        <v>260.54730000000001</v>
      </c>
      <c r="F174" s="54">
        <v>53.56</v>
      </c>
      <c r="G174" s="54">
        <f t="shared" si="8"/>
        <v>13954.91</v>
      </c>
      <c r="H174" s="49">
        <f>G174/G615</f>
        <v>1.5539057904994111E-3</v>
      </c>
      <c r="I174" s="48">
        <f>ROUND(F174*'Прил. 10'!$D$12,2)</f>
        <v>430.62</v>
      </c>
      <c r="J174" s="48">
        <f t="shared" si="9"/>
        <v>112196.88</v>
      </c>
    </row>
    <row r="175" spans="1:10" ht="31.5" x14ac:dyDescent="0.25">
      <c r="A175" s="45">
        <v>147</v>
      </c>
      <c r="B175" s="50" t="s">
        <v>311</v>
      </c>
      <c r="C175" s="51" t="s">
        <v>312</v>
      </c>
      <c r="D175" s="52" t="s">
        <v>226</v>
      </c>
      <c r="E175" s="53">
        <v>1716.32772</v>
      </c>
      <c r="F175" s="54">
        <v>7.15</v>
      </c>
      <c r="G175" s="54">
        <f t="shared" si="8"/>
        <v>12271.74</v>
      </c>
      <c r="H175" s="49">
        <f>G175/G615</f>
        <v>1.3664816072266495E-3</v>
      </c>
      <c r="I175" s="48">
        <f>ROUND(F175*'Прил. 10'!$D$12,2)</f>
        <v>57.49</v>
      </c>
      <c r="J175" s="48">
        <f t="shared" si="9"/>
        <v>98671.679999999993</v>
      </c>
    </row>
    <row r="176" spans="1:10" ht="47.25" x14ac:dyDescent="0.25">
      <c r="A176" s="45">
        <v>148</v>
      </c>
      <c r="B176" s="50" t="s">
        <v>313</v>
      </c>
      <c r="C176" s="51" t="s">
        <v>314</v>
      </c>
      <c r="D176" s="52" t="s">
        <v>306</v>
      </c>
      <c r="E176" s="53">
        <v>1674.4187999999999</v>
      </c>
      <c r="F176" s="54">
        <v>6.86</v>
      </c>
      <c r="G176" s="54">
        <f t="shared" si="8"/>
        <v>11486.51</v>
      </c>
      <c r="H176" s="49">
        <f>G176/G615</f>
        <v>1.279044752107279E-3</v>
      </c>
      <c r="I176" s="48">
        <f>ROUND(F176*'Прил. 10'!$D$12,2)</f>
        <v>55.15</v>
      </c>
      <c r="J176" s="48">
        <f t="shared" si="9"/>
        <v>92344.2</v>
      </c>
    </row>
    <row r="177" spans="1:10" ht="31.5" x14ac:dyDescent="0.25">
      <c r="A177" s="45">
        <v>149</v>
      </c>
      <c r="B177" s="50" t="s">
        <v>315</v>
      </c>
      <c r="C177" s="51" t="s">
        <v>316</v>
      </c>
      <c r="D177" s="52" t="s">
        <v>317</v>
      </c>
      <c r="E177" s="53">
        <v>2</v>
      </c>
      <c r="F177" s="54">
        <v>5650</v>
      </c>
      <c r="G177" s="54">
        <f t="shared" si="8"/>
        <v>11300</v>
      </c>
      <c r="H177" s="49">
        <f>G177/G615</f>
        <v>1.2582765086011551E-3</v>
      </c>
      <c r="I177" s="48">
        <f>ROUND(F177*'Прил. 10'!$D$12,2)</f>
        <v>45426</v>
      </c>
      <c r="J177" s="48">
        <f t="shared" si="9"/>
        <v>90852</v>
      </c>
    </row>
    <row r="178" spans="1:10" ht="31.5" x14ac:dyDescent="0.25">
      <c r="A178" s="45">
        <v>150</v>
      </c>
      <c r="B178" s="50" t="s">
        <v>318</v>
      </c>
      <c r="C178" s="51" t="s">
        <v>319</v>
      </c>
      <c r="D178" s="52" t="s">
        <v>229</v>
      </c>
      <c r="E178" s="53">
        <v>0.88695000000000002</v>
      </c>
      <c r="F178" s="54">
        <v>12324.17</v>
      </c>
      <c r="G178" s="54">
        <f t="shared" si="8"/>
        <v>10930.92</v>
      </c>
      <c r="H178" s="49">
        <f>G178/G615</f>
        <v>1.2171787480883662E-3</v>
      </c>
      <c r="I178" s="48">
        <f>ROUND(F178*'Прил. 10'!$D$12,2)</f>
        <v>99086.33</v>
      </c>
      <c r="J178" s="48">
        <f t="shared" si="9"/>
        <v>87884.62</v>
      </c>
    </row>
    <row r="179" spans="1:10" ht="78.75" x14ac:dyDescent="0.25">
      <c r="A179" s="45">
        <v>151</v>
      </c>
      <c r="B179" s="50" t="s">
        <v>320</v>
      </c>
      <c r="C179" s="51" t="s">
        <v>321</v>
      </c>
      <c r="D179" s="52" t="s">
        <v>229</v>
      </c>
      <c r="E179" s="53">
        <v>1.56</v>
      </c>
      <c r="F179" s="54">
        <v>6800</v>
      </c>
      <c r="G179" s="54">
        <f t="shared" si="8"/>
        <v>10608</v>
      </c>
      <c r="H179" s="49">
        <f>G179/G615</f>
        <v>1.1812209914372613E-3</v>
      </c>
      <c r="I179" s="48">
        <f>ROUND(F179*'Прил. 10'!$D$12,2)</f>
        <v>54672</v>
      </c>
      <c r="J179" s="48">
        <f t="shared" si="9"/>
        <v>85288.320000000007</v>
      </c>
    </row>
    <row r="180" spans="1:10" ht="47.25" x14ac:dyDescent="0.25">
      <c r="A180" s="45">
        <v>152</v>
      </c>
      <c r="B180" s="50" t="s">
        <v>242</v>
      </c>
      <c r="C180" s="51" t="s">
        <v>322</v>
      </c>
      <c r="D180" s="52" t="s">
        <v>244</v>
      </c>
      <c r="E180" s="53">
        <v>3</v>
      </c>
      <c r="F180" s="57">
        <v>3471.56</v>
      </c>
      <c r="G180" s="54">
        <f t="shared" si="8"/>
        <v>10414.68</v>
      </c>
      <c r="H180" s="49">
        <f>G180/G615</f>
        <v>1.1596944414688742E-3</v>
      </c>
      <c r="I180" s="48">
        <f>ROUND(F180*'Прил. 10'!$D$12,2)</f>
        <v>27911.34</v>
      </c>
      <c r="J180" s="48">
        <f t="shared" si="9"/>
        <v>83734.02</v>
      </c>
    </row>
    <row r="181" spans="1:10" ht="31.5" x14ac:dyDescent="0.25">
      <c r="A181" s="45">
        <v>153</v>
      </c>
      <c r="B181" s="50" t="s">
        <v>323</v>
      </c>
      <c r="C181" s="51" t="s">
        <v>324</v>
      </c>
      <c r="D181" s="52" t="s">
        <v>229</v>
      </c>
      <c r="E181" s="53">
        <v>1.0184</v>
      </c>
      <c r="F181" s="54">
        <v>10100</v>
      </c>
      <c r="G181" s="54">
        <f t="shared" si="8"/>
        <v>10285.84</v>
      </c>
      <c r="H181" s="49">
        <f>G181/G615</f>
        <v>1.1453478622327528E-3</v>
      </c>
      <c r="I181" s="48">
        <f>ROUND(F181*'Прил. 10'!$D$12,2)</f>
        <v>81204</v>
      </c>
      <c r="J181" s="48">
        <f t="shared" si="9"/>
        <v>82698.149999999994</v>
      </c>
    </row>
    <row r="182" spans="1:10" ht="47.25" x14ac:dyDescent="0.25">
      <c r="A182" s="45">
        <v>154</v>
      </c>
      <c r="B182" s="50" t="s">
        <v>242</v>
      </c>
      <c r="C182" s="51" t="s">
        <v>325</v>
      </c>
      <c r="D182" s="52" t="s">
        <v>244</v>
      </c>
      <c r="E182" s="53">
        <v>8</v>
      </c>
      <c r="F182" s="57">
        <v>1226.81</v>
      </c>
      <c r="G182" s="54">
        <f t="shared" si="8"/>
        <v>9814.48</v>
      </c>
      <c r="H182" s="49">
        <f>G182/G615</f>
        <v>1.092861029038572E-3</v>
      </c>
      <c r="I182" s="48">
        <f>ROUND(F182*'Прил. 10'!$D$12,2)</f>
        <v>9863.5499999999993</v>
      </c>
      <c r="J182" s="48">
        <f t="shared" si="9"/>
        <v>78908.399999999994</v>
      </c>
    </row>
    <row r="183" spans="1:10" ht="31.5" x14ac:dyDescent="0.25">
      <c r="A183" s="45">
        <v>155</v>
      </c>
      <c r="B183" s="50" t="s">
        <v>326</v>
      </c>
      <c r="C183" s="51" t="s">
        <v>327</v>
      </c>
      <c r="D183" s="52" t="s">
        <v>229</v>
      </c>
      <c r="E183" s="53">
        <v>1.2733519</v>
      </c>
      <c r="F183" s="54">
        <v>7590</v>
      </c>
      <c r="G183" s="54">
        <f t="shared" si="8"/>
        <v>9664.74</v>
      </c>
      <c r="H183" s="49">
        <f>G183/G615</f>
        <v>1.0761871950210554E-3</v>
      </c>
      <c r="I183" s="48">
        <f>ROUND(F183*'Прил. 10'!$D$12,2)</f>
        <v>61023.6</v>
      </c>
      <c r="J183" s="48">
        <f t="shared" si="9"/>
        <v>77704.52</v>
      </c>
    </row>
    <row r="184" spans="1:10" ht="63" x14ac:dyDescent="0.25">
      <c r="A184" s="45">
        <v>156</v>
      </c>
      <c r="B184" s="50" t="s">
        <v>328</v>
      </c>
      <c r="C184" s="51" t="s">
        <v>329</v>
      </c>
      <c r="D184" s="52" t="s">
        <v>241</v>
      </c>
      <c r="E184" s="53">
        <v>6.3</v>
      </c>
      <c r="F184" s="54">
        <v>1490.89</v>
      </c>
      <c r="G184" s="54">
        <f t="shared" si="8"/>
        <v>9392.61</v>
      </c>
      <c r="H184" s="49">
        <f>G184/G615</f>
        <v>1.0458850015444511E-3</v>
      </c>
      <c r="I184" s="48">
        <f>ROUND(F184*'Прил. 10'!$D$12,2)</f>
        <v>11986.76</v>
      </c>
      <c r="J184" s="48">
        <f t="shared" si="9"/>
        <v>75516.59</v>
      </c>
    </row>
    <row r="185" spans="1:10" ht="47.25" x14ac:dyDescent="0.25">
      <c r="A185" s="45">
        <v>157</v>
      </c>
      <c r="B185" s="50" t="s">
        <v>242</v>
      </c>
      <c r="C185" s="51" t="s">
        <v>330</v>
      </c>
      <c r="D185" s="52" t="s">
        <v>306</v>
      </c>
      <c r="E185" s="53">
        <v>218</v>
      </c>
      <c r="F185" s="57">
        <v>42.28</v>
      </c>
      <c r="G185" s="54">
        <f t="shared" si="8"/>
        <v>9217.0400000000009</v>
      </c>
      <c r="H185" s="49">
        <f>G185/G615</f>
        <v>1.0263349478616983E-3</v>
      </c>
      <c r="I185" s="48">
        <f>ROUND(F185*'Прил. 10'!$D$12,2)</f>
        <v>339.93</v>
      </c>
      <c r="J185" s="48">
        <f t="shared" si="9"/>
        <v>74104.740000000005</v>
      </c>
    </row>
    <row r="186" spans="1:10" ht="31.5" x14ac:dyDescent="0.25">
      <c r="A186" s="45">
        <v>158</v>
      </c>
      <c r="B186" s="50" t="s">
        <v>331</v>
      </c>
      <c r="C186" s="51" t="s">
        <v>332</v>
      </c>
      <c r="D186" s="52" t="s">
        <v>234</v>
      </c>
      <c r="E186" s="53">
        <v>15.180999999999999</v>
      </c>
      <c r="F186" s="54">
        <v>600</v>
      </c>
      <c r="G186" s="54">
        <f t="shared" si="8"/>
        <v>9108.6</v>
      </c>
      <c r="H186" s="49">
        <f>G186/G615</f>
        <v>1.0142599474552638E-3</v>
      </c>
      <c r="I186" s="48">
        <f>ROUND(F186*'Прил. 10'!$D$12,2)</f>
        <v>4824</v>
      </c>
      <c r="J186" s="48">
        <f t="shared" si="9"/>
        <v>73233.14</v>
      </c>
    </row>
    <row r="187" spans="1:10" ht="31.5" x14ac:dyDescent="0.25">
      <c r="A187" s="45">
        <v>159</v>
      </c>
      <c r="B187" s="50" t="s">
        <v>333</v>
      </c>
      <c r="C187" s="51" t="s">
        <v>334</v>
      </c>
      <c r="D187" s="52" t="s">
        <v>241</v>
      </c>
      <c r="E187" s="53">
        <v>80</v>
      </c>
      <c r="F187" s="54">
        <v>111.81</v>
      </c>
      <c r="G187" s="54">
        <f t="shared" si="8"/>
        <v>8944.7999999999993</v>
      </c>
      <c r="H187" s="49">
        <f>G187/G615</f>
        <v>9.9602050567571768E-4</v>
      </c>
      <c r="I187" s="48">
        <f>ROUND(F187*'Прил. 10'!$D$12,2)</f>
        <v>898.95</v>
      </c>
      <c r="J187" s="48">
        <f t="shared" si="9"/>
        <v>71916</v>
      </c>
    </row>
    <row r="188" spans="1:10" ht="47.25" x14ac:dyDescent="0.25">
      <c r="A188" s="45">
        <v>160</v>
      </c>
      <c r="B188" s="50" t="s">
        <v>242</v>
      </c>
      <c r="C188" s="51" t="s">
        <v>335</v>
      </c>
      <c r="D188" s="52" t="s">
        <v>306</v>
      </c>
      <c r="E188" s="53">
        <v>1224</v>
      </c>
      <c r="F188" s="57">
        <v>7.09</v>
      </c>
      <c r="G188" s="54">
        <f t="shared" si="8"/>
        <v>8678.16</v>
      </c>
      <c r="H188" s="49">
        <f>G188/G615</f>
        <v>9.6632963414886724E-4</v>
      </c>
      <c r="I188" s="48">
        <f>ROUND(F188*'Прил. 10'!$D$12,2)</f>
        <v>57</v>
      </c>
      <c r="J188" s="48">
        <f t="shared" si="9"/>
        <v>69768</v>
      </c>
    </row>
    <row r="189" spans="1:10" ht="31.5" x14ac:dyDescent="0.25">
      <c r="A189" s="45">
        <v>161</v>
      </c>
      <c r="B189" s="50" t="s">
        <v>336</v>
      </c>
      <c r="C189" s="51" t="s">
        <v>337</v>
      </c>
      <c r="D189" s="52" t="s">
        <v>234</v>
      </c>
      <c r="E189" s="53">
        <v>5.0568029000000001</v>
      </c>
      <c r="F189" s="54">
        <v>1700</v>
      </c>
      <c r="G189" s="54">
        <f t="shared" si="8"/>
        <v>8596.56</v>
      </c>
      <c r="H189" s="49">
        <f>G189/G615</f>
        <v>9.5724331883011908E-4</v>
      </c>
      <c r="I189" s="48">
        <f>ROUND(F189*'Прил. 10'!$D$12,2)</f>
        <v>13668</v>
      </c>
      <c r="J189" s="48">
        <f t="shared" si="9"/>
        <v>69116.38</v>
      </c>
    </row>
    <row r="190" spans="1:10" ht="31.5" x14ac:dyDescent="0.25">
      <c r="A190" s="45">
        <v>162</v>
      </c>
      <c r="B190" s="50" t="s">
        <v>338</v>
      </c>
      <c r="C190" s="51" t="s">
        <v>339</v>
      </c>
      <c r="D190" s="52" t="s">
        <v>241</v>
      </c>
      <c r="E190" s="53">
        <v>86.051699999999997</v>
      </c>
      <c r="F190" s="54">
        <v>96.29</v>
      </c>
      <c r="G190" s="54">
        <f t="shared" si="8"/>
        <v>8285.92</v>
      </c>
      <c r="H190" s="49">
        <f>G190/G615</f>
        <v>9.2265296355296305E-4</v>
      </c>
      <c r="I190" s="48">
        <f>ROUND(F190*'Прил. 10'!$D$12,2)</f>
        <v>774.17</v>
      </c>
      <c r="J190" s="48">
        <f t="shared" si="9"/>
        <v>66618.64</v>
      </c>
    </row>
    <row r="191" spans="1:10" ht="31.5" x14ac:dyDescent="0.25">
      <c r="A191" s="45">
        <v>163</v>
      </c>
      <c r="B191" s="50" t="s">
        <v>340</v>
      </c>
      <c r="C191" s="51" t="s">
        <v>341</v>
      </c>
      <c r="D191" s="52" t="s">
        <v>244</v>
      </c>
      <c r="E191" s="53">
        <v>39</v>
      </c>
      <c r="F191" s="54">
        <v>198.59</v>
      </c>
      <c r="G191" s="54">
        <f t="shared" si="8"/>
        <v>7745.01</v>
      </c>
      <c r="H191" s="49">
        <f>G191/G615</f>
        <v>8.6242160547619754E-4</v>
      </c>
      <c r="I191" s="48">
        <f>ROUND(F191*'Прил. 10'!$D$12,2)</f>
        <v>1596.66</v>
      </c>
      <c r="J191" s="48">
        <f t="shared" si="9"/>
        <v>62269.74</v>
      </c>
    </row>
    <row r="192" spans="1:10" ht="31.5" x14ac:dyDescent="0.25">
      <c r="A192" s="45">
        <v>164</v>
      </c>
      <c r="B192" s="50" t="s">
        <v>342</v>
      </c>
      <c r="C192" s="51" t="s">
        <v>343</v>
      </c>
      <c r="D192" s="52" t="s">
        <v>241</v>
      </c>
      <c r="E192" s="53">
        <v>4.2</v>
      </c>
      <c r="F192" s="54">
        <v>1799.14</v>
      </c>
      <c r="G192" s="54">
        <f t="shared" si="8"/>
        <v>7556.39</v>
      </c>
      <c r="H192" s="49">
        <f>G192/G615</f>
        <v>8.414184094538657E-4</v>
      </c>
      <c r="I192" s="48">
        <f>ROUND(F192*'Прил. 10'!$D$12,2)</f>
        <v>14465.09</v>
      </c>
      <c r="J192" s="48">
        <f t="shared" si="9"/>
        <v>60753.38</v>
      </c>
    </row>
    <row r="193" spans="1:10" ht="31.5" x14ac:dyDescent="0.25">
      <c r="A193" s="45">
        <v>165</v>
      </c>
      <c r="B193" s="50" t="s">
        <v>344</v>
      </c>
      <c r="C193" s="51" t="s">
        <v>345</v>
      </c>
      <c r="D193" s="52" t="s">
        <v>241</v>
      </c>
      <c r="E193" s="53">
        <v>211.69040000000001</v>
      </c>
      <c r="F193" s="54">
        <v>35.53</v>
      </c>
      <c r="G193" s="54">
        <f t="shared" si="8"/>
        <v>7521.36</v>
      </c>
      <c r="H193" s="49">
        <f>G193/G615</f>
        <v>8.3751775227720209E-4</v>
      </c>
      <c r="I193" s="48">
        <f>ROUND(F193*'Прил. 10'!$D$12,2)</f>
        <v>285.66000000000003</v>
      </c>
      <c r="J193" s="48">
        <f t="shared" si="9"/>
        <v>60471.48</v>
      </c>
    </row>
    <row r="194" spans="1:10" ht="31.5" x14ac:dyDescent="0.25">
      <c r="A194" s="45">
        <v>166</v>
      </c>
      <c r="B194" s="50" t="s">
        <v>346</v>
      </c>
      <c r="C194" s="51" t="s">
        <v>347</v>
      </c>
      <c r="D194" s="52" t="s">
        <v>234</v>
      </c>
      <c r="E194" s="53">
        <v>15.045</v>
      </c>
      <c r="F194" s="54">
        <v>496.4</v>
      </c>
      <c r="G194" s="54">
        <f t="shared" si="8"/>
        <v>7468.34</v>
      </c>
      <c r="H194" s="49">
        <f>G194/G615</f>
        <v>8.3161387435808413E-4</v>
      </c>
      <c r="I194" s="48">
        <f>ROUND(F194*'Прил. 10'!$D$12,2)</f>
        <v>3991.06</v>
      </c>
      <c r="J194" s="48">
        <f t="shared" si="9"/>
        <v>60045.5</v>
      </c>
    </row>
    <row r="195" spans="1:10" ht="47.25" x14ac:dyDescent="0.25">
      <c r="A195" s="45">
        <v>167</v>
      </c>
      <c r="B195" s="50" t="s">
        <v>348</v>
      </c>
      <c r="C195" s="51" t="s">
        <v>349</v>
      </c>
      <c r="D195" s="52" t="s">
        <v>229</v>
      </c>
      <c r="E195" s="53">
        <v>0.95839870000000005</v>
      </c>
      <c r="F195" s="54">
        <v>7712</v>
      </c>
      <c r="G195" s="54">
        <f t="shared" si="8"/>
        <v>7391.17</v>
      </c>
      <c r="H195" s="49">
        <f>G195/G615</f>
        <v>8.2302084797146902E-4</v>
      </c>
      <c r="I195" s="48">
        <f>ROUND(F195*'Прил. 10'!$D$12,2)</f>
        <v>62004.480000000003</v>
      </c>
      <c r="J195" s="48">
        <f t="shared" si="9"/>
        <v>59425.01</v>
      </c>
    </row>
    <row r="196" spans="1:10" ht="31.5" x14ac:dyDescent="0.25">
      <c r="A196" s="45">
        <v>168</v>
      </c>
      <c r="B196" s="50" t="s">
        <v>350</v>
      </c>
      <c r="C196" s="51" t="s">
        <v>351</v>
      </c>
      <c r="D196" s="52" t="s">
        <v>226</v>
      </c>
      <c r="E196" s="53">
        <v>772.16976409999995</v>
      </c>
      <c r="F196" s="54">
        <v>9.0399999999999991</v>
      </c>
      <c r="G196" s="54">
        <f t="shared" si="8"/>
        <v>6980.41</v>
      </c>
      <c r="H196" s="49">
        <f>G196/G615</f>
        <v>7.7728194012429992E-4</v>
      </c>
      <c r="I196" s="48">
        <f>ROUND(F196*'Прил. 10'!$D$12,2)</f>
        <v>72.680000000000007</v>
      </c>
      <c r="J196" s="48">
        <f t="shared" si="9"/>
        <v>56121.3</v>
      </c>
    </row>
    <row r="197" spans="1:10" ht="47.25" x14ac:dyDescent="0.25">
      <c r="A197" s="45">
        <v>169</v>
      </c>
      <c r="B197" s="50" t="s">
        <v>352</v>
      </c>
      <c r="C197" s="51" t="s">
        <v>353</v>
      </c>
      <c r="D197" s="52" t="s">
        <v>244</v>
      </c>
      <c r="E197" s="53">
        <v>46.2</v>
      </c>
      <c r="F197" s="54">
        <v>144.34</v>
      </c>
      <c r="G197" s="54">
        <f t="shared" si="8"/>
        <v>6668.51</v>
      </c>
      <c r="H197" s="49">
        <f>G197/G615</f>
        <v>7.4255128144883975E-4</v>
      </c>
      <c r="I197" s="48">
        <f>ROUND(F197*'Прил. 10'!$D$12,2)</f>
        <v>1160.49</v>
      </c>
      <c r="J197" s="48">
        <f t="shared" si="9"/>
        <v>53614.64</v>
      </c>
    </row>
    <row r="198" spans="1:10" ht="31.5" x14ac:dyDescent="0.25">
      <c r="A198" s="45">
        <v>170</v>
      </c>
      <c r="B198" s="50" t="s">
        <v>354</v>
      </c>
      <c r="C198" s="51" t="s">
        <v>355</v>
      </c>
      <c r="D198" s="52" t="s">
        <v>273</v>
      </c>
      <c r="E198" s="53">
        <v>0.96299999999999997</v>
      </c>
      <c r="F198" s="54">
        <v>6920.41</v>
      </c>
      <c r="G198" s="54">
        <f t="shared" si="8"/>
        <v>6664.35</v>
      </c>
      <c r="H198" s="49">
        <f>G198/G615</f>
        <v>7.4208805753062904E-4</v>
      </c>
      <c r="I198" s="48">
        <f>ROUND(F198*'Прил. 10'!$D$12,2)</f>
        <v>55640.1</v>
      </c>
      <c r="J198" s="48">
        <f t="shared" si="9"/>
        <v>53581.42</v>
      </c>
    </row>
    <row r="199" spans="1:10" ht="31.5" x14ac:dyDescent="0.25">
      <c r="A199" s="45">
        <v>171</v>
      </c>
      <c r="B199" s="50" t="s">
        <v>356</v>
      </c>
      <c r="C199" s="51" t="s">
        <v>357</v>
      </c>
      <c r="D199" s="52" t="s">
        <v>229</v>
      </c>
      <c r="E199" s="53">
        <v>0.75129999999999997</v>
      </c>
      <c r="F199" s="54">
        <v>8780.09</v>
      </c>
      <c r="G199" s="54">
        <f t="shared" si="8"/>
        <v>6596.48</v>
      </c>
      <c r="H199" s="49">
        <f>G199/G615</f>
        <v>7.3453060384578289E-4</v>
      </c>
      <c r="I199" s="48">
        <f>ROUND(F199*'Прил. 10'!$D$12,2)</f>
        <v>70591.92</v>
      </c>
      <c r="J199" s="48">
        <f t="shared" si="9"/>
        <v>53035.71</v>
      </c>
    </row>
    <row r="200" spans="1:10" ht="47.25" x14ac:dyDescent="0.25">
      <c r="A200" s="45">
        <v>172</v>
      </c>
      <c r="B200" s="50" t="s">
        <v>242</v>
      </c>
      <c r="C200" s="51" t="s">
        <v>358</v>
      </c>
      <c r="D200" s="52" t="s">
        <v>244</v>
      </c>
      <c r="E200" s="53">
        <v>6</v>
      </c>
      <c r="F200" s="57">
        <v>1093.3399999999999</v>
      </c>
      <c r="G200" s="54">
        <f t="shared" si="8"/>
        <v>6560.04</v>
      </c>
      <c r="H200" s="49">
        <f>G200/G615</f>
        <v>7.3047294048530272E-4</v>
      </c>
      <c r="I200" s="48">
        <f>ROUND(F200*'Прил. 10'!$D$12,2)</f>
        <v>8790.4500000000007</v>
      </c>
      <c r="J200" s="48">
        <f t="shared" si="9"/>
        <v>52742.7</v>
      </c>
    </row>
    <row r="201" spans="1:10" ht="31.5" x14ac:dyDescent="0.25">
      <c r="A201" s="45">
        <v>173</v>
      </c>
      <c r="B201" s="50" t="s">
        <v>359</v>
      </c>
      <c r="C201" s="51" t="s">
        <v>360</v>
      </c>
      <c r="D201" s="52" t="s">
        <v>229</v>
      </c>
      <c r="E201" s="53">
        <v>0.60555899999999996</v>
      </c>
      <c r="F201" s="54">
        <v>10810</v>
      </c>
      <c r="G201" s="54">
        <f t="shared" si="8"/>
        <v>6546.09</v>
      </c>
      <c r="H201" s="49">
        <f>G201/G615</f>
        <v>7.2891958143264917E-4</v>
      </c>
      <c r="I201" s="48">
        <f>ROUND(F201*'Прил. 10'!$D$12,2)</f>
        <v>86912.4</v>
      </c>
      <c r="J201" s="48">
        <f t="shared" si="9"/>
        <v>52630.59</v>
      </c>
    </row>
    <row r="202" spans="1:10" ht="31.5" x14ac:dyDescent="0.25">
      <c r="A202" s="45">
        <v>174</v>
      </c>
      <c r="B202" s="50" t="s">
        <v>361</v>
      </c>
      <c r="C202" s="51" t="s">
        <v>362</v>
      </c>
      <c r="D202" s="52" t="s">
        <v>273</v>
      </c>
      <c r="E202" s="53">
        <v>0.54600000000000004</v>
      </c>
      <c r="F202" s="54">
        <v>11836.8</v>
      </c>
      <c r="G202" s="54">
        <f t="shared" si="8"/>
        <v>6462.89</v>
      </c>
      <c r="H202" s="49">
        <f>G202/G615</f>
        <v>7.1965510306843533E-4</v>
      </c>
      <c r="I202" s="48">
        <f>ROUND(F202*'Прил. 10'!$D$12,2)</f>
        <v>95167.87</v>
      </c>
      <c r="J202" s="48">
        <f t="shared" si="9"/>
        <v>51961.66</v>
      </c>
    </row>
    <row r="203" spans="1:10" ht="63" x14ac:dyDescent="0.25">
      <c r="A203" s="45">
        <v>175</v>
      </c>
      <c r="B203" s="50" t="s">
        <v>363</v>
      </c>
      <c r="C203" s="51" t="s">
        <v>364</v>
      </c>
      <c r="D203" s="52" t="s">
        <v>229</v>
      </c>
      <c r="E203" s="53">
        <v>0.5</v>
      </c>
      <c r="F203" s="54">
        <v>12676.79</v>
      </c>
      <c r="G203" s="54">
        <f t="shared" si="8"/>
        <v>6338.4</v>
      </c>
      <c r="H203" s="49">
        <f>G203/G615</f>
        <v>7.0579290461217348E-4</v>
      </c>
      <c r="I203" s="48">
        <f>ROUND(F203*'Прил. 10'!$D$12,2)</f>
        <v>101921.39</v>
      </c>
      <c r="J203" s="48">
        <f t="shared" si="9"/>
        <v>50960.7</v>
      </c>
    </row>
    <row r="204" spans="1:10" ht="31.5" x14ac:dyDescent="0.25">
      <c r="A204" s="45">
        <v>176</v>
      </c>
      <c r="B204" s="50" t="s">
        <v>365</v>
      </c>
      <c r="C204" s="51" t="s">
        <v>366</v>
      </c>
      <c r="D204" s="52" t="s">
        <v>244</v>
      </c>
      <c r="E204" s="53">
        <v>2</v>
      </c>
      <c r="F204" s="54">
        <v>3104.96</v>
      </c>
      <c r="G204" s="54">
        <f t="shared" si="8"/>
        <v>6209.92</v>
      </c>
      <c r="H204" s="49">
        <f>G204/G615</f>
        <v>6.9148641206128185E-4</v>
      </c>
      <c r="I204" s="48">
        <f>ROUND(F204*'Прил. 10'!$D$12,2)</f>
        <v>24963.88</v>
      </c>
      <c r="J204" s="48">
        <f t="shared" si="9"/>
        <v>49927.76</v>
      </c>
    </row>
    <row r="205" spans="1:10" ht="31.5" x14ac:dyDescent="0.25">
      <c r="A205" s="45">
        <v>177</v>
      </c>
      <c r="B205" s="50" t="s">
        <v>367</v>
      </c>
      <c r="C205" s="51" t="s">
        <v>368</v>
      </c>
      <c r="D205" s="52" t="s">
        <v>234</v>
      </c>
      <c r="E205" s="53">
        <v>11.138247</v>
      </c>
      <c r="F205" s="54">
        <v>548.29999999999995</v>
      </c>
      <c r="G205" s="54">
        <f t="shared" si="8"/>
        <v>6107.1</v>
      </c>
      <c r="H205" s="49">
        <f>G205/G615</f>
        <v>6.8003720935204555E-4</v>
      </c>
      <c r="I205" s="48">
        <f>ROUND(F205*'Прил. 10'!$D$12,2)</f>
        <v>4408.33</v>
      </c>
      <c r="J205" s="48">
        <f t="shared" si="9"/>
        <v>49101.07</v>
      </c>
    </row>
    <row r="206" spans="1:10" ht="31.5" x14ac:dyDescent="0.25">
      <c r="A206" s="45">
        <v>178</v>
      </c>
      <c r="B206" s="50" t="s">
        <v>369</v>
      </c>
      <c r="C206" s="51" t="s">
        <v>370</v>
      </c>
      <c r="D206" s="52" t="s">
        <v>241</v>
      </c>
      <c r="E206" s="53">
        <v>51.4</v>
      </c>
      <c r="F206" s="54">
        <v>111.37</v>
      </c>
      <c r="G206" s="54">
        <f t="shared" si="8"/>
        <v>5724.42</v>
      </c>
      <c r="H206" s="49">
        <f>G206/G615</f>
        <v>6.3742506295279863E-4</v>
      </c>
      <c r="I206" s="48">
        <f>ROUND(F206*'Прил. 10'!$D$12,2)</f>
        <v>895.41</v>
      </c>
      <c r="J206" s="48">
        <f t="shared" si="9"/>
        <v>46024.07</v>
      </c>
    </row>
    <row r="207" spans="1:10" ht="31.5" x14ac:dyDescent="0.25">
      <c r="A207" s="45">
        <v>179</v>
      </c>
      <c r="B207" s="50" t="s">
        <v>371</v>
      </c>
      <c r="C207" s="51" t="s">
        <v>372</v>
      </c>
      <c r="D207" s="52" t="s">
        <v>241</v>
      </c>
      <c r="E207" s="53">
        <v>78.001900000000006</v>
      </c>
      <c r="F207" s="54">
        <v>73.02</v>
      </c>
      <c r="G207" s="54">
        <f t="shared" si="8"/>
        <v>5695.7</v>
      </c>
      <c r="H207" s="49">
        <f>G207/G615</f>
        <v>6.3422703628669014E-4</v>
      </c>
      <c r="I207" s="48">
        <f>ROUND(F207*'Прил. 10'!$D$12,2)</f>
        <v>587.08000000000004</v>
      </c>
      <c r="J207" s="48">
        <f t="shared" si="9"/>
        <v>45793.36</v>
      </c>
    </row>
    <row r="208" spans="1:10" ht="31.5" x14ac:dyDescent="0.25">
      <c r="A208" s="45">
        <v>180</v>
      </c>
      <c r="B208" s="50" t="s">
        <v>373</v>
      </c>
      <c r="C208" s="51" t="s">
        <v>374</v>
      </c>
      <c r="D208" s="52" t="s">
        <v>226</v>
      </c>
      <c r="E208" s="53">
        <v>256.98200000000003</v>
      </c>
      <c r="F208" s="54">
        <v>22.1</v>
      </c>
      <c r="G208" s="54">
        <f t="shared" si="8"/>
        <v>5679.3</v>
      </c>
      <c r="H208" s="49">
        <f>G208/G615</f>
        <v>6.3240086507066731E-4</v>
      </c>
      <c r="I208" s="48">
        <f>ROUND(F208*'Прил. 10'!$D$12,2)</f>
        <v>177.68</v>
      </c>
      <c r="J208" s="48">
        <f t="shared" si="9"/>
        <v>45660.56</v>
      </c>
    </row>
    <row r="209" spans="1:10" ht="31.5" x14ac:dyDescent="0.25">
      <c r="A209" s="45">
        <v>181</v>
      </c>
      <c r="B209" s="50" t="s">
        <v>375</v>
      </c>
      <c r="C209" s="51" t="s">
        <v>376</v>
      </c>
      <c r="D209" s="52" t="s">
        <v>234</v>
      </c>
      <c r="E209" s="53">
        <v>10.8932</v>
      </c>
      <c r="F209" s="54">
        <v>519.79999999999995</v>
      </c>
      <c r="G209" s="54">
        <f t="shared" si="8"/>
        <v>5662.29</v>
      </c>
      <c r="H209" s="49">
        <f>G209/G615</f>
        <v>6.305067691935606E-4</v>
      </c>
      <c r="I209" s="48">
        <f>ROUND(F209*'Прил. 10'!$D$12,2)</f>
        <v>4179.1899999999996</v>
      </c>
      <c r="J209" s="48">
        <f t="shared" si="9"/>
        <v>45524.75</v>
      </c>
    </row>
    <row r="210" spans="1:10" ht="31.5" x14ac:dyDescent="0.25">
      <c r="A210" s="45">
        <v>182</v>
      </c>
      <c r="B210" s="50" t="s">
        <v>377</v>
      </c>
      <c r="C210" s="51" t="s">
        <v>378</v>
      </c>
      <c r="D210" s="52" t="s">
        <v>244</v>
      </c>
      <c r="E210" s="53">
        <v>15</v>
      </c>
      <c r="F210" s="54">
        <v>371.2</v>
      </c>
      <c r="G210" s="54">
        <f t="shared" si="8"/>
        <v>5568</v>
      </c>
      <c r="H210" s="49">
        <f>G210/G615</f>
        <v>6.2000739822046301E-4</v>
      </c>
      <c r="I210" s="48">
        <f>ROUND(F210*'Прил. 10'!$D$12,2)</f>
        <v>2984.45</v>
      </c>
      <c r="J210" s="48">
        <f t="shared" si="9"/>
        <v>44766.75</v>
      </c>
    </row>
    <row r="211" spans="1:10" ht="63" x14ac:dyDescent="0.25">
      <c r="A211" s="45">
        <v>183</v>
      </c>
      <c r="B211" s="50" t="s">
        <v>379</v>
      </c>
      <c r="C211" s="51" t="s">
        <v>380</v>
      </c>
      <c r="D211" s="52" t="s">
        <v>226</v>
      </c>
      <c r="E211" s="53">
        <v>538.33699999999999</v>
      </c>
      <c r="F211" s="54">
        <v>10.07</v>
      </c>
      <c r="G211" s="54">
        <f t="shared" si="8"/>
        <v>5421.05</v>
      </c>
      <c r="H211" s="49">
        <f>G211/G615</f>
        <v>6.0364423601347718E-4</v>
      </c>
      <c r="I211" s="48">
        <f>ROUND(F211*'Прил. 10'!$D$12,2)</f>
        <v>80.959999999999994</v>
      </c>
      <c r="J211" s="48">
        <f t="shared" si="9"/>
        <v>43583.76</v>
      </c>
    </row>
    <row r="212" spans="1:10" ht="94.5" x14ac:dyDescent="0.25">
      <c r="A212" s="45">
        <v>184</v>
      </c>
      <c r="B212" s="50" t="s">
        <v>381</v>
      </c>
      <c r="C212" s="51" t="s">
        <v>382</v>
      </c>
      <c r="D212" s="52" t="s">
        <v>229</v>
      </c>
      <c r="E212" s="53">
        <v>134.34434200000001</v>
      </c>
      <c r="F212" s="57">
        <v>40.049999999999997</v>
      </c>
      <c r="G212" s="54">
        <f t="shared" si="8"/>
        <v>5380.49</v>
      </c>
      <c r="H212" s="49">
        <f>G212/G615</f>
        <v>5.9912780281092285E-4</v>
      </c>
      <c r="I212" s="48">
        <f>ROUND(F212*'Прил. 10'!$D$12,2)</f>
        <v>322</v>
      </c>
      <c r="J212" s="48">
        <f t="shared" si="9"/>
        <v>43258.879999999997</v>
      </c>
    </row>
    <row r="213" spans="1:10" ht="31.5" x14ac:dyDescent="0.25">
      <c r="A213" s="45">
        <v>185</v>
      </c>
      <c r="B213" s="50" t="s">
        <v>383</v>
      </c>
      <c r="C213" s="51" t="s">
        <v>384</v>
      </c>
      <c r="D213" s="52" t="s">
        <v>229</v>
      </c>
      <c r="E213" s="53">
        <v>0.82</v>
      </c>
      <c r="F213" s="54">
        <v>6423.2</v>
      </c>
      <c r="G213" s="54">
        <f t="shared" ref="G213:G276" si="10">ROUND(E213*F213,2)</f>
        <v>5267.02</v>
      </c>
      <c r="H213" s="49">
        <f>G213/G615</f>
        <v>5.8649270233030587E-4</v>
      </c>
      <c r="I213" s="48">
        <f>ROUND(F213*'Прил. 10'!$D$12,2)</f>
        <v>51642.53</v>
      </c>
      <c r="J213" s="48">
        <f t="shared" ref="J213:J276" si="11">ROUND(E213*I213,2)</f>
        <v>42346.87</v>
      </c>
    </row>
    <row r="214" spans="1:10" ht="31.5" x14ac:dyDescent="0.25">
      <c r="A214" s="45">
        <v>186</v>
      </c>
      <c r="B214" s="50" t="s">
        <v>385</v>
      </c>
      <c r="C214" s="51" t="s">
        <v>386</v>
      </c>
      <c r="D214" s="52" t="s">
        <v>244</v>
      </c>
      <c r="E214" s="53">
        <v>356</v>
      </c>
      <c r="F214" s="54">
        <v>14.45</v>
      </c>
      <c r="G214" s="54">
        <f t="shared" si="10"/>
        <v>5144.2</v>
      </c>
      <c r="H214" s="49">
        <f>G214/G615</f>
        <v>5.7281646155274879E-4</v>
      </c>
      <c r="I214" s="48">
        <f>ROUND(F214*'Прил. 10'!$D$12,2)</f>
        <v>116.18</v>
      </c>
      <c r="J214" s="48">
        <f t="shared" si="11"/>
        <v>41360.080000000002</v>
      </c>
    </row>
    <row r="215" spans="1:10" ht="31.5" x14ac:dyDescent="0.25">
      <c r="A215" s="45">
        <v>187</v>
      </c>
      <c r="B215" s="50" t="s">
        <v>387</v>
      </c>
      <c r="C215" s="51" t="s">
        <v>388</v>
      </c>
      <c r="D215" s="52" t="s">
        <v>241</v>
      </c>
      <c r="E215" s="53">
        <v>47</v>
      </c>
      <c r="F215" s="54">
        <v>109.09</v>
      </c>
      <c r="G215" s="54">
        <f t="shared" si="10"/>
        <v>5127.2299999999996</v>
      </c>
      <c r="H215" s="49">
        <f>G215/G615</f>
        <v>5.7092681975177875E-4</v>
      </c>
      <c r="I215" s="48">
        <f>ROUND(F215*'Прил. 10'!$D$12,2)</f>
        <v>877.08</v>
      </c>
      <c r="J215" s="48">
        <f t="shared" si="11"/>
        <v>41222.76</v>
      </c>
    </row>
    <row r="216" spans="1:10" ht="31.5" x14ac:dyDescent="0.25">
      <c r="A216" s="45">
        <v>188</v>
      </c>
      <c r="B216" s="50" t="s">
        <v>389</v>
      </c>
      <c r="C216" s="51" t="s">
        <v>390</v>
      </c>
      <c r="D216" s="52" t="s">
        <v>244</v>
      </c>
      <c r="E216" s="53">
        <v>7</v>
      </c>
      <c r="F216" s="54">
        <v>709.6</v>
      </c>
      <c r="G216" s="54">
        <f t="shared" si="10"/>
        <v>4967.2</v>
      </c>
      <c r="H216" s="49">
        <f>G216/G615</f>
        <v>5.5310717464811124E-4</v>
      </c>
      <c r="I216" s="48">
        <f>ROUND(F216*'Прил. 10'!$D$12,2)</f>
        <v>5705.18</v>
      </c>
      <c r="J216" s="48">
        <f t="shared" si="11"/>
        <v>39936.26</v>
      </c>
    </row>
    <row r="217" spans="1:10" ht="31.5" x14ac:dyDescent="0.25">
      <c r="A217" s="45">
        <v>189</v>
      </c>
      <c r="B217" s="50" t="s">
        <v>391</v>
      </c>
      <c r="C217" s="51" t="s">
        <v>392</v>
      </c>
      <c r="D217" s="52" t="s">
        <v>273</v>
      </c>
      <c r="E217" s="53">
        <v>0.98199999999999998</v>
      </c>
      <c r="F217" s="54">
        <v>4832.12</v>
      </c>
      <c r="G217" s="54">
        <f t="shared" si="10"/>
        <v>4745.1400000000003</v>
      </c>
      <c r="H217" s="49">
        <f>G217/G615</f>
        <v>5.2838037097554743E-4</v>
      </c>
      <c r="I217" s="48">
        <f>ROUND(F217*'Прил. 10'!$D$12,2)</f>
        <v>38850.239999999998</v>
      </c>
      <c r="J217" s="48">
        <f t="shared" si="11"/>
        <v>38150.94</v>
      </c>
    </row>
    <row r="218" spans="1:10" ht="31.5" x14ac:dyDescent="0.25">
      <c r="A218" s="45">
        <v>190</v>
      </c>
      <c r="B218" s="50" t="s">
        <v>393</v>
      </c>
      <c r="C218" s="51" t="s">
        <v>394</v>
      </c>
      <c r="D218" s="52" t="s">
        <v>306</v>
      </c>
      <c r="E218" s="53">
        <v>190.89</v>
      </c>
      <c r="F218" s="54">
        <v>24.71</v>
      </c>
      <c r="G218" s="54">
        <f t="shared" si="10"/>
        <v>4716.8900000000003</v>
      </c>
      <c r="H218" s="49">
        <f>G218/G615</f>
        <v>5.2523467970404453E-4</v>
      </c>
      <c r="I218" s="48">
        <f>ROUND(F218*'Прил. 10'!$D$12,2)</f>
        <v>198.67</v>
      </c>
      <c r="J218" s="48">
        <f t="shared" si="11"/>
        <v>37924.120000000003</v>
      </c>
    </row>
    <row r="219" spans="1:10" ht="31.5" x14ac:dyDescent="0.25">
      <c r="A219" s="45">
        <v>191</v>
      </c>
      <c r="B219" s="50" t="s">
        <v>331</v>
      </c>
      <c r="C219" s="51" t="s">
        <v>332</v>
      </c>
      <c r="D219" s="52" t="s">
        <v>234</v>
      </c>
      <c r="E219" s="53">
        <v>7.82</v>
      </c>
      <c r="F219" s="54">
        <v>600</v>
      </c>
      <c r="G219" s="54">
        <f t="shared" si="10"/>
        <v>4692</v>
      </c>
      <c r="H219" s="49">
        <f>G219/G615</f>
        <v>5.2246313082801945E-4</v>
      </c>
      <c r="I219" s="48">
        <f>ROUND(F219*'Прил. 10'!$D$12,2)</f>
        <v>4824</v>
      </c>
      <c r="J219" s="48">
        <f t="shared" si="11"/>
        <v>37723.68</v>
      </c>
    </row>
    <row r="220" spans="1:10" ht="31.5" x14ac:dyDescent="0.25">
      <c r="A220" s="45">
        <v>192</v>
      </c>
      <c r="B220" s="50" t="s">
        <v>395</v>
      </c>
      <c r="C220" s="51" t="s">
        <v>396</v>
      </c>
      <c r="D220" s="52" t="s">
        <v>397</v>
      </c>
      <c r="E220" s="53">
        <v>99.903826899999999</v>
      </c>
      <c r="F220" s="54">
        <v>46.86</v>
      </c>
      <c r="G220" s="54">
        <f t="shared" si="10"/>
        <v>4681.49</v>
      </c>
      <c r="H220" s="49">
        <f>G220/G615</f>
        <v>5.2129282232311696E-4</v>
      </c>
      <c r="I220" s="48">
        <f>ROUND(F220*'Прил. 10'!$D$12,2)</f>
        <v>376.75</v>
      </c>
      <c r="J220" s="48">
        <f t="shared" si="11"/>
        <v>37638.769999999997</v>
      </c>
    </row>
    <row r="221" spans="1:10" ht="47.25" x14ac:dyDescent="0.25">
      <c r="A221" s="45">
        <v>193</v>
      </c>
      <c r="B221" s="50" t="s">
        <v>398</v>
      </c>
      <c r="C221" s="51" t="s">
        <v>399</v>
      </c>
      <c r="D221" s="52" t="s">
        <v>306</v>
      </c>
      <c r="E221" s="53">
        <v>844.88</v>
      </c>
      <c r="F221" s="54">
        <v>5.5</v>
      </c>
      <c r="G221" s="54">
        <f t="shared" si="10"/>
        <v>4646.84</v>
      </c>
      <c r="H221" s="49">
        <f>G221/G615</f>
        <v>5.1743447886975146E-4</v>
      </c>
      <c r="I221" s="48">
        <f>ROUND(F221*'Прил. 10'!$D$12,2)</f>
        <v>44.22</v>
      </c>
      <c r="J221" s="48">
        <f t="shared" si="11"/>
        <v>37360.589999999997</v>
      </c>
    </row>
    <row r="222" spans="1:10" ht="31.5" x14ac:dyDescent="0.25">
      <c r="A222" s="45">
        <v>194</v>
      </c>
      <c r="B222" s="50" t="s">
        <v>400</v>
      </c>
      <c r="C222" s="51" t="s">
        <v>401</v>
      </c>
      <c r="D222" s="52" t="s">
        <v>226</v>
      </c>
      <c r="E222" s="53">
        <v>278.20100000000002</v>
      </c>
      <c r="F222" s="54">
        <v>16.600000000000001</v>
      </c>
      <c r="G222" s="54">
        <f t="shared" si="10"/>
        <v>4618.1400000000003</v>
      </c>
      <c r="H222" s="49">
        <f>G222/G615</f>
        <v>5.1423867924171136E-4</v>
      </c>
      <c r="I222" s="48">
        <f>ROUND(F222*'Прил. 10'!$D$12,2)</f>
        <v>133.46</v>
      </c>
      <c r="J222" s="48">
        <f t="shared" si="11"/>
        <v>37128.71</v>
      </c>
    </row>
    <row r="223" spans="1:10" ht="47.25" x14ac:dyDescent="0.25">
      <c r="A223" s="45">
        <v>195</v>
      </c>
      <c r="B223" s="50" t="s">
        <v>402</v>
      </c>
      <c r="C223" s="51" t="s">
        <v>403</v>
      </c>
      <c r="D223" s="52" t="s">
        <v>241</v>
      </c>
      <c r="E223" s="53">
        <v>361.3</v>
      </c>
      <c r="F223" s="54">
        <v>12.31</v>
      </c>
      <c r="G223" s="54">
        <f t="shared" si="10"/>
        <v>4447.6000000000004</v>
      </c>
      <c r="H223" s="49">
        <f>G223/G615</f>
        <v>4.9524872563314136E-4</v>
      </c>
      <c r="I223" s="48">
        <f>ROUND(F223*'Прил. 10'!$D$12,2)</f>
        <v>98.97</v>
      </c>
      <c r="J223" s="48">
        <f t="shared" si="11"/>
        <v>35757.86</v>
      </c>
    </row>
    <row r="224" spans="1:10" ht="63" x14ac:dyDescent="0.25">
      <c r="A224" s="45">
        <v>196</v>
      </c>
      <c r="B224" s="50" t="s">
        <v>404</v>
      </c>
      <c r="C224" s="51" t="s">
        <v>405</v>
      </c>
      <c r="D224" s="52" t="s">
        <v>226</v>
      </c>
      <c r="E224" s="53">
        <v>283.83999999999997</v>
      </c>
      <c r="F224" s="54">
        <v>15.41</v>
      </c>
      <c r="G224" s="54">
        <f t="shared" si="10"/>
        <v>4373.97</v>
      </c>
      <c r="H224" s="49">
        <f>G224/G615</f>
        <v>4.8704988498461899E-4</v>
      </c>
      <c r="I224" s="48">
        <f>ROUND(F224*'Прил. 10'!$D$12,2)</f>
        <v>123.9</v>
      </c>
      <c r="J224" s="48">
        <f t="shared" si="11"/>
        <v>35167.78</v>
      </c>
    </row>
    <row r="225" spans="1:10" ht="31.5" x14ac:dyDescent="0.25">
      <c r="A225" s="45">
        <v>197</v>
      </c>
      <c r="B225" s="50" t="s">
        <v>406</v>
      </c>
      <c r="C225" s="51" t="s">
        <v>407</v>
      </c>
      <c r="D225" s="52" t="s">
        <v>229</v>
      </c>
      <c r="E225" s="53">
        <v>0.41540729999999998</v>
      </c>
      <c r="F225" s="54">
        <v>10315.01</v>
      </c>
      <c r="G225" s="54">
        <f t="shared" si="10"/>
        <v>4284.93</v>
      </c>
      <c r="H225" s="49">
        <f>G225/G615</f>
        <v>4.7713511150445558E-4</v>
      </c>
      <c r="I225" s="48">
        <f>ROUND(F225*'Прил. 10'!$D$12,2)</f>
        <v>82932.679999999993</v>
      </c>
      <c r="J225" s="48">
        <f t="shared" si="11"/>
        <v>34450.839999999997</v>
      </c>
    </row>
    <row r="226" spans="1:10" ht="31.5" x14ac:dyDescent="0.25">
      <c r="A226" s="45">
        <v>198</v>
      </c>
      <c r="B226" s="50" t="s">
        <v>408</v>
      </c>
      <c r="C226" s="51" t="s">
        <v>409</v>
      </c>
      <c r="D226" s="52" t="s">
        <v>226</v>
      </c>
      <c r="E226" s="53">
        <v>637.21911039999998</v>
      </c>
      <c r="F226" s="54">
        <v>6.67</v>
      </c>
      <c r="G226" s="54">
        <f t="shared" si="10"/>
        <v>4250.25</v>
      </c>
      <c r="H226" s="49">
        <f>G226/G615</f>
        <v>4.7327342749398755E-4</v>
      </c>
      <c r="I226" s="48">
        <f>ROUND(F226*'Прил. 10'!$D$12,2)</f>
        <v>53.63</v>
      </c>
      <c r="J226" s="48">
        <f t="shared" si="11"/>
        <v>34174.06</v>
      </c>
    </row>
    <row r="227" spans="1:10" ht="31.5" x14ac:dyDescent="0.25">
      <c r="A227" s="45">
        <v>199</v>
      </c>
      <c r="B227" s="50" t="s">
        <v>410</v>
      </c>
      <c r="C227" s="51" t="s">
        <v>411</v>
      </c>
      <c r="D227" s="52" t="s">
        <v>244</v>
      </c>
      <c r="E227" s="53">
        <v>9</v>
      </c>
      <c r="F227" s="54">
        <v>467.82</v>
      </c>
      <c r="G227" s="54">
        <f t="shared" si="10"/>
        <v>4210.38</v>
      </c>
      <c r="H227" s="49">
        <f>G227/G615</f>
        <v>4.6883382710479041E-4</v>
      </c>
      <c r="I227" s="48">
        <f>ROUND(F227*'Прил. 10'!$D$12,2)</f>
        <v>3761.27</v>
      </c>
      <c r="J227" s="48">
        <f t="shared" si="11"/>
        <v>33851.43</v>
      </c>
    </row>
    <row r="228" spans="1:10" ht="31.5" x14ac:dyDescent="0.25">
      <c r="A228" s="45">
        <v>200</v>
      </c>
      <c r="B228" s="50" t="s">
        <v>412</v>
      </c>
      <c r="C228" s="51" t="s">
        <v>413</v>
      </c>
      <c r="D228" s="52" t="s">
        <v>273</v>
      </c>
      <c r="E228" s="53">
        <v>0.11</v>
      </c>
      <c r="F228" s="54">
        <v>36934.379999999997</v>
      </c>
      <c r="G228" s="54">
        <f t="shared" si="10"/>
        <v>4062.78</v>
      </c>
      <c r="H228" s="49">
        <f>G228/G615</f>
        <v>4.5239828616058418E-4</v>
      </c>
      <c r="I228" s="48">
        <f>ROUND(F228*'Прил. 10'!$D$12,2)</f>
        <v>296952.42</v>
      </c>
      <c r="J228" s="48">
        <f t="shared" si="11"/>
        <v>32664.77</v>
      </c>
    </row>
    <row r="229" spans="1:10" ht="31.5" x14ac:dyDescent="0.25">
      <c r="A229" s="45">
        <v>201</v>
      </c>
      <c r="B229" s="50" t="s">
        <v>414</v>
      </c>
      <c r="C229" s="51" t="s">
        <v>415</v>
      </c>
      <c r="D229" s="52" t="s">
        <v>306</v>
      </c>
      <c r="E229" s="53">
        <v>170</v>
      </c>
      <c r="F229" s="54">
        <v>22.51</v>
      </c>
      <c r="G229" s="54">
        <f t="shared" si="10"/>
        <v>3826.7</v>
      </c>
      <c r="H229" s="49">
        <f>G229/G615</f>
        <v>4.2611032880212745E-4</v>
      </c>
      <c r="I229" s="48">
        <f>ROUND(F229*'Прил. 10'!$D$12,2)</f>
        <v>180.98</v>
      </c>
      <c r="J229" s="48">
        <f t="shared" si="11"/>
        <v>30766.6</v>
      </c>
    </row>
    <row r="230" spans="1:10" ht="63" x14ac:dyDescent="0.25">
      <c r="A230" s="45">
        <v>202</v>
      </c>
      <c r="B230" s="50" t="s">
        <v>416</v>
      </c>
      <c r="C230" s="51" t="s">
        <v>417</v>
      </c>
      <c r="D230" s="52" t="s">
        <v>226</v>
      </c>
      <c r="E230" s="53">
        <v>1350.4349999999999</v>
      </c>
      <c r="F230" s="54">
        <v>2.7</v>
      </c>
      <c r="G230" s="54">
        <f t="shared" si="10"/>
        <v>3646.17</v>
      </c>
      <c r="H230" s="49">
        <f>G230/G615</f>
        <v>4.060079696784313E-4</v>
      </c>
      <c r="I230" s="48">
        <f>ROUND(F230*'Прил. 10'!$D$12,2)</f>
        <v>21.71</v>
      </c>
      <c r="J230" s="48">
        <f t="shared" si="11"/>
        <v>29317.94</v>
      </c>
    </row>
    <row r="231" spans="1:10" ht="31.5" x14ac:dyDescent="0.25">
      <c r="A231" s="45">
        <v>203</v>
      </c>
      <c r="B231" s="50" t="s">
        <v>418</v>
      </c>
      <c r="C231" s="51" t="s">
        <v>419</v>
      </c>
      <c r="D231" s="52" t="s">
        <v>234</v>
      </c>
      <c r="E231" s="53">
        <v>6.7694000000000001</v>
      </c>
      <c r="F231" s="54">
        <v>517.91</v>
      </c>
      <c r="G231" s="54">
        <f t="shared" si="10"/>
        <v>3505.94</v>
      </c>
      <c r="H231" s="49">
        <f>G231/G615</f>
        <v>3.9039309226240122E-4</v>
      </c>
      <c r="I231" s="48">
        <f>ROUND(F231*'Прил. 10'!$D$12,2)</f>
        <v>4164</v>
      </c>
      <c r="J231" s="48">
        <f t="shared" si="11"/>
        <v>28187.78</v>
      </c>
    </row>
    <row r="232" spans="1:10" ht="47.25" x14ac:dyDescent="0.25">
      <c r="A232" s="45">
        <v>204</v>
      </c>
      <c r="B232" s="50" t="s">
        <v>420</v>
      </c>
      <c r="C232" s="51" t="s">
        <v>421</v>
      </c>
      <c r="D232" s="52" t="s">
        <v>306</v>
      </c>
      <c r="E232" s="53">
        <v>566.92920000000004</v>
      </c>
      <c r="F232" s="54">
        <v>6.16</v>
      </c>
      <c r="G232" s="54">
        <f t="shared" si="10"/>
        <v>3492.28</v>
      </c>
      <c r="H232" s="49">
        <f>G232/G615</f>
        <v>3.8887202526173824E-4</v>
      </c>
      <c r="I232" s="48">
        <f>ROUND(F232*'Прил. 10'!$D$12,2)</f>
        <v>49.53</v>
      </c>
      <c r="J232" s="48">
        <f t="shared" si="11"/>
        <v>28080</v>
      </c>
    </row>
    <row r="233" spans="1:10" ht="31.5" x14ac:dyDescent="0.25">
      <c r="A233" s="45">
        <v>205</v>
      </c>
      <c r="B233" s="50" t="s">
        <v>422</v>
      </c>
      <c r="C233" s="51" t="s">
        <v>423</v>
      </c>
      <c r="D233" s="52" t="s">
        <v>244</v>
      </c>
      <c r="E233" s="53">
        <v>1</v>
      </c>
      <c r="F233" s="54">
        <v>3470.24</v>
      </c>
      <c r="G233" s="54">
        <f t="shared" si="10"/>
        <v>3470.24</v>
      </c>
      <c r="H233" s="49">
        <f>G233/G615</f>
        <v>3.8641782931044888E-4</v>
      </c>
      <c r="I233" s="48">
        <f>ROUND(F233*'Прил. 10'!$D$12,2)</f>
        <v>27900.73</v>
      </c>
      <c r="J233" s="48">
        <f t="shared" si="11"/>
        <v>27900.73</v>
      </c>
    </row>
    <row r="234" spans="1:10" ht="31.5" x14ac:dyDescent="0.25">
      <c r="A234" s="45">
        <v>206</v>
      </c>
      <c r="B234" s="50" t="s">
        <v>424</v>
      </c>
      <c r="C234" s="51" t="s">
        <v>425</v>
      </c>
      <c r="D234" s="52" t="s">
        <v>229</v>
      </c>
      <c r="E234" s="53">
        <v>0.28339760000000003</v>
      </c>
      <c r="F234" s="54">
        <v>11978</v>
      </c>
      <c r="G234" s="54">
        <f t="shared" si="10"/>
        <v>3394.54</v>
      </c>
      <c r="H234" s="49">
        <f>G234/G615</f>
        <v>3.779884902218553E-4</v>
      </c>
      <c r="I234" s="48">
        <f>ROUND(F234*'Прил. 10'!$D$12,2)</f>
        <v>96303.12</v>
      </c>
      <c r="J234" s="48">
        <f t="shared" si="11"/>
        <v>27292.07</v>
      </c>
    </row>
    <row r="235" spans="1:10" ht="31.5" x14ac:dyDescent="0.25">
      <c r="A235" s="45">
        <v>207</v>
      </c>
      <c r="B235" s="50" t="s">
        <v>426</v>
      </c>
      <c r="C235" s="51" t="s">
        <v>427</v>
      </c>
      <c r="D235" s="52" t="s">
        <v>273</v>
      </c>
      <c r="E235" s="53">
        <v>0.186</v>
      </c>
      <c r="F235" s="54">
        <v>18047.849999999999</v>
      </c>
      <c r="G235" s="54">
        <f t="shared" si="10"/>
        <v>3356.9</v>
      </c>
      <c r="H235" s="49">
        <f>G235/G615</f>
        <v>3.737972045772759E-4</v>
      </c>
      <c r="I235" s="48">
        <f>ROUND(F235*'Прил. 10'!$D$12,2)</f>
        <v>145104.71</v>
      </c>
      <c r="J235" s="48">
        <f t="shared" si="11"/>
        <v>26989.48</v>
      </c>
    </row>
    <row r="236" spans="1:10" ht="31.5" x14ac:dyDescent="0.25">
      <c r="A236" s="45">
        <v>208</v>
      </c>
      <c r="B236" s="50" t="s">
        <v>428</v>
      </c>
      <c r="C236" s="51" t="s">
        <v>429</v>
      </c>
      <c r="D236" s="52" t="s">
        <v>234</v>
      </c>
      <c r="E236" s="53">
        <v>2.5903999999999998</v>
      </c>
      <c r="F236" s="54">
        <v>1287</v>
      </c>
      <c r="G236" s="54">
        <f t="shared" si="10"/>
        <v>3333.84</v>
      </c>
      <c r="H236" s="49">
        <f>G236/G615</f>
        <v>3.7122942968450222E-4</v>
      </c>
      <c r="I236" s="48">
        <f>ROUND(F236*'Прил. 10'!$D$12,2)</f>
        <v>10347.48</v>
      </c>
      <c r="J236" s="48">
        <f t="shared" si="11"/>
        <v>26804.11</v>
      </c>
    </row>
    <row r="237" spans="1:10" ht="31.5" x14ac:dyDescent="0.25">
      <c r="A237" s="45">
        <v>209</v>
      </c>
      <c r="B237" s="50" t="s">
        <v>430</v>
      </c>
      <c r="C237" s="51" t="s">
        <v>431</v>
      </c>
      <c r="D237" s="52" t="s">
        <v>229</v>
      </c>
      <c r="E237" s="53">
        <v>0.4</v>
      </c>
      <c r="F237" s="54">
        <v>8231.82</v>
      </c>
      <c r="G237" s="54">
        <f t="shared" si="10"/>
        <v>3292.73</v>
      </c>
      <c r="H237" s="49">
        <f>G237/G615</f>
        <v>3.6665175293506917E-4</v>
      </c>
      <c r="I237" s="48">
        <f>ROUND(F237*'Прил. 10'!$D$12,2)</f>
        <v>66183.83</v>
      </c>
      <c r="J237" s="48">
        <f t="shared" si="11"/>
        <v>26473.53</v>
      </c>
    </row>
    <row r="238" spans="1:10" ht="31.5" x14ac:dyDescent="0.25">
      <c r="A238" s="45">
        <v>210</v>
      </c>
      <c r="B238" s="50" t="s">
        <v>432</v>
      </c>
      <c r="C238" s="51" t="s">
        <v>433</v>
      </c>
      <c r="D238" s="52" t="s">
        <v>273</v>
      </c>
      <c r="E238" s="53">
        <v>0.01</v>
      </c>
      <c r="F238" s="54">
        <v>328293.05</v>
      </c>
      <c r="G238" s="54">
        <f t="shared" si="10"/>
        <v>3282.93</v>
      </c>
      <c r="H238" s="49">
        <f>G238/G615</f>
        <v>3.6556050428159203E-4</v>
      </c>
      <c r="I238" s="48">
        <f>ROUND(F238*'Прил. 10'!$D$12,2)</f>
        <v>2639476.12</v>
      </c>
      <c r="J238" s="48">
        <f t="shared" si="11"/>
        <v>26394.76</v>
      </c>
    </row>
    <row r="239" spans="1:10" ht="31.5" x14ac:dyDescent="0.25">
      <c r="A239" s="45">
        <v>211</v>
      </c>
      <c r="B239" s="50" t="s">
        <v>434</v>
      </c>
      <c r="C239" s="51" t="s">
        <v>435</v>
      </c>
      <c r="D239" s="52" t="s">
        <v>241</v>
      </c>
      <c r="E239" s="53">
        <v>30.229600000000001</v>
      </c>
      <c r="F239" s="54">
        <v>108.27</v>
      </c>
      <c r="G239" s="54">
        <f t="shared" si="10"/>
        <v>3272.96</v>
      </c>
      <c r="H239" s="49">
        <f>G239/G615</f>
        <v>3.6445032580453423E-4</v>
      </c>
      <c r="I239" s="48">
        <f>ROUND(F239*'Прил. 10'!$D$12,2)</f>
        <v>870.49</v>
      </c>
      <c r="J239" s="48">
        <f t="shared" si="11"/>
        <v>26314.560000000001</v>
      </c>
    </row>
    <row r="240" spans="1:10" ht="31.5" x14ac:dyDescent="0.25">
      <c r="A240" s="45">
        <v>212</v>
      </c>
      <c r="B240" s="50" t="s">
        <v>436</v>
      </c>
      <c r="C240" s="51" t="s">
        <v>437</v>
      </c>
      <c r="D240" s="52" t="s">
        <v>306</v>
      </c>
      <c r="E240" s="53">
        <v>54.6</v>
      </c>
      <c r="F240" s="54">
        <v>56.5</v>
      </c>
      <c r="G240" s="54">
        <f t="shared" si="10"/>
        <v>3084.9</v>
      </c>
      <c r="H240" s="49">
        <f>G240/G615</f>
        <v>3.4350948684811535E-4</v>
      </c>
      <c r="I240" s="48">
        <f>ROUND(F240*'Прил. 10'!$D$12,2)</f>
        <v>454.26</v>
      </c>
      <c r="J240" s="48">
        <f t="shared" si="11"/>
        <v>24802.6</v>
      </c>
    </row>
    <row r="241" spans="1:10" ht="31.5" x14ac:dyDescent="0.25">
      <c r="A241" s="45">
        <v>213</v>
      </c>
      <c r="B241" s="50" t="s">
        <v>438</v>
      </c>
      <c r="C241" s="51" t="s">
        <v>439</v>
      </c>
      <c r="D241" s="52" t="s">
        <v>229</v>
      </c>
      <c r="E241" s="53">
        <v>0.12805800000000001</v>
      </c>
      <c r="F241" s="54">
        <v>22954.57</v>
      </c>
      <c r="G241" s="54">
        <f t="shared" si="10"/>
        <v>2939.52</v>
      </c>
      <c r="H241" s="49">
        <f>G241/G615</f>
        <v>3.2732114712949266E-4</v>
      </c>
      <c r="I241" s="48">
        <f>ROUND(F241*'Прил. 10'!$D$12,2)</f>
        <v>184554.74</v>
      </c>
      <c r="J241" s="48">
        <f t="shared" si="11"/>
        <v>23633.71</v>
      </c>
    </row>
    <row r="242" spans="1:10" ht="31.5" x14ac:dyDescent="0.25">
      <c r="A242" s="45">
        <v>214</v>
      </c>
      <c r="B242" s="50" t="s">
        <v>440</v>
      </c>
      <c r="C242" s="51" t="s">
        <v>441</v>
      </c>
      <c r="D242" s="52" t="s">
        <v>234</v>
      </c>
      <c r="E242" s="53">
        <v>2.7356250000000002</v>
      </c>
      <c r="F242" s="54">
        <v>1056</v>
      </c>
      <c r="G242" s="54">
        <f t="shared" si="10"/>
        <v>2888.82</v>
      </c>
      <c r="H242" s="49">
        <f>G242/G615</f>
        <v>3.2167560562629992E-4</v>
      </c>
      <c r="I242" s="48">
        <f>ROUND(F242*'Прил. 10'!$D$12,2)</f>
        <v>8490.24</v>
      </c>
      <c r="J242" s="48">
        <f t="shared" si="11"/>
        <v>23226.11</v>
      </c>
    </row>
    <row r="243" spans="1:10" ht="31.5" x14ac:dyDescent="0.25">
      <c r="A243" s="45">
        <v>215</v>
      </c>
      <c r="B243" s="50" t="s">
        <v>442</v>
      </c>
      <c r="C243" s="51" t="s">
        <v>443</v>
      </c>
      <c r="D243" s="52" t="s">
        <v>241</v>
      </c>
      <c r="E243" s="53">
        <v>792.76</v>
      </c>
      <c r="F243" s="54">
        <v>3.62</v>
      </c>
      <c r="G243" s="54">
        <f t="shared" si="10"/>
        <v>2869.79</v>
      </c>
      <c r="H243" s="49">
        <f>G243/G615</f>
        <v>3.195565789042928E-4</v>
      </c>
      <c r="I243" s="48">
        <f>ROUND(F243*'Прил. 10'!$D$12,2)</f>
        <v>29.1</v>
      </c>
      <c r="J243" s="48">
        <f t="shared" si="11"/>
        <v>23069.32</v>
      </c>
    </row>
    <row r="244" spans="1:10" ht="31.5" x14ac:dyDescent="0.25">
      <c r="A244" s="45">
        <v>216</v>
      </c>
      <c r="B244" s="50" t="s">
        <v>444</v>
      </c>
      <c r="C244" s="51" t="s">
        <v>445</v>
      </c>
      <c r="D244" s="52" t="s">
        <v>234</v>
      </c>
      <c r="E244" s="53">
        <v>2.1641599999999999</v>
      </c>
      <c r="F244" s="54">
        <v>1320</v>
      </c>
      <c r="G244" s="54">
        <f t="shared" si="10"/>
        <v>2856.69</v>
      </c>
      <c r="H244" s="49">
        <f>G244/G615</f>
        <v>3.1809786896954279E-4</v>
      </c>
      <c r="I244" s="48">
        <f>ROUND(F244*'Прил. 10'!$D$12,2)</f>
        <v>10612.8</v>
      </c>
      <c r="J244" s="48">
        <f t="shared" si="11"/>
        <v>22967.8</v>
      </c>
    </row>
    <row r="245" spans="1:10" ht="31.5" x14ac:dyDescent="0.25">
      <c r="A245" s="45">
        <v>217</v>
      </c>
      <c r="B245" s="50" t="s">
        <v>446</v>
      </c>
      <c r="C245" s="51" t="s">
        <v>447</v>
      </c>
      <c r="D245" s="52" t="s">
        <v>306</v>
      </c>
      <c r="E245" s="53">
        <v>89.628</v>
      </c>
      <c r="F245" s="54">
        <v>31.05</v>
      </c>
      <c r="G245" s="54">
        <f t="shared" si="10"/>
        <v>2782.95</v>
      </c>
      <c r="H245" s="49">
        <f>G245/G615</f>
        <v>3.098867796116446E-4</v>
      </c>
      <c r="I245" s="48">
        <f>ROUND(F245*'Прил. 10'!$D$12,2)</f>
        <v>249.64</v>
      </c>
      <c r="J245" s="48">
        <f t="shared" si="11"/>
        <v>22374.73</v>
      </c>
    </row>
    <row r="246" spans="1:10" ht="31.5" x14ac:dyDescent="0.25">
      <c r="A246" s="45">
        <v>218</v>
      </c>
      <c r="B246" s="50" t="s">
        <v>448</v>
      </c>
      <c r="C246" s="51" t="s">
        <v>449</v>
      </c>
      <c r="D246" s="52" t="s">
        <v>244</v>
      </c>
      <c r="E246" s="53">
        <v>30</v>
      </c>
      <c r="F246" s="54">
        <v>92.17</v>
      </c>
      <c r="G246" s="54">
        <f t="shared" si="10"/>
        <v>2765.1</v>
      </c>
      <c r="H246" s="49">
        <f>G246/G615</f>
        <v>3.0789914813566849E-4</v>
      </c>
      <c r="I246" s="48">
        <f>ROUND(F246*'Прил. 10'!$D$12,2)</f>
        <v>741.05</v>
      </c>
      <c r="J246" s="48">
        <f t="shared" si="11"/>
        <v>22231.5</v>
      </c>
    </row>
    <row r="247" spans="1:10" ht="31.5" x14ac:dyDescent="0.25">
      <c r="A247" s="45">
        <v>219</v>
      </c>
      <c r="B247" s="50" t="s">
        <v>450</v>
      </c>
      <c r="C247" s="51" t="s">
        <v>451</v>
      </c>
      <c r="D247" s="52" t="s">
        <v>244</v>
      </c>
      <c r="E247" s="53">
        <v>8</v>
      </c>
      <c r="F247" s="54">
        <v>344</v>
      </c>
      <c r="G247" s="54">
        <f t="shared" si="10"/>
        <v>2752</v>
      </c>
      <c r="H247" s="49">
        <f>G247/G615</f>
        <v>3.0644043820091848E-4</v>
      </c>
      <c r="I247" s="48">
        <f>ROUND(F247*'Прил. 10'!$D$12,2)</f>
        <v>2765.76</v>
      </c>
      <c r="J247" s="48">
        <f t="shared" si="11"/>
        <v>22126.080000000002</v>
      </c>
    </row>
    <row r="248" spans="1:10" ht="47.25" x14ac:dyDescent="0.25">
      <c r="A248" s="45">
        <v>220</v>
      </c>
      <c r="B248" s="50" t="s">
        <v>452</v>
      </c>
      <c r="C248" s="51" t="s">
        <v>453</v>
      </c>
      <c r="D248" s="52" t="s">
        <v>454</v>
      </c>
      <c r="E248" s="53">
        <v>20.6</v>
      </c>
      <c r="F248" s="54">
        <v>132.24</v>
      </c>
      <c r="G248" s="54">
        <f t="shared" si="10"/>
        <v>2724.14</v>
      </c>
      <c r="H248" s="49">
        <f>G248/G615</f>
        <v>3.0333817417174783E-4</v>
      </c>
      <c r="I248" s="48">
        <f>ROUND(F248*'Прил. 10'!$D$12,2)</f>
        <v>1063.21</v>
      </c>
      <c r="J248" s="48">
        <f t="shared" si="11"/>
        <v>21902.13</v>
      </c>
    </row>
    <row r="249" spans="1:10" ht="47.25" x14ac:dyDescent="0.25">
      <c r="A249" s="45">
        <v>221</v>
      </c>
      <c r="B249" s="50" t="s">
        <v>455</v>
      </c>
      <c r="C249" s="51" t="s">
        <v>456</v>
      </c>
      <c r="D249" s="52" t="s">
        <v>241</v>
      </c>
      <c r="E249" s="53">
        <v>261.23</v>
      </c>
      <c r="F249" s="54">
        <v>10.38</v>
      </c>
      <c r="G249" s="54">
        <f t="shared" si="10"/>
        <v>2711.57</v>
      </c>
      <c r="H249" s="49">
        <f>G249/G615</f>
        <v>3.0193848074580836E-4</v>
      </c>
      <c r="I249" s="48">
        <f>ROUND(F249*'Прил. 10'!$D$12,2)</f>
        <v>83.46</v>
      </c>
      <c r="J249" s="48">
        <f t="shared" si="11"/>
        <v>21802.26</v>
      </c>
    </row>
    <row r="250" spans="1:10" ht="31.5" x14ac:dyDescent="0.25">
      <c r="A250" s="45">
        <v>222</v>
      </c>
      <c r="B250" s="50" t="s">
        <v>457</v>
      </c>
      <c r="C250" s="51" t="s">
        <v>458</v>
      </c>
      <c r="D250" s="52" t="s">
        <v>241</v>
      </c>
      <c r="E250" s="53">
        <v>25.98</v>
      </c>
      <c r="F250" s="54">
        <v>104.33</v>
      </c>
      <c r="G250" s="54">
        <f t="shared" si="10"/>
        <v>2710.49</v>
      </c>
      <c r="H250" s="49">
        <f>G250/G615</f>
        <v>3.0181822069011899E-4</v>
      </c>
      <c r="I250" s="48">
        <f>ROUND(F250*'Прил. 10'!$D$12,2)</f>
        <v>838.81</v>
      </c>
      <c r="J250" s="48">
        <f t="shared" si="11"/>
        <v>21792.28</v>
      </c>
    </row>
    <row r="251" spans="1:10" ht="31.5" x14ac:dyDescent="0.25">
      <c r="A251" s="45">
        <v>223</v>
      </c>
      <c r="B251" s="50" t="s">
        <v>459</v>
      </c>
      <c r="C251" s="51" t="s">
        <v>460</v>
      </c>
      <c r="D251" s="52" t="s">
        <v>229</v>
      </c>
      <c r="E251" s="53">
        <v>0.25609999999999999</v>
      </c>
      <c r="F251" s="54">
        <v>10465</v>
      </c>
      <c r="G251" s="54">
        <f t="shared" si="10"/>
        <v>2680.09</v>
      </c>
      <c r="H251" s="49">
        <f>G251/G615</f>
        <v>2.9843312282627169E-4</v>
      </c>
      <c r="I251" s="48">
        <f>ROUND(F251*'Прил. 10'!$D$12,2)</f>
        <v>84138.6</v>
      </c>
      <c r="J251" s="48">
        <f t="shared" si="11"/>
        <v>21547.9</v>
      </c>
    </row>
    <row r="252" spans="1:10" ht="47.25" x14ac:dyDescent="0.25">
      <c r="A252" s="45">
        <v>224</v>
      </c>
      <c r="B252" s="50" t="s">
        <v>242</v>
      </c>
      <c r="C252" s="51" t="s">
        <v>461</v>
      </c>
      <c r="D252" s="52" t="s">
        <v>244</v>
      </c>
      <c r="E252" s="53">
        <v>24</v>
      </c>
      <c r="F252" s="57">
        <v>109.34</v>
      </c>
      <c r="G252" s="54">
        <f t="shared" si="10"/>
        <v>2624.16</v>
      </c>
      <c r="H252" s="49">
        <f>G252/G615</f>
        <v>2.92205210868213E-4</v>
      </c>
      <c r="I252" s="48">
        <f>ROUND(F252*'Прил. 10'!$D$12,2)</f>
        <v>879.09</v>
      </c>
      <c r="J252" s="48">
        <f t="shared" si="11"/>
        <v>21098.16</v>
      </c>
    </row>
    <row r="253" spans="1:10" ht="31.5" x14ac:dyDescent="0.25">
      <c r="A253" s="45">
        <v>225</v>
      </c>
      <c r="B253" s="50" t="s">
        <v>462</v>
      </c>
      <c r="C253" s="51" t="s">
        <v>463</v>
      </c>
      <c r="D253" s="52" t="s">
        <v>229</v>
      </c>
      <c r="E253" s="53">
        <v>0.18250140000000001</v>
      </c>
      <c r="F253" s="54">
        <v>14312.87</v>
      </c>
      <c r="G253" s="54">
        <f t="shared" si="10"/>
        <v>2612.12</v>
      </c>
      <c r="H253" s="49">
        <f>G253/G615</f>
        <v>2.9086453395108398E-4</v>
      </c>
      <c r="I253" s="48">
        <f>ROUND(F253*'Прил. 10'!$D$12,2)</f>
        <v>115075.47</v>
      </c>
      <c r="J253" s="48">
        <f t="shared" si="11"/>
        <v>21001.43</v>
      </c>
    </row>
    <row r="254" spans="1:10" ht="47.25" x14ac:dyDescent="0.25">
      <c r="A254" s="45">
        <v>226</v>
      </c>
      <c r="B254" s="50" t="s">
        <v>242</v>
      </c>
      <c r="C254" s="51" t="s">
        <v>464</v>
      </c>
      <c r="D254" s="52" t="s">
        <v>244</v>
      </c>
      <c r="E254" s="53">
        <v>12</v>
      </c>
      <c r="F254" s="57">
        <v>216.33</v>
      </c>
      <c r="G254" s="54">
        <f t="shared" si="10"/>
        <v>2595.96</v>
      </c>
      <c r="H254" s="49">
        <f>G254/G615</f>
        <v>2.8906508719188091E-4</v>
      </c>
      <c r="I254" s="48">
        <f>ROUND(F254*'Прил. 10'!$D$12,2)</f>
        <v>1739.29</v>
      </c>
      <c r="J254" s="48">
        <f t="shared" si="11"/>
        <v>20871.48</v>
      </c>
    </row>
    <row r="255" spans="1:10" ht="31.5" x14ac:dyDescent="0.25">
      <c r="A255" s="45">
        <v>227</v>
      </c>
      <c r="B255" s="50" t="s">
        <v>465</v>
      </c>
      <c r="C255" s="51" t="s">
        <v>466</v>
      </c>
      <c r="D255" s="52" t="s">
        <v>229</v>
      </c>
      <c r="E255" s="53">
        <v>0.88027500000000003</v>
      </c>
      <c r="F255" s="54">
        <v>2919.43</v>
      </c>
      <c r="G255" s="54">
        <f t="shared" si="10"/>
        <v>2569.9</v>
      </c>
      <c r="H255" s="49">
        <f>G255/G615</f>
        <v>2.8616325658885919E-4</v>
      </c>
      <c r="I255" s="48">
        <f>ROUND(F255*'Прил. 10'!$D$12,2)</f>
        <v>23472.22</v>
      </c>
      <c r="J255" s="48">
        <f t="shared" si="11"/>
        <v>20662.009999999998</v>
      </c>
    </row>
    <row r="256" spans="1:10" ht="31.5" x14ac:dyDescent="0.25">
      <c r="A256" s="45">
        <v>228</v>
      </c>
      <c r="B256" s="50" t="s">
        <v>467</v>
      </c>
      <c r="C256" s="51" t="s">
        <v>468</v>
      </c>
      <c r="D256" s="52" t="s">
        <v>306</v>
      </c>
      <c r="E256" s="53">
        <v>397.141436</v>
      </c>
      <c r="F256" s="54">
        <v>6.38</v>
      </c>
      <c r="G256" s="54">
        <f t="shared" si="10"/>
        <v>2533.7600000000002</v>
      </c>
      <c r="H256" s="49">
        <f>G256/G615</f>
        <v>2.8213899879940378E-4</v>
      </c>
      <c r="I256" s="48">
        <f>ROUND(F256*'Прил. 10'!$D$12,2)</f>
        <v>51.3</v>
      </c>
      <c r="J256" s="48">
        <f t="shared" si="11"/>
        <v>20373.36</v>
      </c>
    </row>
    <row r="257" spans="1:10" ht="31.5" x14ac:dyDescent="0.25">
      <c r="A257" s="45">
        <v>229</v>
      </c>
      <c r="B257" s="50" t="s">
        <v>469</v>
      </c>
      <c r="C257" s="51" t="s">
        <v>470</v>
      </c>
      <c r="D257" s="52" t="s">
        <v>244</v>
      </c>
      <c r="E257" s="53">
        <v>4</v>
      </c>
      <c r="F257" s="54">
        <v>624.9</v>
      </c>
      <c r="G257" s="54">
        <f t="shared" si="10"/>
        <v>2499.6</v>
      </c>
      <c r="H257" s="49">
        <f>G257/G615</f>
        <v>2.7833521777871211E-4</v>
      </c>
      <c r="I257" s="48">
        <f>ROUND(F257*'Прил. 10'!$D$12,2)</f>
        <v>5024.2</v>
      </c>
      <c r="J257" s="48">
        <f t="shared" si="11"/>
        <v>20096.8</v>
      </c>
    </row>
    <row r="258" spans="1:10" ht="31.5" x14ac:dyDescent="0.25">
      <c r="A258" s="45">
        <v>230</v>
      </c>
      <c r="B258" s="50" t="s">
        <v>471</v>
      </c>
      <c r="C258" s="51" t="s">
        <v>472</v>
      </c>
      <c r="D258" s="52" t="s">
        <v>229</v>
      </c>
      <c r="E258" s="53">
        <v>0.158972</v>
      </c>
      <c r="F258" s="54">
        <v>15584</v>
      </c>
      <c r="G258" s="54">
        <f t="shared" si="10"/>
        <v>2477.42</v>
      </c>
      <c r="H258" s="49">
        <f>G258/G615</f>
        <v>2.7586543256094456E-4</v>
      </c>
      <c r="I258" s="48">
        <f>ROUND(F258*'Прил. 10'!$D$12,2)</f>
        <v>125295.36</v>
      </c>
      <c r="J258" s="48">
        <f t="shared" si="11"/>
        <v>19918.45</v>
      </c>
    </row>
    <row r="259" spans="1:10" ht="31.5" x14ac:dyDescent="0.25">
      <c r="A259" s="45">
        <v>231</v>
      </c>
      <c r="B259" s="50" t="s">
        <v>473</v>
      </c>
      <c r="C259" s="51" t="s">
        <v>474</v>
      </c>
      <c r="D259" s="52" t="s">
        <v>234</v>
      </c>
      <c r="E259" s="53">
        <v>384.804935</v>
      </c>
      <c r="F259" s="54">
        <v>6.22</v>
      </c>
      <c r="G259" s="54">
        <f t="shared" si="10"/>
        <v>2393.4899999999998</v>
      </c>
      <c r="H259" s="49">
        <f>G259/G615</f>
        <v>2.6651966730723703E-4</v>
      </c>
      <c r="I259" s="48">
        <f>ROUND(F259*'Прил. 10'!$D$12,2)</f>
        <v>50.01</v>
      </c>
      <c r="J259" s="48">
        <f t="shared" si="11"/>
        <v>19244.09</v>
      </c>
    </row>
    <row r="260" spans="1:10" ht="47.25" x14ac:dyDescent="0.25">
      <c r="A260" s="45">
        <v>232</v>
      </c>
      <c r="B260" s="50" t="s">
        <v>242</v>
      </c>
      <c r="C260" s="51" t="s">
        <v>475</v>
      </c>
      <c r="D260" s="52" t="s">
        <v>306</v>
      </c>
      <c r="E260" s="53">
        <v>8</v>
      </c>
      <c r="F260" s="57">
        <v>283.76</v>
      </c>
      <c r="G260" s="54">
        <f t="shared" si="10"/>
        <v>2270.08</v>
      </c>
      <c r="H260" s="49">
        <f>G260/G615</f>
        <v>2.5277772890666461E-4</v>
      </c>
      <c r="I260" s="48">
        <f>ROUND(F260*'Прил. 10'!$D$12,2)</f>
        <v>2281.4299999999998</v>
      </c>
      <c r="J260" s="48">
        <f t="shared" si="11"/>
        <v>18251.439999999999</v>
      </c>
    </row>
    <row r="261" spans="1:10" ht="31.5" x14ac:dyDescent="0.25">
      <c r="A261" s="45">
        <v>233</v>
      </c>
      <c r="B261" s="50" t="s">
        <v>476</v>
      </c>
      <c r="C261" s="51" t="s">
        <v>477</v>
      </c>
      <c r="D261" s="52" t="s">
        <v>226</v>
      </c>
      <c r="E261" s="53">
        <v>167.64400000000001</v>
      </c>
      <c r="F261" s="54">
        <v>13.08</v>
      </c>
      <c r="G261" s="54">
        <f t="shared" si="10"/>
        <v>2192.7800000000002</v>
      </c>
      <c r="H261" s="49">
        <f>G261/G615</f>
        <v>2.441702267726054E-4</v>
      </c>
      <c r="I261" s="48">
        <f>ROUND(F261*'Прил. 10'!$D$12,2)</f>
        <v>105.16</v>
      </c>
      <c r="J261" s="48">
        <f t="shared" si="11"/>
        <v>17629.439999999999</v>
      </c>
    </row>
    <row r="262" spans="1:10" ht="31.5" x14ac:dyDescent="0.25">
      <c r="A262" s="45">
        <v>234</v>
      </c>
      <c r="B262" s="50" t="s">
        <v>478</v>
      </c>
      <c r="C262" s="51" t="s">
        <v>479</v>
      </c>
      <c r="D262" s="52" t="s">
        <v>306</v>
      </c>
      <c r="E262" s="53">
        <v>60</v>
      </c>
      <c r="F262" s="54">
        <v>36.200000000000003</v>
      </c>
      <c r="G262" s="54">
        <f t="shared" si="10"/>
        <v>2172</v>
      </c>
      <c r="H262" s="49">
        <f>G262/G615</f>
        <v>2.4185633421962025E-4</v>
      </c>
      <c r="I262" s="48">
        <f>ROUND(F262*'Прил. 10'!$D$12,2)</f>
        <v>291.05</v>
      </c>
      <c r="J262" s="48">
        <f t="shared" si="11"/>
        <v>17463</v>
      </c>
    </row>
    <row r="263" spans="1:10" ht="31.5" x14ac:dyDescent="0.25">
      <c r="A263" s="45">
        <v>235</v>
      </c>
      <c r="B263" s="50" t="s">
        <v>480</v>
      </c>
      <c r="C263" s="51" t="s">
        <v>481</v>
      </c>
      <c r="D263" s="52" t="s">
        <v>244</v>
      </c>
      <c r="E263" s="53">
        <v>6</v>
      </c>
      <c r="F263" s="54">
        <v>360.51</v>
      </c>
      <c r="G263" s="54">
        <f t="shared" si="10"/>
        <v>2163.06</v>
      </c>
      <c r="H263" s="49">
        <f>G263/G615</f>
        <v>2.4086084820308093E-4</v>
      </c>
      <c r="I263" s="48">
        <f>ROUND(F263*'Прил. 10'!$D$12,2)</f>
        <v>2898.5</v>
      </c>
      <c r="J263" s="48">
        <f t="shared" si="11"/>
        <v>17391</v>
      </c>
    </row>
    <row r="264" spans="1:10" ht="31.5" x14ac:dyDescent="0.25">
      <c r="A264" s="45">
        <v>236</v>
      </c>
      <c r="B264" s="50" t="s">
        <v>482</v>
      </c>
      <c r="C264" s="51" t="s">
        <v>483</v>
      </c>
      <c r="D264" s="52" t="s">
        <v>229</v>
      </c>
      <c r="E264" s="53">
        <v>0.43827319999999997</v>
      </c>
      <c r="F264" s="54">
        <v>4920</v>
      </c>
      <c r="G264" s="54">
        <f t="shared" si="10"/>
        <v>2156.3000000000002</v>
      </c>
      <c r="H264" s="49">
        <f>G264/G615</f>
        <v>2.4010810933598859E-4</v>
      </c>
      <c r="I264" s="48">
        <f>ROUND(F264*'Прил. 10'!$D$12,2)</f>
        <v>39556.800000000003</v>
      </c>
      <c r="J264" s="48">
        <f t="shared" si="11"/>
        <v>17336.689999999999</v>
      </c>
    </row>
    <row r="265" spans="1:10" ht="31.5" x14ac:dyDescent="0.25">
      <c r="A265" s="45">
        <v>237</v>
      </c>
      <c r="B265" s="50" t="s">
        <v>484</v>
      </c>
      <c r="C265" s="51" t="s">
        <v>485</v>
      </c>
      <c r="D265" s="52" t="s">
        <v>229</v>
      </c>
      <c r="E265" s="53">
        <v>0.16</v>
      </c>
      <c r="F265" s="54">
        <v>13299.74</v>
      </c>
      <c r="G265" s="54">
        <f t="shared" si="10"/>
        <v>2127.96</v>
      </c>
      <c r="H265" s="49">
        <f>G265/G615</f>
        <v>2.3695239639317823E-4</v>
      </c>
      <c r="I265" s="48">
        <f>ROUND(F265*'Прил. 10'!$D$12,2)</f>
        <v>106929.91</v>
      </c>
      <c r="J265" s="48">
        <f t="shared" si="11"/>
        <v>17108.79</v>
      </c>
    </row>
    <row r="266" spans="1:10" ht="31.5" x14ac:dyDescent="0.25">
      <c r="A266" s="45">
        <v>238</v>
      </c>
      <c r="B266" s="50" t="s">
        <v>486</v>
      </c>
      <c r="C266" s="51" t="s">
        <v>487</v>
      </c>
      <c r="D266" s="52" t="s">
        <v>488</v>
      </c>
      <c r="E266" s="53">
        <v>12.254564</v>
      </c>
      <c r="F266" s="54">
        <v>173</v>
      </c>
      <c r="G266" s="54">
        <f t="shared" si="10"/>
        <v>2120.04</v>
      </c>
      <c r="H266" s="49">
        <f>G266/G615</f>
        <v>2.3607048931812325E-4</v>
      </c>
      <c r="I266" s="48">
        <f>ROUND(F266*'Прил. 10'!$D$12,2)</f>
        <v>1390.92</v>
      </c>
      <c r="J266" s="48">
        <f t="shared" si="11"/>
        <v>17045.12</v>
      </c>
    </row>
    <row r="267" spans="1:10" ht="31.5" x14ac:dyDescent="0.25">
      <c r="A267" s="45">
        <v>239</v>
      </c>
      <c r="B267" s="50" t="s">
        <v>489</v>
      </c>
      <c r="C267" s="51" t="s">
        <v>490</v>
      </c>
      <c r="D267" s="52" t="s">
        <v>244</v>
      </c>
      <c r="E267" s="53">
        <v>14</v>
      </c>
      <c r="F267" s="54">
        <v>149.29</v>
      </c>
      <c r="G267" s="54">
        <f t="shared" si="10"/>
        <v>2090.06</v>
      </c>
      <c r="H267" s="49">
        <f>G267/G615</f>
        <v>2.3273215925371062E-4</v>
      </c>
      <c r="I267" s="48">
        <f>ROUND(F267*'Прил. 10'!$D$12,2)</f>
        <v>1200.29</v>
      </c>
      <c r="J267" s="48">
        <f t="shared" si="11"/>
        <v>16804.060000000001</v>
      </c>
    </row>
    <row r="268" spans="1:10" ht="31.5" x14ac:dyDescent="0.25">
      <c r="A268" s="45">
        <v>240</v>
      </c>
      <c r="B268" s="50" t="s">
        <v>491</v>
      </c>
      <c r="C268" s="51" t="s">
        <v>492</v>
      </c>
      <c r="D268" s="52" t="s">
        <v>229</v>
      </c>
      <c r="E268" s="53">
        <v>0.1802378</v>
      </c>
      <c r="F268" s="54">
        <v>11200</v>
      </c>
      <c r="G268" s="54">
        <f t="shared" si="10"/>
        <v>2018.66</v>
      </c>
      <c r="H268" s="49">
        <f>G268/G615</f>
        <v>2.2478163334980599E-4</v>
      </c>
      <c r="I268" s="48">
        <f>ROUND(F268*'Прил. 10'!$D$12,2)</f>
        <v>90048</v>
      </c>
      <c r="J268" s="48">
        <f t="shared" si="11"/>
        <v>16230.05</v>
      </c>
    </row>
    <row r="269" spans="1:10" ht="31.5" x14ac:dyDescent="0.25">
      <c r="A269" s="45">
        <v>241</v>
      </c>
      <c r="B269" s="50" t="s">
        <v>493</v>
      </c>
      <c r="C269" s="51" t="s">
        <v>494</v>
      </c>
      <c r="D269" s="52" t="s">
        <v>306</v>
      </c>
      <c r="E269" s="53">
        <v>89.628</v>
      </c>
      <c r="F269" s="54">
        <v>21.05</v>
      </c>
      <c r="G269" s="54">
        <f t="shared" si="10"/>
        <v>1886.67</v>
      </c>
      <c r="H269" s="49">
        <f>G269/G615</f>
        <v>2.1008429561792402E-4</v>
      </c>
      <c r="I269" s="48">
        <f>ROUND(F269*'Прил. 10'!$D$12,2)</f>
        <v>169.24</v>
      </c>
      <c r="J269" s="48">
        <f t="shared" si="11"/>
        <v>15168.64</v>
      </c>
    </row>
    <row r="270" spans="1:10" ht="63" x14ac:dyDescent="0.25">
      <c r="A270" s="45">
        <v>242</v>
      </c>
      <c r="B270" s="50" t="s">
        <v>495</v>
      </c>
      <c r="C270" s="51" t="s">
        <v>496</v>
      </c>
      <c r="D270" s="52" t="s">
        <v>241</v>
      </c>
      <c r="E270" s="53">
        <v>31.3308</v>
      </c>
      <c r="F270" s="54">
        <v>59.16</v>
      </c>
      <c r="G270" s="54">
        <f t="shared" si="10"/>
        <v>1853.53</v>
      </c>
      <c r="H270" s="49">
        <f>G270/G615</f>
        <v>2.0639409353871672E-4</v>
      </c>
      <c r="I270" s="48">
        <f>ROUND(F270*'Прил. 10'!$D$12,2)</f>
        <v>475.65</v>
      </c>
      <c r="J270" s="48">
        <f t="shared" si="11"/>
        <v>14902.5</v>
      </c>
    </row>
    <row r="271" spans="1:10" ht="31.5" x14ac:dyDescent="0.25">
      <c r="A271" s="45">
        <v>243</v>
      </c>
      <c r="B271" s="50" t="s">
        <v>497</v>
      </c>
      <c r="C271" s="51" t="s">
        <v>498</v>
      </c>
      <c r="D271" s="52" t="s">
        <v>226</v>
      </c>
      <c r="E271" s="53">
        <v>79.950999999999993</v>
      </c>
      <c r="F271" s="54">
        <v>21.77</v>
      </c>
      <c r="G271" s="54">
        <f t="shared" si="10"/>
        <v>1740.53</v>
      </c>
      <c r="H271" s="49">
        <f>G271/G615</f>
        <v>1.9381132845270517E-4</v>
      </c>
      <c r="I271" s="48">
        <f>ROUND(F271*'Прил. 10'!$D$12,2)</f>
        <v>175.03</v>
      </c>
      <c r="J271" s="48">
        <f t="shared" si="11"/>
        <v>13993.82</v>
      </c>
    </row>
    <row r="272" spans="1:10" ht="47.25" x14ac:dyDescent="0.25">
      <c r="A272" s="45">
        <v>244</v>
      </c>
      <c r="B272" s="50" t="s">
        <v>499</v>
      </c>
      <c r="C272" s="51" t="s">
        <v>500</v>
      </c>
      <c r="D272" s="52" t="s">
        <v>244</v>
      </c>
      <c r="E272" s="53">
        <v>20</v>
      </c>
      <c r="F272" s="54">
        <v>84.14</v>
      </c>
      <c r="G272" s="54">
        <f t="shared" si="10"/>
        <v>1682.8</v>
      </c>
      <c r="H272" s="49">
        <f>G272/G615</f>
        <v>1.8738298306849766E-4</v>
      </c>
      <c r="I272" s="48">
        <f>ROUND(F272*'Прил. 10'!$D$12,2)</f>
        <v>676.49</v>
      </c>
      <c r="J272" s="48">
        <f t="shared" si="11"/>
        <v>13529.8</v>
      </c>
    </row>
    <row r="273" spans="1:10" ht="31.5" x14ac:dyDescent="0.25">
      <c r="A273" s="45">
        <v>245</v>
      </c>
      <c r="B273" s="50" t="s">
        <v>501</v>
      </c>
      <c r="C273" s="51" t="s">
        <v>502</v>
      </c>
      <c r="D273" s="52" t="s">
        <v>503</v>
      </c>
      <c r="E273" s="53">
        <v>26.129544599999999</v>
      </c>
      <c r="F273" s="54">
        <v>64.099999999999994</v>
      </c>
      <c r="G273" s="54">
        <f t="shared" si="10"/>
        <v>1674.9</v>
      </c>
      <c r="H273" s="49">
        <f>G273/G615</f>
        <v>1.8650330303151104E-4</v>
      </c>
      <c r="I273" s="48">
        <f>ROUND(F273*'Прил. 10'!$D$12,2)</f>
        <v>515.36</v>
      </c>
      <c r="J273" s="48">
        <f t="shared" si="11"/>
        <v>13466.12</v>
      </c>
    </row>
    <row r="274" spans="1:10" ht="31.5" x14ac:dyDescent="0.25">
      <c r="A274" s="45">
        <v>246</v>
      </c>
      <c r="B274" s="50" t="s">
        <v>504</v>
      </c>
      <c r="C274" s="51" t="s">
        <v>505</v>
      </c>
      <c r="D274" s="52" t="s">
        <v>234</v>
      </c>
      <c r="E274" s="53">
        <v>680.75132989999997</v>
      </c>
      <c r="F274" s="54">
        <v>2.44</v>
      </c>
      <c r="G274" s="54">
        <f t="shared" si="10"/>
        <v>1661.03</v>
      </c>
      <c r="H274" s="49">
        <f>G274/G615</f>
        <v>1.8495885213113067E-4</v>
      </c>
      <c r="I274" s="48">
        <f>ROUND(F274*'Прил. 10'!$D$12,2)</f>
        <v>19.62</v>
      </c>
      <c r="J274" s="48">
        <f t="shared" si="11"/>
        <v>13356.34</v>
      </c>
    </row>
    <row r="275" spans="1:10" ht="47.25" x14ac:dyDescent="0.25">
      <c r="A275" s="45">
        <v>247</v>
      </c>
      <c r="B275" s="50" t="s">
        <v>506</v>
      </c>
      <c r="C275" s="51" t="s">
        <v>507</v>
      </c>
      <c r="D275" s="52" t="s">
        <v>244</v>
      </c>
      <c r="E275" s="53">
        <v>8</v>
      </c>
      <c r="F275" s="54">
        <v>205.38</v>
      </c>
      <c r="G275" s="54">
        <f t="shared" si="10"/>
        <v>1643.04</v>
      </c>
      <c r="H275" s="49">
        <f>G275/G615</f>
        <v>1.8295563138867626E-4</v>
      </c>
      <c r="I275" s="48">
        <f>ROUND(F275*'Прил. 10'!$D$12,2)</f>
        <v>1651.26</v>
      </c>
      <c r="J275" s="48">
        <f t="shared" si="11"/>
        <v>13210.08</v>
      </c>
    </row>
    <row r="276" spans="1:10" ht="31.5" x14ac:dyDescent="0.25">
      <c r="A276" s="45">
        <v>248</v>
      </c>
      <c r="B276" s="50" t="s">
        <v>508</v>
      </c>
      <c r="C276" s="51" t="s">
        <v>509</v>
      </c>
      <c r="D276" s="52" t="s">
        <v>510</v>
      </c>
      <c r="E276" s="53">
        <v>19.079608</v>
      </c>
      <c r="F276" s="54">
        <v>86</v>
      </c>
      <c r="G276" s="54">
        <f t="shared" si="10"/>
        <v>1640.85</v>
      </c>
      <c r="H276" s="49">
        <f>G276/G615</f>
        <v>1.8271177072019516E-4</v>
      </c>
      <c r="I276" s="48">
        <f>ROUND(F276*'Прил. 10'!$D$12,2)</f>
        <v>691.44</v>
      </c>
      <c r="J276" s="48">
        <f t="shared" si="11"/>
        <v>13192.4</v>
      </c>
    </row>
    <row r="277" spans="1:10" ht="31.5" x14ac:dyDescent="0.25">
      <c r="A277" s="45">
        <v>249</v>
      </c>
      <c r="B277" s="50" t="s">
        <v>511</v>
      </c>
      <c r="C277" s="51" t="s">
        <v>512</v>
      </c>
      <c r="D277" s="52" t="s">
        <v>306</v>
      </c>
      <c r="E277" s="53">
        <v>20</v>
      </c>
      <c r="F277" s="54">
        <v>81.92</v>
      </c>
      <c r="G277" s="54">
        <f t="shared" ref="G277:G340" si="12">ROUND(E277*F277,2)</f>
        <v>1638.4</v>
      </c>
      <c r="H277" s="49">
        <f>G277/G615</f>
        <v>1.8243895855682589E-4</v>
      </c>
      <c r="I277" s="48">
        <f>ROUND(F277*'Прил. 10'!$D$12,2)</f>
        <v>658.64</v>
      </c>
      <c r="J277" s="48">
        <f t="shared" ref="J277:J340" si="13">ROUND(E277*I277,2)</f>
        <v>13172.8</v>
      </c>
    </row>
    <row r="278" spans="1:10" ht="47.25" x14ac:dyDescent="0.25">
      <c r="A278" s="45">
        <v>250</v>
      </c>
      <c r="B278" s="50" t="s">
        <v>242</v>
      </c>
      <c r="C278" s="51" t="s">
        <v>513</v>
      </c>
      <c r="D278" s="52" t="s">
        <v>306</v>
      </c>
      <c r="E278" s="53">
        <v>55</v>
      </c>
      <c r="F278" s="57">
        <v>27.98</v>
      </c>
      <c r="G278" s="54">
        <f t="shared" si="12"/>
        <v>1538.9</v>
      </c>
      <c r="H278" s="49">
        <f>G278/G615</f>
        <v>1.7135944416693077E-4</v>
      </c>
      <c r="I278" s="48">
        <f>ROUND(F278*'Прил. 10'!$D$12,2)</f>
        <v>224.96</v>
      </c>
      <c r="J278" s="48">
        <f t="shared" si="13"/>
        <v>12372.8</v>
      </c>
    </row>
    <row r="279" spans="1:10" ht="63" x14ac:dyDescent="0.25">
      <c r="A279" s="45">
        <v>251</v>
      </c>
      <c r="B279" s="50" t="s">
        <v>514</v>
      </c>
      <c r="C279" s="51" t="s">
        <v>515</v>
      </c>
      <c r="D279" s="52" t="s">
        <v>306</v>
      </c>
      <c r="E279" s="53">
        <v>40</v>
      </c>
      <c r="F279" s="54">
        <v>38.24</v>
      </c>
      <c r="G279" s="54">
        <f t="shared" si="12"/>
        <v>1529.6</v>
      </c>
      <c r="H279" s="49">
        <f>G279/G615</f>
        <v>1.7032387146516165E-4</v>
      </c>
      <c r="I279" s="48">
        <f>ROUND(F279*'Прил. 10'!$D$12,2)</f>
        <v>307.45</v>
      </c>
      <c r="J279" s="48">
        <f t="shared" si="13"/>
        <v>12298</v>
      </c>
    </row>
    <row r="280" spans="1:10" ht="31.5" x14ac:dyDescent="0.25">
      <c r="A280" s="45">
        <v>252</v>
      </c>
      <c r="B280" s="50" t="s">
        <v>516</v>
      </c>
      <c r="C280" s="51" t="s">
        <v>517</v>
      </c>
      <c r="D280" s="52" t="s">
        <v>273</v>
      </c>
      <c r="E280" s="53">
        <v>0.01</v>
      </c>
      <c r="F280" s="54">
        <v>150364.44</v>
      </c>
      <c r="G280" s="54">
        <f t="shared" si="12"/>
        <v>1503.64</v>
      </c>
      <c r="H280" s="49">
        <f>G280/G615</f>
        <v>1.6743317605248149E-4</v>
      </c>
      <c r="I280" s="48">
        <f>ROUND(F280*'Прил. 10'!$D$12,2)</f>
        <v>1208930.1000000001</v>
      </c>
      <c r="J280" s="48">
        <f t="shared" si="13"/>
        <v>12089.3</v>
      </c>
    </row>
    <row r="281" spans="1:10" ht="31.5" x14ac:dyDescent="0.25">
      <c r="A281" s="45">
        <v>253</v>
      </c>
      <c r="B281" s="50" t="s">
        <v>518</v>
      </c>
      <c r="C281" s="51" t="s">
        <v>519</v>
      </c>
      <c r="D281" s="52" t="s">
        <v>229</v>
      </c>
      <c r="E281" s="53">
        <v>0.72570000000000001</v>
      </c>
      <c r="F281" s="54">
        <v>1995</v>
      </c>
      <c r="G281" s="54">
        <f t="shared" si="12"/>
        <v>1447.77</v>
      </c>
      <c r="H281" s="49">
        <f>G281/G615</f>
        <v>1.6121194520862781E-4</v>
      </c>
      <c r="I281" s="48">
        <f>ROUND(F281*'Прил. 10'!$D$12,2)</f>
        <v>16039.8</v>
      </c>
      <c r="J281" s="48">
        <f t="shared" si="13"/>
        <v>11640.08</v>
      </c>
    </row>
    <row r="282" spans="1:10" ht="47.25" x14ac:dyDescent="0.25">
      <c r="A282" s="45">
        <v>254</v>
      </c>
      <c r="B282" s="50" t="s">
        <v>520</v>
      </c>
      <c r="C282" s="51" t="s">
        <v>521</v>
      </c>
      <c r="D282" s="52" t="s">
        <v>244</v>
      </c>
      <c r="E282" s="53">
        <v>6</v>
      </c>
      <c r="F282" s="54">
        <v>240</v>
      </c>
      <c r="G282" s="54">
        <f t="shared" si="12"/>
        <v>1440</v>
      </c>
      <c r="H282" s="49">
        <f>G282/G615</f>
        <v>1.6034674091908524E-4</v>
      </c>
      <c r="I282" s="48">
        <f>ROUND(F282*'Прил. 10'!$D$12,2)</f>
        <v>1929.6</v>
      </c>
      <c r="J282" s="48">
        <f t="shared" si="13"/>
        <v>11577.6</v>
      </c>
    </row>
    <row r="283" spans="1:10" ht="47.25" x14ac:dyDescent="0.25">
      <c r="A283" s="45">
        <v>255</v>
      </c>
      <c r="B283" s="50" t="s">
        <v>522</v>
      </c>
      <c r="C283" s="51" t="s">
        <v>523</v>
      </c>
      <c r="D283" s="52" t="s">
        <v>234</v>
      </c>
      <c r="E283" s="53">
        <v>1.827</v>
      </c>
      <c r="F283" s="54">
        <v>787.34</v>
      </c>
      <c r="G283" s="54">
        <f t="shared" si="12"/>
        <v>1438.47</v>
      </c>
      <c r="H283" s="49">
        <f>G283/G615</f>
        <v>1.6017637250685871E-4</v>
      </c>
      <c r="I283" s="48">
        <f>ROUND(F283*'Прил. 10'!$D$12,2)</f>
        <v>6330.21</v>
      </c>
      <c r="J283" s="48">
        <f t="shared" si="13"/>
        <v>11565.29</v>
      </c>
    </row>
    <row r="284" spans="1:10" ht="31.5" x14ac:dyDescent="0.25">
      <c r="A284" s="45">
        <v>256</v>
      </c>
      <c r="B284" s="50" t="s">
        <v>524</v>
      </c>
      <c r="C284" s="51" t="s">
        <v>525</v>
      </c>
      <c r="D284" s="52" t="s">
        <v>229</v>
      </c>
      <c r="E284" s="53">
        <v>0.12307999999999999</v>
      </c>
      <c r="F284" s="54">
        <v>11397.1</v>
      </c>
      <c r="G284" s="54">
        <f t="shared" si="12"/>
        <v>1402.76</v>
      </c>
      <c r="H284" s="49">
        <f>G284/G615</f>
        <v>1.5619999603587223E-4</v>
      </c>
      <c r="I284" s="48">
        <f>ROUND(F284*'Прил. 10'!$D$12,2)</f>
        <v>91632.68</v>
      </c>
      <c r="J284" s="48">
        <f t="shared" si="13"/>
        <v>11278.15</v>
      </c>
    </row>
    <row r="285" spans="1:10" ht="47.25" x14ac:dyDescent="0.25">
      <c r="A285" s="45">
        <v>257</v>
      </c>
      <c r="B285" s="50" t="s">
        <v>526</v>
      </c>
      <c r="C285" s="51" t="s">
        <v>527</v>
      </c>
      <c r="D285" s="52" t="s">
        <v>244</v>
      </c>
      <c r="E285" s="53">
        <v>2</v>
      </c>
      <c r="F285" s="54">
        <v>698.86</v>
      </c>
      <c r="G285" s="54">
        <f t="shared" si="12"/>
        <v>1397.72</v>
      </c>
      <c r="H285" s="49">
        <f>G285/G615</f>
        <v>1.5563878244265544E-4</v>
      </c>
      <c r="I285" s="48">
        <f>ROUND(F285*'Прил. 10'!$D$12,2)</f>
        <v>5618.83</v>
      </c>
      <c r="J285" s="48">
        <f t="shared" si="13"/>
        <v>11237.66</v>
      </c>
    </row>
    <row r="286" spans="1:10" ht="31.5" x14ac:dyDescent="0.25">
      <c r="A286" s="45">
        <v>258</v>
      </c>
      <c r="B286" s="50" t="s">
        <v>528</v>
      </c>
      <c r="C286" s="51" t="s">
        <v>529</v>
      </c>
      <c r="D286" s="52" t="s">
        <v>229</v>
      </c>
      <c r="E286" s="53">
        <v>0.84</v>
      </c>
      <c r="F286" s="54">
        <v>1596</v>
      </c>
      <c r="G286" s="54">
        <f t="shared" si="12"/>
        <v>1340.64</v>
      </c>
      <c r="H286" s="49">
        <f>G286/G615</f>
        <v>1.4928281579566839E-4</v>
      </c>
      <c r="I286" s="48">
        <f>ROUND(F286*'Прил. 10'!$D$12,2)</f>
        <v>12831.84</v>
      </c>
      <c r="J286" s="48">
        <f t="shared" si="13"/>
        <v>10778.75</v>
      </c>
    </row>
    <row r="287" spans="1:10" ht="47.25" x14ac:dyDescent="0.25">
      <c r="A287" s="45">
        <v>259</v>
      </c>
      <c r="B287" s="50" t="s">
        <v>530</v>
      </c>
      <c r="C287" s="51" t="s">
        <v>531</v>
      </c>
      <c r="D287" s="52" t="s">
        <v>241</v>
      </c>
      <c r="E287" s="53">
        <v>9.42</v>
      </c>
      <c r="F287" s="54">
        <v>140.36000000000001</v>
      </c>
      <c r="G287" s="54">
        <f t="shared" si="12"/>
        <v>1322.19</v>
      </c>
      <c r="H287" s="49">
        <f>G287/G615</f>
        <v>1.472283731776426E-4</v>
      </c>
      <c r="I287" s="48">
        <f>ROUND(F287*'Прил. 10'!$D$12,2)</f>
        <v>1128.49</v>
      </c>
      <c r="J287" s="48">
        <f t="shared" si="13"/>
        <v>10630.38</v>
      </c>
    </row>
    <row r="288" spans="1:10" ht="63" x14ac:dyDescent="0.25">
      <c r="A288" s="45">
        <v>260</v>
      </c>
      <c r="B288" s="50" t="s">
        <v>532</v>
      </c>
      <c r="C288" s="51" t="s">
        <v>533</v>
      </c>
      <c r="D288" s="52" t="s">
        <v>226</v>
      </c>
      <c r="E288" s="53">
        <v>171.91399999999999</v>
      </c>
      <c r="F288" s="54">
        <v>7.46</v>
      </c>
      <c r="G288" s="54">
        <f t="shared" si="12"/>
        <v>1282.48</v>
      </c>
      <c r="H288" s="49">
        <f>G288/G615</f>
        <v>1.4280658909299199E-4</v>
      </c>
      <c r="I288" s="48">
        <f>ROUND(F288*'Прил. 10'!$D$12,2)</f>
        <v>59.98</v>
      </c>
      <c r="J288" s="48">
        <f t="shared" si="13"/>
        <v>10311.4</v>
      </c>
    </row>
    <row r="289" spans="1:10" ht="47.25" x14ac:dyDescent="0.25">
      <c r="A289" s="45">
        <v>261</v>
      </c>
      <c r="B289" s="50" t="s">
        <v>534</v>
      </c>
      <c r="C289" s="51" t="s">
        <v>535</v>
      </c>
      <c r="D289" s="52" t="s">
        <v>234</v>
      </c>
      <c r="E289" s="53">
        <v>0.9</v>
      </c>
      <c r="F289" s="54">
        <v>1421.9</v>
      </c>
      <c r="G289" s="54">
        <f t="shared" si="12"/>
        <v>1279.71</v>
      </c>
      <c r="H289" s="49">
        <f>G289/G615</f>
        <v>1.4249814432052958E-4</v>
      </c>
      <c r="I289" s="48">
        <f>ROUND(F289*'Прил. 10'!$D$12,2)</f>
        <v>11432.08</v>
      </c>
      <c r="J289" s="48">
        <f t="shared" si="13"/>
        <v>10288.870000000001</v>
      </c>
    </row>
    <row r="290" spans="1:10" ht="31.5" x14ac:dyDescent="0.25">
      <c r="A290" s="45">
        <v>262</v>
      </c>
      <c r="B290" s="50" t="s">
        <v>536</v>
      </c>
      <c r="C290" s="51" t="s">
        <v>537</v>
      </c>
      <c r="D290" s="52" t="s">
        <v>226</v>
      </c>
      <c r="E290" s="53">
        <v>118.3193</v>
      </c>
      <c r="F290" s="54">
        <v>10.75</v>
      </c>
      <c r="G290" s="54">
        <f t="shared" si="12"/>
        <v>1271.93</v>
      </c>
      <c r="H290" s="49">
        <f>G290/G615</f>
        <v>1.4163182651195285E-4</v>
      </c>
      <c r="I290" s="48">
        <f>ROUND(F290*'Прил. 10'!$D$12,2)</f>
        <v>86.43</v>
      </c>
      <c r="J290" s="48">
        <f t="shared" si="13"/>
        <v>10226.34</v>
      </c>
    </row>
    <row r="291" spans="1:10" ht="31.5" x14ac:dyDescent="0.25">
      <c r="A291" s="45">
        <v>263</v>
      </c>
      <c r="B291" s="50" t="s">
        <v>538</v>
      </c>
      <c r="C291" s="51" t="s">
        <v>539</v>
      </c>
      <c r="D291" s="52" t="s">
        <v>234</v>
      </c>
      <c r="E291" s="53">
        <v>35.7102</v>
      </c>
      <c r="F291" s="54">
        <v>34.92</v>
      </c>
      <c r="G291" s="54">
        <f t="shared" si="12"/>
        <v>1247</v>
      </c>
      <c r="H291" s="49">
        <f>G291/G615</f>
        <v>1.3885582355979118E-4</v>
      </c>
      <c r="I291" s="48">
        <f>ROUND(F291*'Прил. 10'!$D$12,2)</f>
        <v>280.76</v>
      </c>
      <c r="J291" s="48">
        <f t="shared" si="13"/>
        <v>10026</v>
      </c>
    </row>
    <row r="292" spans="1:10" ht="31.5" x14ac:dyDescent="0.25">
      <c r="A292" s="45">
        <v>264</v>
      </c>
      <c r="B292" s="50" t="s">
        <v>540</v>
      </c>
      <c r="C292" s="51" t="s">
        <v>541</v>
      </c>
      <c r="D292" s="52" t="s">
        <v>234</v>
      </c>
      <c r="E292" s="53">
        <v>11.186</v>
      </c>
      <c r="F292" s="54">
        <v>108.4</v>
      </c>
      <c r="G292" s="54">
        <f t="shared" si="12"/>
        <v>1212.56</v>
      </c>
      <c r="H292" s="49">
        <f>G292/G615</f>
        <v>1.3502086400614304E-4</v>
      </c>
      <c r="I292" s="48">
        <f>ROUND(F292*'Прил. 10'!$D$12,2)</f>
        <v>871.54</v>
      </c>
      <c r="J292" s="48">
        <f t="shared" si="13"/>
        <v>9749.0499999999993</v>
      </c>
    </row>
    <row r="293" spans="1:10" ht="31.5" x14ac:dyDescent="0.25">
      <c r="A293" s="45">
        <v>265</v>
      </c>
      <c r="B293" s="50" t="s">
        <v>542</v>
      </c>
      <c r="C293" s="51" t="s">
        <v>543</v>
      </c>
      <c r="D293" s="52" t="s">
        <v>244</v>
      </c>
      <c r="E293" s="53">
        <v>410</v>
      </c>
      <c r="F293" s="54">
        <v>2.87</v>
      </c>
      <c r="G293" s="54">
        <f t="shared" si="12"/>
        <v>1176.7</v>
      </c>
      <c r="H293" s="49">
        <f>G293/G615</f>
        <v>1.3102778474964418E-4</v>
      </c>
      <c r="I293" s="48">
        <f>ROUND(F293*'Прил. 10'!$D$12,2)</f>
        <v>23.07</v>
      </c>
      <c r="J293" s="48">
        <f t="shared" si="13"/>
        <v>9458.7000000000007</v>
      </c>
    </row>
    <row r="294" spans="1:10" ht="31.5" x14ac:dyDescent="0.25">
      <c r="A294" s="45">
        <v>266</v>
      </c>
      <c r="B294" s="50" t="s">
        <v>544</v>
      </c>
      <c r="C294" s="51" t="s">
        <v>545</v>
      </c>
      <c r="D294" s="52" t="s">
        <v>229</v>
      </c>
      <c r="E294" s="53">
        <v>7.5147199999999997E-2</v>
      </c>
      <c r="F294" s="54">
        <v>15620</v>
      </c>
      <c r="G294" s="54">
        <f t="shared" si="12"/>
        <v>1173.8</v>
      </c>
      <c r="H294" s="49">
        <f>G294/G615</f>
        <v>1.3070486422973767E-4</v>
      </c>
      <c r="I294" s="48">
        <f>ROUND(F294*'Прил. 10'!$D$12,2)</f>
        <v>125584.8</v>
      </c>
      <c r="J294" s="48">
        <f t="shared" si="13"/>
        <v>9437.35</v>
      </c>
    </row>
    <row r="295" spans="1:10" ht="31.5" x14ac:dyDescent="0.25">
      <c r="A295" s="45">
        <v>267</v>
      </c>
      <c r="B295" s="50" t="s">
        <v>546</v>
      </c>
      <c r="C295" s="51" t="s">
        <v>547</v>
      </c>
      <c r="D295" s="52" t="s">
        <v>229</v>
      </c>
      <c r="E295" s="53">
        <v>0.44996000000000003</v>
      </c>
      <c r="F295" s="54">
        <v>2606.9</v>
      </c>
      <c r="G295" s="54">
        <f t="shared" si="12"/>
        <v>1173</v>
      </c>
      <c r="H295" s="49">
        <f>G295/G615</f>
        <v>1.3061578270700486E-4</v>
      </c>
      <c r="I295" s="48">
        <f>ROUND(F295*'Прил. 10'!$D$12,2)</f>
        <v>20959.48</v>
      </c>
      <c r="J295" s="48">
        <f t="shared" si="13"/>
        <v>9430.93</v>
      </c>
    </row>
    <row r="296" spans="1:10" ht="31.5" x14ac:dyDescent="0.25">
      <c r="A296" s="45">
        <v>268</v>
      </c>
      <c r="B296" s="50" t="s">
        <v>548</v>
      </c>
      <c r="C296" s="51" t="s">
        <v>549</v>
      </c>
      <c r="D296" s="52" t="s">
        <v>226</v>
      </c>
      <c r="E296" s="53">
        <v>185.92584360000001</v>
      </c>
      <c r="F296" s="54">
        <v>6.09</v>
      </c>
      <c r="G296" s="54">
        <f t="shared" si="12"/>
        <v>1132.29</v>
      </c>
      <c r="H296" s="49">
        <f>G296/G615</f>
        <v>1.2608264671893821E-4</v>
      </c>
      <c r="I296" s="48">
        <f>ROUND(F296*'Прил. 10'!$D$12,2)</f>
        <v>48.96</v>
      </c>
      <c r="J296" s="48">
        <f t="shared" si="13"/>
        <v>9102.93</v>
      </c>
    </row>
    <row r="297" spans="1:10" ht="31.5" x14ac:dyDescent="0.25">
      <c r="A297" s="45">
        <v>269</v>
      </c>
      <c r="B297" s="50" t="s">
        <v>550</v>
      </c>
      <c r="C297" s="51" t="s">
        <v>551</v>
      </c>
      <c r="D297" s="52" t="s">
        <v>244</v>
      </c>
      <c r="E297" s="53">
        <v>3</v>
      </c>
      <c r="F297" s="54">
        <v>367.66</v>
      </c>
      <c r="G297" s="54">
        <f t="shared" si="12"/>
        <v>1102.98</v>
      </c>
      <c r="H297" s="49">
        <f>G297/G615</f>
        <v>1.2281892242981435E-4</v>
      </c>
      <c r="I297" s="48">
        <f>ROUND(F297*'Прил. 10'!$D$12,2)</f>
        <v>2955.99</v>
      </c>
      <c r="J297" s="48">
        <f t="shared" si="13"/>
        <v>8867.9699999999993</v>
      </c>
    </row>
    <row r="298" spans="1:10" ht="47.25" x14ac:dyDescent="0.25">
      <c r="A298" s="45">
        <v>270</v>
      </c>
      <c r="B298" s="50" t="s">
        <v>552</v>
      </c>
      <c r="C298" s="51" t="s">
        <v>553</v>
      </c>
      <c r="D298" s="52" t="s">
        <v>306</v>
      </c>
      <c r="E298" s="53">
        <v>275.66000000000003</v>
      </c>
      <c r="F298" s="54">
        <v>4</v>
      </c>
      <c r="G298" s="54">
        <f t="shared" si="12"/>
        <v>1102.6400000000001</v>
      </c>
      <c r="H298" s="49">
        <f>G298/G615</f>
        <v>1.2278106278265291E-4</v>
      </c>
      <c r="I298" s="48">
        <f>ROUND(F298*'Прил. 10'!$D$12,2)</f>
        <v>32.159999999999997</v>
      </c>
      <c r="J298" s="48">
        <f t="shared" si="13"/>
        <v>8865.23</v>
      </c>
    </row>
    <row r="299" spans="1:10" ht="31.5" x14ac:dyDescent="0.25">
      <c r="A299" s="45">
        <v>271</v>
      </c>
      <c r="B299" s="50" t="s">
        <v>554</v>
      </c>
      <c r="C299" s="51" t="s">
        <v>555</v>
      </c>
      <c r="D299" s="52" t="s">
        <v>556</v>
      </c>
      <c r="E299" s="53">
        <v>0.128</v>
      </c>
      <c r="F299" s="54">
        <v>8445.33</v>
      </c>
      <c r="G299" s="54">
        <f t="shared" si="12"/>
        <v>1081</v>
      </c>
      <c r="H299" s="49">
        <f>G299/G615</f>
        <v>1.2037140759272997E-4</v>
      </c>
      <c r="I299" s="48">
        <f>ROUND(F299*'Прил. 10'!$D$12,2)</f>
        <v>67900.45</v>
      </c>
      <c r="J299" s="48">
        <f t="shared" si="13"/>
        <v>8691.26</v>
      </c>
    </row>
    <row r="300" spans="1:10" ht="31.5" x14ac:dyDescent="0.25">
      <c r="A300" s="45">
        <v>272</v>
      </c>
      <c r="B300" s="50" t="s">
        <v>557</v>
      </c>
      <c r="C300" s="51" t="s">
        <v>558</v>
      </c>
      <c r="D300" s="52" t="s">
        <v>234</v>
      </c>
      <c r="E300" s="53">
        <v>0.64273950000000002</v>
      </c>
      <c r="F300" s="54">
        <v>1668</v>
      </c>
      <c r="G300" s="54">
        <f t="shared" si="12"/>
        <v>1072.0899999999999</v>
      </c>
      <c r="H300" s="49">
        <f>G300/G615</f>
        <v>1.1937926213329312E-4</v>
      </c>
      <c r="I300" s="48">
        <f>ROUND(F300*'Прил. 10'!$D$12,2)</f>
        <v>13410.72</v>
      </c>
      <c r="J300" s="48">
        <f t="shared" si="13"/>
        <v>8619.6</v>
      </c>
    </row>
    <row r="301" spans="1:10" ht="47.25" x14ac:dyDescent="0.25">
      <c r="A301" s="45">
        <v>273</v>
      </c>
      <c r="B301" s="50" t="s">
        <v>559</v>
      </c>
      <c r="C301" s="51" t="s">
        <v>560</v>
      </c>
      <c r="D301" s="52" t="s">
        <v>229</v>
      </c>
      <c r="E301" s="53">
        <v>0.11737</v>
      </c>
      <c r="F301" s="54">
        <v>9000</v>
      </c>
      <c r="G301" s="54">
        <f t="shared" si="12"/>
        <v>1056.33</v>
      </c>
      <c r="H301" s="49">
        <f>G301/G615</f>
        <v>1.1762435613545646E-4</v>
      </c>
      <c r="I301" s="48">
        <f>ROUND(F301*'Прил. 10'!$D$12,2)</f>
        <v>72360</v>
      </c>
      <c r="J301" s="48">
        <f t="shared" si="13"/>
        <v>8492.89</v>
      </c>
    </row>
    <row r="302" spans="1:10" ht="31.5" x14ac:dyDescent="0.25">
      <c r="A302" s="45">
        <v>274</v>
      </c>
      <c r="B302" s="50" t="s">
        <v>561</v>
      </c>
      <c r="C302" s="51" t="s">
        <v>562</v>
      </c>
      <c r="D302" s="52" t="s">
        <v>229</v>
      </c>
      <c r="E302" s="53">
        <v>5.9130000000000002E-2</v>
      </c>
      <c r="F302" s="54">
        <v>17731.8</v>
      </c>
      <c r="G302" s="54">
        <f t="shared" si="12"/>
        <v>1048.48</v>
      </c>
      <c r="H302" s="49">
        <f>G302/G615</f>
        <v>1.1675024369364063E-4</v>
      </c>
      <c r="I302" s="48">
        <f>ROUND(F302*'Прил. 10'!$D$12,2)</f>
        <v>142563.67000000001</v>
      </c>
      <c r="J302" s="48">
        <f t="shared" si="13"/>
        <v>8429.7900000000009</v>
      </c>
    </row>
    <row r="303" spans="1:10" ht="31.5" x14ac:dyDescent="0.25">
      <c r="A303" s="45">
        <v>275</v>
      </c>
      <c r="B303" s="50" t="s">
        <v>563</v>
      </c>
      <c r="C303" s="51" t="s">
        <v>564</v>
      </c>
      <c r="D303" s="52" t="s">
        <v>229</v>
      </c>
      <c r="E303" s="53">
        <v>0.10222000000000001</v>
      </c>
      <c r="F303" s="54">
        <v>10068</v>
      </c>
      <c r="G303" s="54">
        <f t="shared" si="12"/>
        <v>1029.1500000000001</v>
      </c>
      <c r="H303" s="49">
        <f>G303/G615</f>
        <v>1.1459781140060874E-4</v>
      </c>
      <c r="I303" s="48">
        <f>ROUND(F303*'Прил. 10'!$D$12,2)</f>
        <v>80946.720000000001</v>
      </c>
      <c r="J303" s="48">
        <f t="shared" si="13"/>
        <v>8274.3700000000008</v>
      </c>
    </row>
    <row r="304" spans="1:10" ht="31.5" x14ac:dyDescent="0.25">
      <c r="A304" s="45">
        <v>276</v>
      </c>
      <c r="B304" s="50" t="s">
        <v>565</v>
      </c>
      <c r="C304" s="51" t="s">
        <v>566</v>
      </c>
      <c r="D304" s="52" t="s">
        <v>229</v>
      </c>
      <c r="E304" s="53">
        <v>0.22720000000000001</v>
      </c>
      <c r="F304" s="54">
        <v>4488.3999999999996</v>
      </c>
      <c r="G304" s="54">
        <f t="shared" si="12"/>
        <v>1019.76</v>
      </c>
      <c r="H304" s="49">
        <f>G304/G615</f>
        <v>1.135522170275322E-4</v>
      </c>
      <c r="I304" s="48">
        <f>ROUND(F304*'Прил. 10'!$D$12,2)</f>
        <v>36086.74</v>
      </c>
      <c r="J304" s="48">
        <f t="shared" si="13"/>
        <v>8198.91</v>
      </c>
    </row>
    <row r="305" spans="1:10" ht="94.5" x14ac:dyDescent="0.25">
      <c r="A305" s="45">
        <v>277</v>
      </c>
      <c r="B305" s="50" t="s">
        <v>567</v>
      </c>
      <c r="C305" s="51" t="s">
        <v>568</v>
      </c>
      <c r="D305" s="52" t="s">
        <v>317</v>
      </c>
      <c r="E305" s="53">
        <v>3</v>
      </c>
      <c r="F305" s="54">
        <v>339.54</v>
      </c>
      <c r="G305" s="54">
        <f t="shared" si="12"/>
        <v>1018.62</v>
      </c>
      <c r="H305" s="49">
        <f>G305/G615</f>
        <v>1.1342527585763793E-4</v>
      </c>
      <c r="I305" s="48">
        <f>ROUND(F305*'Прил. 10'!$D$12,2)</f>
        <v>2729.9</v>
      </c>
      <c r="J305" s="48">
        <f t="shared" si="13"/>
        <v>8189.7</v>
      </c>
    </row>
    <row r="306" spans="1:10" ht="31.5" x14ac:dyDescent="0.25">
      <c r="A306" s="45">
        <v>278</v>
      </c>
      <c r="B306" s="50" t="s">
        <v>569</v>
      </c>
      <c r="C306" s="51" t="s">
        <v>570</v>
      </c>
      <c r="D306" s="52" t="s">
        <v>244</v>
      </c>
      <c r="E306" s="53">
        <v>1</v>
      </c>
      <c r="F306" s="54">
        <v>1014.11</v>
      </c>
      <c r="G306" s="54">
        <f t="shared" si="12"/>
        <v>1014.11</v>
      </c>
      <c r="H306" s="49">
        <f>G306/G615</f>
        <v>1.1292307877323163E-4</v>
      </c>
      <c r="I306" s="48">
        <f>ROUND(F306*'Прил. 10'!$D$12,2)</f>
        <v>8153.44</v>
      </c>
      <c r="J306" s="48">
        <f t="shared" si="13"/>
        <v>8153.44</v>
      </c>
    </row>
    <row r="307" spans="1:10" ht="31.5" x14ac:dyDescent="0.25">
      <c r="A307" s="45">
        <v>279</v>
      </c>
      <c r="B307" s="50" t="s">
        <v>571</v>
      </c>
      <c r="C307" s="51" t="s">
        <v>572</v>
      </c>
      <c r="D307" s="52" t="s">
        <v>244</v>
      </c>
      <c r="E307" s="53">
        <v>2</v>
      </c>
      <c r="F307" s="54">
        <v>502.93</v>
      </c>
      <c r="G307" s="54">
        <f t="shared" si="12"/>
        <v>1005.86</v>
      </c>
      <c r="H307" s="49">
        <f>G307/G615</f>
        <v>1.1200442557004937E-4</v>
      </c>
      <c r="I307" s="48">
        <f>ROUND(F307*'Прил. 10'!$D$12,2)</f>
        <v>4043.56</v>
      </c>
      <c r="J307" s="48">
        <f t="shared" si="13"/>
        <v>8087.12</v>
      </c>
    </row>
    <row r="308" spans="1:10" ht="31.5" x14ac:dyDescent="0.25">
      <c r="A308" s="45">
        <v>280</v>
      </c>
      <c r="B308" s="50" t="s">
        <v>573</v>
      </c>
      <c r="C308" s="51" t="s">
        <v>574</v>
      </c>
      <c r="D308" s="52" t="s">
        <v>244</v>
      </c>
      <c r="E308" s="53">
        <v>304</v>
      </c>
      <c r="F308" s="54">
        <v>3.27</v>
      </c>
      <c r="G308" s="54">
        <f t="shared" si="12"/>
        <v>994.08</v>
      </c>
      <c r="H308" s="49">
        <f>G308/G615</f>
        <v>1.1069270014780852E-4</v>
      </c>
      <c r="I308" s="48">
        <f>ROUND(F308*'Прил. 10'!$D$12,2)</f>
        <v>26.29</v>
      </c>
      <c r="J308" s="48">
        <f t="shared" si="13"/>
        <v>7992.16</v>
      </c>
    </row>
    <row r="309" spans="1:10" ht="31.5" x14ac:dyDescent="0.25">
      <c r="A309" s="45">
        <v>281</v>
      </c>
      <c r="B309" s="50" t="s">
        <v>575</v>
      </c>
      <c r="C309" s="51" t="s">
        <v>576</v>
      </c>
      <c r="D309" s="52" t="s">
        <v>226</v>
      </c>
      <c r="E309" s="53">
        <v>159.30000000000001</v>
      </c>
      <c r="F309" s="54">
        <v>6.15</v>
      </c>
      <c r="G309" s="54">
        <f t="shared" si="12"/>
        <v>979.7</v>
      </c>
      <c r="H309" s="49">
        <f>G309/G615</f>
        <v>1.0909145977668599E-4</v>
      </c>
      <c r="I309" s="48">
        <f>ROUND(F309*'Прил. 10'!$D$12,2)</f>
        <v>49.45</v>
      </c>
      <c r="J309" s="48">
        <f t="shared" si="13"/>
        <v>7877.39</v>
      </c>
    </row>
    <row r="310" spans="1:10" ht="47.25" x14ac:dyDescent="0.25">
      <c r="A310" s="45">
        <v>282</v>
      </c>
      <c r="B310" s="50" t="s">
        <v>577</v>
      </c>
      <c r="C310" s="51" t="s">
        <v>578</v>
      </c>
      <c r="D310" s="52" t="s">
        <v>244</v>
      </c>
      <c r="E310" s="53">
        <v>8</v>
      </c>
      <c r="F310" s="54">
        <v>121.65</v>
      </c>
      <c r="G310" s="54">
        <f t="shared" si="12"/>
        <v>973.2</v>
      </c>
      <c r="H310" s="49">
        <f>G310/G615</f>
        <v>1.0836767240448179E-4</v>
      </c>
      <c r="I310" s="48">
        <f>ROUND(F310*'Прил. 10'!$D$12,2)</f>
        <v>978.07</v>
      </c>
      <c r="J310" s="48">
        <f t="shared" si="13"/>
        <v>7824.56</v>
      </c>
    </row>
    <row r="311" spans="1:10" ht="31.5" x14ac:dyDescent="0.25">
      <c r="A311" s="45">
        <v>283</v>
      </c>
      <c r="B311" s="50" t="s">
        <v>579</v>
      </c>
      <c r="C311" s="51" t="s">
        <v>580</v>
      </c>
      <c r="D311" s="52" t="s">
        <v>317</v>
      </c>
      <c r="E311" s="53">
        <v>3</v>
      </c>
      <c r="F311" s="54">
        <v>318</v>
      </c>
      <c r="G311" s="54">
        <f t="shared" si="12"/>
        <v>954</v>
      </c>
      <c r="H311" s="49">
        <f>G311/G615</f>
        <v>1.0622971585889397E-4</v>
      </c>
      <c r="I311" s="48">
        <f>ROUND(F311*'Прил. 10'!$D$12,2)</f>
        <v>2556.7199999999998</v>
      </c>
      <c r="J311" s="48">
        <f t="shared" si="13"/>
        <v>7670.16</v>
      </c>
    </row>
    <row r="312" spans="1:10" ht="31.5" x14ac:dyDescent="0.25">
      <c r="A312" s="45">
        <v>284</v>
      </c>
      <c r="B312" s="50" t="s">
        <v>581</v>
      </c>
      <c r="C312" s="51" t="s">
        <v>582</v>
      </c>
      <c r="D312" s="52" t="s">
        <v>226</v>
      </c>
      <c r="E312" s="53">
        <v>41.0703599</v>
      </c>
      <c r="F312" s="54">
        <v>23.09</v>
      </c>
      <c r="G312" s="54">
        <f t="shared" si="12"/>
        <v>948.31</v>
      </c>
      <c r="H312" s="49">
        <f>G312/G615</f>
        <v>1.0559612352845675E-4</v>
      </c>
      <c r="I312" s="48">
        <f>ROUND(F312*'Прил. 10'!$D$12,2)</f>
        <v>185.64</v>
      </c>
      <c r="J312" s="48">
        <f t="shared" si="13"/>
        <v>7624.3</v>
      </c>
    </row>
    <row r="313" spans="1:10" ht="31.5" x14ac:dyDescent="0.25">
      <c r="A313" s="45">
        <v>285</v>
      </c>
      <c r="B313" s="50" t="s">
        <v>583</v>
      </c>
      <c r="C313" s="51" t="s">
        <v>584</v>
      </c>
      <c r="D313" s="52" t="s">
        <v>244</v>
      </c>
      <c r="E313" s="53">
        <v>78</v>
      </c>
      <c r="F313" s="54">
        <v>12.07</v>
      </c>
      <c r="G313" s="54">
        <f t="shared" si="12"/>
        <v>941.46</v>
      </c>
      <c r="H313" s="49">
        <f>G313/G615</f>
        <v>1.0483336299005695E-4</v>
      </c>
      <c r="I313" s="48">
        <f>ROUND(F313*'Прил. 10'!$D$12,2)</f>
        <v>97.04</v>
      </c>
      <c r="J313" s="48">
        <f t="shared" si="13"/>
        <v>7569.12</v>
      </c>
    </row>
    <row r="314" spans="1:10" ht="31.5" x14ac:dyDescent="0.25">
      <c r="A314" s="45">
        <v>286</v>
      </c>
      <c r="B314" s="50" t="s">
        <v>585</v>
      </c>
      <c r="C314" s="51" t="s">
        <v>586</v>
      </c>
      <c r="D314" s="52" t="s">
        <v>306</v>
      </c>
      <c r="E314" s="53">
        <v>44.48</v>
      </c>
      <c r="F314" s="54">
        <v>20.64</v>
      </c>
      <c r="G314" s="54">
        <f t="shared" si="12"/>
        <v>918.07</v>
      </c>
      <c r="H314" s="49">
        <f>G314/G615</f>
        <v>1.0222884196915597E-4</v>
      </c>
      <c r="I314" s="48">
        <f>ROUND(F314*'Прил. 10'!$D$12,2)</f>
        <v>165.95</v>
      </c>
      <c r="J314" s="48">
        <f t="shared" si="13"/>
        <v>7381.46</v>
      </c>
    </row>
    <row r="315" spans="1:10" ht="63" x14ac:dyDescent="0.25">
      <c r="A315" s="45">
        <v>287</v>
      </c>
      <c r="B315" s="50" t="s">
        <v>587</v>
      </c>
      <c r="C315" s="51" t="s">
        <v>588</v>
      </c>
      <c r="D315" s="52" t="s">
        <v>510</v>
      </c>
      <c r="E315" s="53">
        <v>302.31338599999998</v>
      </c>
      <c r="F315" s="54">
        <v>3</v>
      </c>
      <c r="G315" s="54">
        <f t="shared" si="12"/>
        <v>906.94</v>
      </c>
      <c r="H315" s="49">
        <f>G315/G615</f>
        <v>1.0098949528413554E-4</v>
      </c>
      <c r="I315" s="48">
        <f>ROUND(F315*'Прил. 10'!$D$12,2)</f>
        <v>24.12</v>
      </c>
      <c r="J315" s="48">
        <f t="shared" si="13"/>
        <v>7291.8</v>
      </c>
    </row>
    <row r="316" spans="1:10" ht="47.25" x14ac:dyDescent="0.25">
      <c r="A316" s="45">
        <v>288</v>
      </c>
      <c r="B316" s="50" t="s">
        <v>589</v>
      </c>
      <c r="C316" s="51" t="s">
        <v>590</v>
      </c>
      <c r="D316" s="52" t="s">
        <v>226</v>
      </c>
      <c r="E316" s="53">
        <v>9.9338704</v>
      </c>
      <c r="F316" s="54">
        <v>91.29</v>
      </c>
      <c r="G316" s="54">
        <f t="shared" si="12"/>
        <v>906.86</v>
      </c>
      <c r="H316" s="49">
        <f>G316/G615</f>
        <v>1.0098058713186225E-4</v>
      </c>
      <c r="I316" s="48">
        <f>ROUND(F316*'Прил. 10'!$D$12,2)</f>
        <v>733.97</v>
      </c>
      <c r="J316" s="48">
        <f t="shared" si="13"/>
        <v>7291.16</v>
      </c>
    </row>
    <row r="317" spans="1:10" ht="31.5" x14ac:dyDescent="0.25">
      <c r="A317" s="45">
        <v>289</v>
      </c>
      <c r="B317" s="50" t="s">
        <v>591</v>
      </c>
      <c r="C317" s="51" t="s">
        <v>592</v>
      </c>
      <c r="D317" s="52" t="s">
        <v>244</v>
      </c>
      <c r="E317" s="53">
        <v>0.89600000000000002</v>
      </c>
      <c r="F317" s="54">
        <v>1010</v>
      </c>
      <c r="G317" s="54">
        <f t="shared" si="12"/>
        <v>904.96</v>
      </c>
      <c r="H317" s="49">
        <f>G317/G615</f>
        <v>1.007690185153718E-4</v>
      </c>
      <c r="I317" s="48">
        <f>ROUND(F317*'Прил. 10'!$D$12,2)</f>
        <v>8120.4</v>
      </c>
      <c r="J317" s="48">
        <f t="shared" si="13"/>
        <v>7275.88</v>
      </c>
    </row>
    <row r="318" spans="1:10" ht="31.5" x14ac:dyDescent="0.25">
      <c r="A318" s="45">
        <v>290</v>
      </c>
      <c r="B318" s="50" t="s">
        <v>593</v>
      </c>
      <c r="C318" s="51" t="s">
        <v>594</v>
      </c>
      <c r="D318" s="52" t="s">
        <v>510</v>
      </c>
      <c r="E318" s="53">
        <v>0.41</v>
      </c>
      <c r="F318" s="54">
        <v>2202</v>
      </c>
      <c r="G318" s="54">
        <f t="shared" si="12"/>
        <v>902.82</v>
      </c>
      <c r="H318" s="49">
        <f>G318/G615</f>
        <v>1.005307254420615E-4</v>
      </c>
      <c r="I318" s="48">
        <f>ROUND(F318*'Прил. 10'!$D$12,2)</f>
        <v>17704.080000000002</v>
      </c>
      <c r="J318" s="48">
        <f t="shared" si="13"/>
        <v>7258.67</v>
      </c>
    </row>
    <row r="319" spans="1:10" ht="31.5" x14ac:dyDescent="0.25">
      <c r="A319" s="45">
        <v>291</v>
      </c>
      <c r="B319" s="50" t="s">
        <v>595</v>
      </c>
      <c r="C319" s="51" t="s">
        <v>596</v>
      </c>
      <c r="D319" s="52" t="s">
        <v>244</v>
      </c>
      <c r="E319" s="53">
        <v>18.399999999999999</v>
      </c>
      <c r="F319" s="54">
        <v>47.85</v>
      </c>
      <c r="G319" s="54">
        <f t="shared" si="12"/>
        <v>880.44</v>
      </c>
      <c r="H319" s="49">
        <f>G319/G615</f>
        <v>9.8038669843610713E-5</v>
      </c>
      <c r="I319" s="48">
        <f>ROUND(F319*'Прил. 10'!$D$12,2)</f>
        <v>384.71</v>
      </c>
      <c r="J319" s="48">
        <f t="shared" si="13"/>
        <v>7078.66</v>
      </c>
    </row>
    <row r="320" spans="1:10" ht="31.5" x14ac:dyDescent="0.25">
      <c r="A320" s="45">
        <v>292</v>
      </c>
      <c r="B320" s="50" t="s">
        <v>597</v>
      </c>
      <c r="C320" s="51" t="s">
        <v>598</v>
      </c>
      <c r="D320" s="52" t="s">
        <v>229</v>
      </c>
      <c r="E320" s="53">
        <v>0.19715559999999999</v>
      </c>
      <c r="F320" s="54">
        <v>4455.2</v>
      </c>
      <c r="G320" s="54">
        <f t="shared" si="12"/>
        <v>878.37</v>
      </c>
      <c r="H320" s="49">
        <f>G320/G615</f>
        <v>9.7808171403539524E-5</v>
      </c>
      <c r="I320" s="48">
        <f>ROUND(F320*'Прил. 10'!$D$12,2)</f>
        <v>35819.81</v>
      </c>
      <c r="J320" s="48">
        <f t="shared" si="13"/>
        <v>7062.08</v>
      </c>
    </row>
    <row r="321" spans="1:10" ht="31.5" x14ac:dyDescent="0.25">
      <c r="A321" s="45">
        <v>293</v>
      </c>
      <c r="B321" s="50" t="s">
        <v>599</v>
      </c>
      <c r="C321" s="51" t="s">
        <v>600</v>
      </c>
      <c r="D321" s="52" t="s">
        <v>226</v>
      </c>
      <c r="E321" s="53">
        <v>91.932336199999995</v>
      </c>
      <c r="F321" s="54">
        <v>9.42</v>
      </c>
      <c r="G321" s="54">
        <f t="shared" si="12"/>
        <v>866</v>
      </c>
      <c r="H321" s="49">
        <f>G321/G615</f>
        <v>9.6430748358283217E-5</v>
      </c>
      <c r="I321" s="48">
        <f>ROUND(F321*'Прил. 10'!$D$12,2)</f>
        <v>75.739999999999995</v>
      </c>
      <c r="J321" s="48">
        <f t="shared" si="13"/>
        <v>6962.96</v>
      </c>
    </row>
    <row r="322" spans="1:10" ht="31.5" x14ac:dyDescent="0.25">
      <c r="A322" s="45">
        <v>294</v>
      </c>
      <c r="B322" s="50" t="s">
        <v>601</v>
      </c>
      <c r="C322" s="51" t="s">
        <v>602</v>
      </c>
      <c r="D322" s="52" t="s">
        <v>229</v>
      </c>
      <c r="E322" s="53">
        <v>2.2653300000000001E-2</v>
      </c>
      <c r="F322" s="54">
        <v>37900</v>
      </c>
      <c r="G322" s="54">
        <f t="shared" si="12"/>
        <v>858.56</v>
      </c>
      <c r="H322" s="49">
        <f>G322/G615</f>
        <v>9.560229019686793E-5</v>
      </c>
      <c r="I322" s="48">
        <f>ROUND(F322*'Прил. 10'!$D$12,2)</f>
        <v>304716</v>
      </c>
      <c r="J322" s="48">
        <f t="shared" si="13"/>
        <v>6902.82</v>
      </c>
    </row>
    <row r="323" spans="1:10" ht="31.5" x14ac:dyDescent="0.25">
      <c r="A323" s="45">
        <v>295</v>
      </c>
      <c r="B323" s="50" t="s">
        <v>603</v>
      </c>
      <c r="C323" s="51" t="s">
        <v>604</v>
      </c>
      <c r="D323" s="52" t="s">
        <v>226</v>
      </c>
      <c r="E323" s="53">
        <v>80.827524400000001</v>
      </c>
      <c r="F323" s="54">
        <v>10.57</v>
      </c>
      <c r="G323" s="54">
        <f t="shared" si="12"/>
        <v>854.35</v>
      </c>
      <c r="H323" s="49">
        <f>G323/G615</f>
        <v>9.5133498683486444E-5</v>
      </c>
      <c r="I323" s="48">
        <f>ROUND(F323*'Прил. 10'!$D$12,2)</f>
        <v>84.98</v>
      </c>
      <c r="J323" s="48">
        <f t="shared" si="13"/>
        <v>6868.72</v>
      </c>
    </row>
    <row r="324" spans="1:10" ht="31.5" x14ac:dyDescent="0.25">
      <c r="A324" s="45">
        <v>296</v>
      </c>
      <c r="B324" s="50" t="s">
        <v>605</v>
      </c>
      <c r="C324" s="51" t="s">
        <v>606</v>
      </c>
      <c r="D324" s="52" t="s">
        <v>229</v>
      </c>
      <c r="E324" s="53">
        <v>0.1950095</v>
      </c>
      <c r="F324" s="54">
        <v>4294</v>
      </c>
      <c r="G324" s="54">
        <f t="shared" si="12"/>
        <v>837.37</v>
      </c>
      <c r="H324" s="49">
        <f>G324/G615</f>
        <v>9.3242743363482233E-5</v>
      </c>
      <c r="I324" s="48">
        <f>ROUND(F324*'Прил. 10'!$D$12,2)</f>
        <v>34523.760000000002</v>
      </c>
      <c r="J324" s="48">
        <f t="shared" si="13"/>
        <v>6732.46</v>
      </c>
    </row>
    <row r="325" spans="1:10" ht="31.5" x14ac:dyDescent="0.25">
      <c r="A325" s="45">
        <v>297</v>
      </c>
      <c r="B325" s="50" t="s">
        <v>607</v>
      </c>
      <c r="C325" s="51" t="s">
        <v>608</v>
      </c>
      <c r="D325" s="52" t="s">
        <v>306</v>
      </c>
      <c r="E325" s="53">
        <v>27</v>
      </c>
      <c r="F325" s="54">
        <v>30.33</v>
      </c>
      <c r="G325" s="54">
        <f t="shared" si="12"/>
        <v>818.91</v>
      </c>
      <c r="H325" s="49">
        <f>G325/G615</f>
        <v>9.1187187226422293E-5</v>
      </c>
      <c r="I325" s="48">
        <f>ROUND(F325*'Прил. 10'!$D$12,2)</f>
        <v>243.85</v>
      </c>
      <c r="J325" s="48">
        <f t="shared" si="13"/>
        <v>6583.95</v>
      </c>
    </row>
    <row r="326" spans="1:10" ht="47.25" x14ac:dyDescent="0.25">
      <c r="A326" s="45">
        <v>298</v>
      </c>
      <c r="B326" s="50" t="s">
        <v>609</v>
      </c>
      <c r="C326" s="51" t="s">
        <v>610</v>
      </c>
      <c r="D326" s="52" t="s">
        <v>244</v>
      </c>
      <c r="E326" s="53">
        <v>1</v>
      </c>
      <c r="F326" s="54">
        <v>817.99</v>
      </c>
      <c r="G326" s="54">
        <f t="shared" si="12"/>
        <v>817.99</v>
      </c>
      <c r="H326" s="49">
        <f>G326/G615</f>
        <v>9.1084743475279548E-5</v>
      </c>
      <c r="I326" s="48">
        <f>ROUND(F326*'Прил. 10'!$D$12,2)</f>
        <v>6576.64</v>
      </c>
      <c r="J326" s="48">
        <f t="shared" si="13"/>
        <v>6576.64</v>
      </c>
    </row>
    <row r="327" spans="1:10" ht="31.5" x14ac:dyDescent="0.25">
      <c r="A327" s="45">
        <v>299</v>
      </c>
      <c r="B327" s="50" t="s">
        <v>611</v>
      </c>
      <c r="C327" s="51" t="s">
        <v>612</v>
      </c>
      <c r="D327" s="52" t="s">
        <v>244</v>
      </c>
      <c r="E327" s="53">
        <v>8</v>
      </c>
      <c r="F327" s="54">
        <v>101.19</v>
      </c>
      <c r="G327" s="54">
        <f t="shared" si="12"/>
        <v>809.52</v>
      </c>
      <c r="H327" s="49">
        <f>G327/G615</f>
        <v>9.0141592853345751E-5</v>
      </c>
      <c r="I327" s="48">
        <f>ROUND(F327*'Прил. 10'!$D$12,2)</f>
        <v>813.57</v>
      </c>
      <c r="J327" s="48">
        <f t="shared" si="13"/>
        <v>6508.56</v>
      </c>
    </row>
    <row r="328" spans="1:10" ht="47.25" x14ac:dyDescent="0.25">
      <c r="A328" s="45">
        <v>300</v>
      </c>
      <c r="B328" s="50" t="s">
        <v>613</v>
      </c>
      <c r="C328" s="51" t="s">
        <v>614</v>
      </c>
      <c r="D328" s="52" t="s">
        <v>306</v>
      </c>
      <c r="E328" s="53">
        <v>410</v>
      </c>
      <c r="F328" s="54">
        <v>1.97</v>
      </c>
      <c r="G328" s="54">
        <f t="shared" si="12"/>
        <v>807.7</v>
      </c>
      <c r="H328" s="49">
        <f>G328/G615</f>
        <v>8.9938932389128584E-5</v>
      </c>
      <c r="I328" s="48">
        <f>ROUND(F328*'Прил. 10'!$D$12,2)</f>
        <v>15.84</v>
      </c>
      <c r="J328" s="48">
        <f t="shared" si="13"/>
        <v>6494.4</v>
      </c>
    </row>
    <row r="329" spans="1:10" ht="31.5" x14ac:dyDescent="0.25">
      <c r="A329" s="45">
        <v>301</v>
      </c>
      <c r="B329" s="50" t="s">
        <v>615</v>
      </c>
      <c r="C329" s="51" t="s">
        <v>616</v>
      </c>
      <c r="D329" s="52" t="s">
        <v>234</v>
      </c>
      <c r="E329" s="53">
        <v>1.6</v>
      </c>
      <c r="F329" s="54">
        <v>497</v>
      </c>
      <c r="G329" s="54">
        <f t="shared" si="12"/>
        <v>795.2</v>
      </c>
      <c r="H329" s="49">
        <f>G329/G615</f>
        <v>8.8547033596428188E-5</v>
      </c>
      <c r="I329" s="48">
        <f>ROUND(F329*'Прил. 10'!$D$12,2)</f>
        <v>3995.88</v>
      </c>
      <c r="J329" s="48">
        <f t="shared" si="13"/>
        <v>6393.41</v>
      </c>
    </row>
    <row r="330" spans="1:10" ht="31.5" x14ac:dyDescent="0.25">
      <c r="A330" s="45">
        <v>302</v>
      </c>
      <c r="B330" s="50" t="s">
        <v>617</v>
      </c>
      <c r="C330" s="51" t="s">
        <v>618</v>
      </c>
      <c r="D330" s="52" t="s">
        <v>244</v>
      </c>
      <c r="E330" s="53">
        <v>62</v>
      </c>
      <c r="F330" s="54">
        <v>12.65</v>
      </c>
      <c r="G330" s="54">
        <f t="shared" si="12"/>
        <v>784.3</v>
      </c>
      <c r="H330" s="49">
        <f>G330/G615</f>
        <v>8.7333297849193442E-5</v>
      </c>
      <c r="I330" s="48">
        <f>ROUND(F330*'Прил. 10'!$D$12,2)</f>
        <v>101.71</v>
      </c>
      <c r="J330" s="48">
        <f t="shared" si="13"/>
        <v>6306.02</v>
      </c>
    </row>
    <row r="331" spans="1:10" ht="47.25" x14ac:dyDescent="0.25">
      <c r="A331" s="45">
        <v>303</v>
      </c>
      <c r="B331" s="50" t="s">
        <v>619</v>
      </c>
      <c r="C331" s="51" t="s">
        <v>620</v>
      </c>
      <c r="D331" s="52" t="s">
        <v>244</v>
      </c>
      <c r="E331" s="53">
        <v>34</v>
      </c>
      <c r="F331" s="54">
        <v>23</v>
      </c>
      <c r="G331" s="54">
        <f t="shared" si="12"/>
        <v>782</v>
      </c>
      <c r="H331" s="49">
        <f>G331/G615</f>
        <v>8.7077188471336567E-5</v>
      </c>
      <c r="I331" s="48">
        <f>ROUND(F331*'Прил. 10'!$D$12,2)</f>
        <v>184.92</v>
      </c>
      <c r="J331" s="48">
        <f t="shared" si="13"/>
        <v>6287.28</v>
      </c>
    </row>
    <row r="332" spans="1:10" ht="31.5" x14ac:dyDescent="0.25">
      <c r="A332" s="45">
        <v>304</v>
      </c>
      <c r="B332" s="50" t="s">
        <v>621</v>
      </c>
      <c r="C332" s="51" t="s">
        <v>622</v>
      </c>
      <c r="D332" s="52" t="s">
        <v>454</v>
      </c>
      <c r="E332" s="53">
        <v>65.067999999999998</v>
      </c>
      <c r="F332" s="54">
        <v>11.89</v>
      </c>
      <c r="G332" s="54">
        <f t="shared" si="12"/>
        <v>773.66</v>
      </c>
      <c r="H332" s="49">
        <f>G332/G615</f>
        <v>8.6148513596846871E-5</v>
      </c>
      <c r="I332" s="48">
        <f>ROUND(F332*'Прил. 10'!$D$12,2)</f>
        <v>95.6</v>
      </c>
      <c r="J332" s="48">
        <f t="shared" si="13"/>
        <v>6220.5</v>
      </c>
    </row>
    <row r="333" spans="1:10" ht="31.5" x14ac:dyDescent="0.25">
      <c r="A333" s="45">
        <v>305</v>
      </c>
      <c r="B333" s="50" t="s">
        <v>623</v>
      </c>
      <c r="C333" s="51" t="s">
        <v>624</v>
      </c>
      <c r="D333" s="52" t="s">
        <v>306</v>
      </c>
      <c r="E333" s="53">
        <v>28.168800000000001</v>
      </c>
      <c r="F333" s="54">
        <v>26.41</v>
      </c>
      <c r="G333" s="54">
        <f t="shared" si="12"/>
        <v>743.94</v>
      </c>
      <c r="H333" s="49">
        <f>G333/G615</f>
        <v>8.2839135027322423E-5</v>
      </c>
      <c r="I333" s="48">
        <f>ROUND(F333*'Прил. 10'!$D$12,2)</f>
        <v>212.34</v>
      </c>
      <c r="J333" s="48">
        <f t="shared" si="13"/>
        <v>5981.36</v>
      </c>
    </row>
    <row r="334" spans="1:10" ht="31.5" x14ac:dyDescent="0.25">
      <c r="A334" s="45">
        <v>306</v>
      </c>
      <c r="B334" s="50" t="s">
        <v>625</v>
      </c>
      <c r="C334" s="51" t="s">
        <v>626</v>
      </c>
      <c r="D334" s="52" t="s">
        <v>244</v>
      </c>
      <c r="E334" s="53">
        <v>2</v>
      </c>
      <c r="F334" s="54">
        <v>371.11</v>
      </c>
      <c r="G334" s="54">
        <f t="shared" si="12"/>
        <v>742.22</v>
      </c>
      <c r="H334" s="49">
        <f>G334/G615</f>
        <v>8.2647609753446841E-5</v>
      </c>
      <c r="I334" s="48">
        <f>ROUND(F334*'Прил. 10'!$D$12,2)</f>
        <v>2983.72</v>
      </c>
      <c r="J334" s="48">
        <f t="shared" si="13"/>
        <v>5967.44</v>
      </c>
    </row>
    <row r="335" spans="1:10" ht="31.5" x14ac:dyDescent="0.25">
      <c r="A335" s="45">
        <v>307</v>
      </c>
      <c r="B335" s="50" t="s">
        <v>627</v>
      </c>
      <c r="C335" s="51" t="s">
        <v>628</v>
      </c>
      <c r="D335" s="52" t="s">
        <v>229</v>
      </c>
      <c r="E335" s="53">
        <v>9.2273999999999995E-2</v>
      </c>
      <c r="F335" s="54">
        <v>7977</v>
      </c>
      <c r="G335" s="54">
        <f t="shared" si="12"/>
        <v>736.07</v>
      </c>
      <c r="H335" s="49">
        <f>G335/G615</f>
        <v>8.1962795547438255E-5</v>
      </c>
      <c r="I335" s="48">
        <f>ROUND(F335*'Прил. 10'!$D$12,2)</f>
        <v>64135.08</v>
      </c>
      <c r="J335" s="48">
        <f t="shared" si="13"/>
        <v>5918</v>
      </c>
    </row>
    <row r="336" spans="1:10" ht="31.5" x14ac:dyDescent="0.25">
      <c r="A336" s="45">
        <v>308</v>
      </c>
      <c r="B336" s="50" t="s">
        <v>629</v>
      </c>
      <c r="C336" s="51" t="s">
        <v>630</v>
      </c>
      <c r="D336" s="52" t="s">
        <v>226</v>
      </c>
      <c r="E336" s="53">
        <v>47.186999999999998</v>
      </c>
      <c r="F336" s="54">
        <v>15.46</v>
      </c>
      <c r="G336" s="54">
        <f t="shared" si="12"/>
        <v>729.51</v>
      </c>
      <c r="H336" s="49">
        <f>G336/G615</f>
        <v>8.1232327061029082E-5</v>
      </c>
      <c r="I336" s="48">
        <f>ROUND(F336*'Прил. 10'!$D$12,2)</f>
        <v>124.3</v>
      </c>
      <c r="J336" s="48">
        <f t="shared" si="13"/>
        <v>5865.34</v>
      </c>
    </row>
    <row r="337" spans="1:10" ht="47.25" x14ac:dyDescent="0.25">
      <c r="A337" s="45">
        <v>309</v>
      </c>
      <c r="B337" s="50" t="s">
        <v>631</v>
      </c>
      <c r="C337" s="51" t="s">
        <v>632</v>
      </c>
      <c r="D337" s="52" t="s">
        <v>244</v>
      </c>
      <c r="E337" s="53">
        <v>3</v>
      </c>
      <c r="F337" s="54">
        <v>236.79</v>
      </c>
      <c r="G337" s="54">
        <f t="shared" si="12"/>
        <v>710.37</v>
      </c>
      <c r="H337" s="49">
        <f>G337/G615</f>
        <v>7.9101051629646237E-5</v>
      </c>
      <c r="I337" s="48">
        <f>ROUND(F337*'Прил. 10'!$D$12,2)</f>
        <v>1903.79</v>
      </c>
      <c r="J337" s="48">
        <f t="shared" si="13"/>
        <v>5711.37</v>
      </c>
    </row>
    <row r="338" spans="1:10" ht="47.25" x14ac:dyDescent="0.25">
      <c r="A338" s="45">
        <v>310</v>
      </c>
      <c r="B338" s="50" t="s">
        <v>633</v>
      </c>
      <c r="C338" s="51" t="s">
        <v>634</v>
      </c>
      <c r="D338" s="52" t="s">
        <v>306</v>
      </c>
      <c r="E338" s="53">
        <v>30</v>
      </c>
      <c r="F338" s="54">
        <v>23.53</v>
      </c>
      <c r="G338" s="54">
        <f t="shared" si="12"/>
        <v>705.9</v>
      </c>
      <c r="H338" s="49">
        <f>G338/G615</f>
        <v>7.8603308621376576E-5</v>
      </c>
      <c r="I338" s="48">
        <f>ROUND(F338*'Прил. 10'!$D$12,2)</f>
        <v>189.18</v>
      </c>
      <c r="J338" s="48">
        <f t="shared" si="13"/>
        <v>5675.4</v>
      </c>
    </row>
    <row r="339" spans="1:10" ht="31.5" x14ac:dyDescent="0.25">
      <c r="A339" s="45">
        <v>311</v>
      </c>
      <c r="B339" s="50" t="s">
        <v>635</v>
      </c>
      <c r="C339" s="51" t="s">
        <v>636</v>
      </c>
      <c r="D339" s="52" t="s">
        <v>244</v>
      </c>
      <c r="E339" s="53">
        <v>18.399999999999999</v>
      </c>
      <c r="F339" s="54">
        <v>37.44</v>
      </c>
      <c r="G339" s="54">
        <f t="shared" si="12"/>
        <v>688.9</v>
      </c>
      <c r="H339" s="49">
        <f>G339/G615</f>
        <v>7.6710326263304041E-5</v>
      </c>
      <c r="I339" s="48">
        <f>ROUND(F339*'Прил. 10'!$D$12,2)</f>
        <v>301.02</v>
      </c>
      <c r="J339" s="48">
        <f t="shared" si="13"/>
        <v>5538.77</v>
      </c>
    </row>
    <row r="340" spans="1:10" ht="31.5" x14ac:dyDescent="0.25">
      <c r="A340" s="45">
        <v>312</v>
      </c>
      <c r="B340" s="50" t="s">
        <v>637</v>
      </c>
      <c r="C340" s="51" t="s">
        <v>638</v>
      </c>
      <c r="D340" s="52" t="s">
        <v>244</v>
      </c>
      <c r="E340" s="53">
        <v>2</v>
      </c>
      <c r="F340" s="54">
        <v>342.92</v>
      </c>
      <c r="G340" s="54">
        <f t="shared" si="12"/>
        <v>685.84</v>
      </c>
      <c r="H340" s="49">
        <f>G340/G615</f>
        <v>7.6369589438851E-5</v>
      </c>
      <c r="I340" s="48">
        <f>ROUND(F340*'Прил. 10'!$D$12,2)</f>
        <v>2757.08</v>
      </c>
      <c r="J340" s="48">
        <f t="shared" si="13"/>
        <v>5514.16</v>
      </c>
    </row>
    <row r="341" spans="1:10" ht="31.5" x14ac:dyDescent="0.25">
      <c r="A341" s="45">
        <v>313</v>
      </c>
      <c r="B341" s="50" t="s">
        <v>639</v>
      </c>
      <c r="C341" s="51" t="s">
        <v>640</v>
      </c>
      <c r="D341" s="52" t="s">
        <v>306</v>
      </c>
      <c r="E341" s="53">
        <v>17.8</v>
      </c>
      <c r="F341" s="54">
        <v>38.42</v>
      </c>
      <c r="G341" s="54">
        <f t="shared" ref="G341:G404" si="14">ROUND(E341*F341,2)</f>
        <v>683.88</v>
      </c>
      <c r="H341" s="49">
        <f>G341/G615</f>
        <v>7.6151339708155564E-5</v>
      </c>
      <c r="I341" s="48">
        <f>ROUND(F341*'Прил. 10'!$D$12,2)</f>
        <v>308.89999999999998</v>
      </c>
      <c r="J341" s="48">
        <f t="shared" ref="J341:J404" si="15">ROUND(E341*I341,2)</f>
        <v>5498.42</v>
      </c>
    </row>
    <row r="342" spans="1:10" ht="31.5" x14ac:dyDescent="0.25">
      <c r="A342" s="45">
        <v>314</v>
      </c>
      <c r="B342" s="50" t="s">
        <v>641</v>
      </c>
      <c r="C342" s="51" t="s">
        <v>642</v>
      </c>
      <c r="D342" s="52" t="s">
        <v>234</v>
      </c>
      <c r="E342" s="53">
        <v>0.31680000000000003</v>
      </c>
      <c r="F342" s="54">
        <v>2156</v>
      </c>
      <c r="G342" s="54">
        <f t="shared" si="14"/>
        <v>683.02</v>
      </c>
      <c r="H342" s="49">
        <f>G342/G615</f>
        <v>7.6055577071217786E-5</v>
      </c>
      <c r="I342" s="48">
        <f>ROUND(F342*'Прил. 10'!$D$12,2)</f>
        <v>17334.240000000002</v>
      </c>
      <c r="J342" s="48">
        <f t="shared" si="15"/>
        <v>5491.49</v>
      </c>
    </row>
    <row r="343" spans="1:10" ht="78.75" x14ac:dyDescent="0.25">
      <c r="A343" s="45">
        <v>315</v>
      </c>
      <c r="B343" s="50" t="s">
        <v>643</v>
      </c>
      <c r="C343" s="51" t="s">
        <v>644</v>
      </c>
      <c r="D343" s="52" t="s">
        <v>226</v>
      </c>
      <c r="E343" s="53">
        <v>426.02</v>
      </c>
      <c r="F343" s="54">
        <v>1.58</v>
      </c>
      <c r="G343" s="54">
        <f t="shared" si="14"/>
        <v>673.11</v>
      </c>
      <c r="H343" s="49">
        <f>G343/G615</f>
        <v>7.4952079708364919E-5</v>
      </c>
      <c r="I343" s="48">
        <f>ROUND(F343*'Прил. 10'!$D$12,2)</f>
        <v>12.7</v>
      </c>
      <c r="J343" s="48">
        <f t="shared" si="15"/>
        <v>5410.45</v>
      </c>
    </row>
    <row r="344" spans="1:10" ht="31.5" x14ac:dyDescent="0.25">
      <c r="A344" s="45">
        <v>316</v>
      </c>
      <c r="B344" s="50" t="s">
        <v>645</v>
      </c>
      <c r="C344" s="51" t="s">
        <v>646</v>
      </c>
      <c r="D344" s="52" t="s">
        <v>244</v>
      </c>
      <c r="E344" s="53">
        <v>23</v>
      </c>
      <c r="F344" s="54">
        <v>29.2</v>
      </c>
      <c r="G344" s="54">
        <f t="shared" si="14"/>
        <v>671.6</v>
      </c>
      <c r="H344" s="49">
        <f>G344/G615</f>
        <v>7.47839383342067E-5</v>
      </c>
      <c r="I344" s="48">
        <f>ROUND(F344*'Прил. 10'!$D$12,2)</f>
        <v>234.77</v>
      </c>
      <c r="J344" s="48">
        <f t="shared" si="15"/>
        <v>5399.71</v>
      </c>
    </row>
    <row r="345" spans="1:10" ht="31.5" x14ac:dyDescent="0.25">
      <c r="A345" s="45">
        <v>317</v>
      </c>
      <c r="B345" s="50" t="s">
        <v>647</v>
      </c>
      <c r="C345" s="51" t="s">
        <v>648</v>
      </c>
      <c r="D345" s="52" t="s">
        <v>306</v>
      </c>
      <c r="E345" s="53">
        <v>24</v>
      </c>
      <c r="F345" s="54">
        <v>27.32</v>
      </c>
      <c r="G345" s="54">
        <f t="shared" si="14"/>
        <v>655.68</v>
      </c>
      <c r="H345" s="49">
        <f>G345/G615</f>
        <v>7.3011216031823475E-5</v>
      </c>
      <c r="I345" s="48">
        <f>ROUND(F345*'Прил. 10'!$D$12,2)</f>
        <v>219.65</v>
      </c>
      <c r="J345" s="48">
        <f t="shared" si="15"/>
        <v>5271.6</v>
      </c>
    </row>
    <row r="346" spans="1:10" ht="31.5" x14ac:dyDescent="0.25">
      <c r="A346" s="45">
        <v>318</v>
      </c>
      <c r="B346" s="50" t="s">
        <v>649</v>
      </c>
      <c r="C346" s="51" t="s">
        <v>650</v>
      </c>
      <c r="D346" s="52" t="s">
        <v>244</v>
      </c>
      <c r="E346" s="53">
        <v>1</v>
      </c>
      <c r="F346" s="54">
        <v>627.92999999999995</v>
      </c>
      <c r="G346" s="54">
        <f t="shared" si="14"/>
        <v>627.92999999999995</v>
      </c>
      <c r="H346" s="49">
        <f>G346/G615</f>
        <v>6.9921200712028605E-5</v>
      </c>
      <c r="I346" s="48">
        <f>ROUND(F346*'Прил. 10'!$D$12,2)</f>
        <v>5048.5600000000004</v>
      </c>
      <c r="J346" s="48">
        <f t="shared" si="15"/>
        <v>5048.5600000000004</v>
      </c>
    </row>
    <row r="347" spans="1:10" ht="31.5" x14ac:dyDescent="0.25">
      <c r="A347" s="45">
        <v>319</v>
      </c>
      <c r="B347" s="50" t="s">
        <v>651</v>
      </c>
      <c r="C347" s="51" t="s">
        <v>652</v>
      </c>
      <c r="D347" s="52" t="s">
        <v>241</v>
      </c>
      <c r="E347" s="53">
        <v>10.566000000000001</v>
      </c>
      <c r="F347" s="54">
        <v>57.63</v>
      </c>
      <c r="G347" s="54">
        <f t="shared" si="14"/>
        <v>608.91999999999996</v>
      </c>
      <c r="H347" s="49">
        <f>G347/G615</f>
        <v>6.7804401028089849E-5</v>
      </c>
      <c r="I347" s="48">
        <f>ROUND(F347*'Прил. 10'!$D$12,2)</f>
        <v>463.35</v>
      </c>
      <c r="J347" s="48">
        <f t="shared" si="15"/>
        <v>4895.76</v>
      </c>
    </row>
    <row r="348" spans="1:10" ht="31.5" x14ac:dyDescent="0.25">
      <c r="A348" s="45">
        <v>320</v>
      </c>
      <c r="B348" s="50" t="s">
        <v>653</v>
      </c>
      <c r="C348" s="51" t="s">
        <v>654</v>
      </c>
      <c r="D348" s="52" t="s">
        <v>234</v>
      </c>
      <c r="E348" s="53">
        <v>0.81334799999999996</v>
      </c>
      <c r="F348" s="54">
        <v>738.56</v>
      </c>
      <c r="G348" s="54">
        <f t="shared" si="14"/>
        <v>600.71</v>
      </c>
      <c r="H348" s="49">
        <f>G348/G615</f>
        <v>6.6890201901044242E-5</v>
      </c>
      <c r="I348" s="48">
        <f>ROUND(F348*'Прил. 10'!$D$12,2)</f>
        <v>5938.02</v>
      </c>
      <c r="J348" s="48">
        <f t="shared" si="15"/>
        <v>4829.68</v>
      </c>
    </row>
    <row r="349" spans="1:10" ht="78.75" x14ac:dyDescent="0.25">
      <c r="A349" s="45">
        <v>321</v>
      </c>
      <c r="B349" s="50" t="s">
        <v>655</v>
      </c>
      <c r="C349" s="51" t="s">
        <v>656</v>
      </c>
      <c r="D349" s="52" t="s">
        <v>244</v>
      </c>
      <c r="E349" s="53">
        <v>5.3297999999999996</v>
      </c>
      <c r="F349" s="54">
        <v>110.11</v>
      </c>
      <c r="G349" s="54">
        <f t="shared" si="14"/>
        <v>586.86</v>
      </c>
      <c r="H349" s="49">
        <f>G349/G615</f>
        <v>6.5347978038732206E-5</v>
      </c>
      <c r="I349" s="48">
        <f>ROUND(F349*'Прил. 10'!$D$12,2)</f>
        <v>885.28</v>
      </c>
      <c r="J349" s="48">
        <f t="shared" si="15"/>
        <v>4718.37</v>
      </c>
    </row>
    <row r="350" spans="1:10" ht="31.5" x14ac:dyDescent="0.25">
      <c r="A350" s="45">
        <v>322</v>
      </c>
      <c r="B350" s="50" t="s">
        <v>657</v>
      </c>
      <c r="C350" s="51" t="s">
        <v>658</v>
      </c>
      <c r="D350" s="52" t="s">
        <v>226</v>
      </c>
      <c r="E350" s="53">
        <v>45.2</v>
      </c>
      <c r="F350" s="54">
        <v>12.6</v>
      </c>
      <c r="G350" s="54">
        <f t="shared" si="14"/>
        <v>569.52</v>
      </c>
      <c r="H350" s="49">
        <f>G350/G615</f>
        <v>6.341713603349822E-5</v>
      </c>
      <c r="I350" s="48">
        <f>ROUND(F350*'Прил. 10'!$D$12,2)</f>
        <v>101.3</v>
      </c>
      <c r="J350" s="48">
        <f t="shared" si="15"/>
        <v>4578.76</v>
      </c>
    </row>
    <row r="351" spans="1:10" ht="31.5" x14ac:dyDescent="0.25">
      <c r="A351" s="45">
        <v>323</v>
      </c>
      <c r="B351" s="50" t="s">
        <v>659</v>
      </c>
      <c r="C351" s="51" t="s">
        <v>660</v>
      </c>
      <c r="D351" s="52" t="s">
        <v>234</v>
      </c>
      <c r="E351" s="53">
        <v>1.14246</v>
      </c>
      <c r="F351" s="54">
        <v>497</v>
      </c>
      <c r="G351" s="54">
        <f t="shared" si="14"/>
        <v>567.79999999999995</v>
      </c>
      <c r="H351" s="49">
        <f>G351/G615</f>
        <v>6.3225610759622637E-5</v>
      </c>
      <c r="I351" s="48">
        <f>ROUND(F351*'Прил. 10'!$D$12,2)</f>
        <v>3995.88</v>
      </c>
      <c r="J351" s="48">
        <f t="shared" si="15"/>
        <v>4565.13</v>
      </c>
    </row>
    <row r="352" spans="1:10" ht="31.5" x14ac:dyDescent="0.25">
      <c r="A352" s="45">
        <v>324</v>
      </c>
      <c r="B352" s="50" t="s">
        <v>661</v>
      </c>
      <c r="C352" s="51" t="s">
        <v>662</v>
      </c>
      <c r="D352" s="52" t="s">
        <v>244</v>
      </c>
      <c r="E352" s="53">
        <v>12</v>
      </c>
      <c r="F352" s="54">
        <v>47.22</v>
      </c>
      <c r="G352" s="54">
        <f t="shared" si="14"/>
        <v>566.64</v>
      </c>
      <c r="H352" s="49">
        <f>G352/G615</f>
        <v>6.3096442551660039E-5</v>
      </c>
      <c r="I352" s="48">
        <f>ROUND(F352*'Прил. 10'!$D$12,2)</f>
        <v>379.65</v>
      </c>
      <c r="J352" s="48">
        <f t="shared" si="15"/>
        <v>4555.8</v>
      </c>
    </row>
    <row r="353" spans="1:10" ht="31.5" x14ac:dyDescent="0.25">
      <c r="A353" s="45">
        <v>325</v>
      </c>
      <c r="B353" s="50" t="s">
        <v>663</v>
      </c>
      <c r="C353" s="51" t="s">
        <v>664</v>
      </c>
      <c r="D353" s="52" t="s">
        <v>241</v>
      </c>
      <c r="E353" s="53">
        <v>20.0548</v>
      </c>
      <c r="F353" s="54">
        <v>28.25</v>
      </c>
      <c r="G353" s="54">
        <f t="shared" si="14"/>
        <v>566.54999999999995</v>
      </c>
      <c r="H353" s="49">
        <f>G353/G615</f>
        <v>6.3086420880352595E-5</v>
      </c>
      <c r="I353" s="48">
        <f>ROUND(F353*'Прил. 10'!$D$12,2)</f>
        <v>227.13</v>
      </c>
      <c r="J353" s="48">
        <f t="shared" si="15"/>
        <v>4555.05</v>
      </c>
    </row>
    <row r="354" spans="1:10" ht="31.5" x14ac:dyDescent="0.25">
      <c r="A354" s="45">
        <v>326</v>
      </c>
      <c r="B354" s="50" t="s">
        <v>665</v>
      </c>
      <c r="C354" s="51" t="s">
        <v>666</v>
      </c>
      <c r="D354" s="52" t="s">
        <v>273</v>
      </c>
      <c r="E354" s="53">
        <v>0.10199999999999999</v>
      </c>
      <c r="F354" s="54">
        <v>5545.45</v>
      </c>
      <c r="G354" s="54">
        <f t="shared" si="14"/>
        <v>565.64</v>
      </c>
      <c r="H354" s="49">
        <f>G354/G615</f>
        <v>6.2985090648244019E-5</v>
      </c>
      <c r="I354" s="48">
        <f>ROUND(F354*'Прил. 10'!$D$12,2)</f>
        <v>44585.42</v>
      </c>
      <c r="J354" s="48">
        <f t="shared" si="15"/>
        <v>4547.71</v>
      </c>
    </row>
    <row r="355" spans="1:10" ht="47.25" x14ac:dyDescent="0.25">
      <c r="A355" s="45">
        <v>327</v>
      </c>
      <c r="B355" s="50" t="s">
        <v>667</v>
      </c>
      <c r="C355" s="51" t="s">
        <v>668</v>
      </c>
      <c r="D355" s="52" t="s">
        <v>317</v>
      </c>
      <c r="E355" s="53">
        <v>1</v>
      </c>
      <c r="F355" s="54">
        <v>554.4</v>
      </c>
      <c r="G355" s="54">
        <f t="shared" si="14"/>
        <v>554.4</v>
      </c>
      <c r="H355" s="49">
        <f>G355/G615</f>
        <v>6.173349525384782E-5</v>
      </c>
      <c r="I355" s="48">
        <f>ROUND(F355*'Прил. 10'!$D$12,2)</f>
        <v>4457.38</v>
      </c>
      <c r="J355" s="48">
        <f t="shared" si="15"/>
        <v>4457.38</v>
      </c>
    </row>
    <row r="356" spans="1:10" ht="31.5" x14ac:dyDescent="0.25">
      <c r="A356" s="45">
        <v>328</v>
      </c>
      <c r="B356" s="50" t="s">
        <v>669</v>
      </c>
      <c r="C356" s="51" t="s">
        <v>670</v>
      </c>
      <c r="D356" s="52" t="s">
        <v>226</v>
      </c>
      <c r="E356" s="53">
        <v>299.58637099999999</v>
      </c>
      <c r="F356" s="54">
        <v>1.82</v>
      </c>
      <c r="G356" s="54">
        <f t="shared" si="14"/>
        <v>545.25</v>
      </c>
      <c r="H356" s="49">
        <f>G356/G615</f>
        <v>6.0714625337591132E-5</v>
      </c>
      <c r="I356" s="48">
        <f>ROUND(F356*'Прил. 10'!$D$12,2)</f>
        <v>14.63</v>
      </c>
      <c r="J356" s="48">
        <f t="shared" si="15"/>
        <v>4382.95</v>
      </c>
    </row>
    <row r="357" spans="1:10" ht="63" x14ac:dyDescent="0.25">
      <c r="A357" s="45">
        <v>329</v>
      </c>
      <c r="B357" s="50" t="s">
        <v>671</v>
      </c>
      <c r="C357" s="51" t="s">
        <v>672</v>
      </c>
      <c r="D357" s="52" t="s">
        <v>306</v>
      </c>
      <c r="E357" s="53">
        <v>20</v>
      </c>
      <c r="F357" s="54">
        <v>27.17</v>
      </c>
      <c r="G357" s="54">
        <f t="shared" si="14"/>
        <v>543.4</v>
      </c>
      <c r="H357" s="49">
        <f>G357/G615</f>
        <v>6.0508624316271475E-5</v>
      </c>
      <c r="I357" s="48">
        <f>ROUND(F357*'Прил. 10'!$D$12,2)</f>
        <v>218.45</v>
      </c>
      <c r="J357" s="48">
        <f t="shared" si="15"/>
        <v>4369</v>
      </c>
    </row>
    <row r="358" spans="1:10" ht="31.5" x14ac:dyDescent="0.25">
      <c r="A358" s="45">
        <v>330</v>
      </c>
      <c r="B358" s="50" t="s">
        <v>673</v>
      </c>
      <c r="C358" s="51" t="s">
        <v>674</v>
      </c>
      <c r="D358" s="52" t="s">
        <v>234</v>
      </c>
      <c r="E358" s="53">
        <v>1.2749999999999999</v>
      </c>
      <c r="F358" s="54">
        <v>424.88</v>
      </c>
      <c r="G358" s="54">
        <f t="shared" si="14"/>
        <v>541.72</v>
      </c>
      <c r="H358" s="49">
        <f>G358/G615</f>
        <v>6.0321553118532544E-5</v>
      </c>
      <c r="I358" s="48">
        <f>ROUND(F358*'Прил. 10'!$D$12,2)</f>
        <v>3416.04</v>
      </c>
      <c r="J358" s="48">
        <f t="shared" si="15"/>
        <v>4355.45</v>
      </c>
    </row>
    <row r="359" spans="1:10" ht="47.25" x14ac:dyDescent="0.25">
      <c r="A359" s="45">
        <v>331</v>
      </c>
      <c r="B359" s="50" t="s">
        <v>242</v>
      </c>
      <c r="C359" s="51" t="s">
        <v>675</v>
      </c>
      <c r="D359" s="52" t="s">
        <v>244</v>
      </c>
      <c r="E359" s="53">
        <v>412</v>
      </c>
      <c r="F359" s="57">
        <v>1.31</v>
      </c>
      <c r="G359" s="54">
        <f t="shared" si="14"/>
        <v>539.72</v>
      </c>
      <c r="H359" s="49">
        <f>G359/G615</f>
        <v>6.0098849311700483E-5</v>
      </c>
      <c r="I359" s="48">
        <f>ROUND(F359*'Прил. 10'!$D$12,2)</f>
        <v>10.53</v>
      </c>
      <c r="J359" s="48">
        <f t="shared" si="15"/>
        <v>4338.3599999999997</v>
      </c>
    </row>
    <row r="360" spans="1:10" ht="31.5" x14ac:dyDescent="0.25">
      <c r="A360" s="45">
        <v>332</v>
      </c>
      <c r="B360" s="50" t="s">
        <v>676</v>
      </c>
      <c r="C360" s="51" t="s">
        <v>677</v>
      </c>
      <c r="D360" s="52" t="s">
        <v>244</v>
      </c>
      <c r="E360" s="53">
        <v>2</v>
      </c>
      <c r="F360" s="54">
        <v>266.67</v>
      </c>
      <c r="G360" s="54">
        <f t="shared" si="14"/>
        <v>533.34</v>
      </c>
      <c r="H360" s="49">
        <f>G360/G615</f>
        <v>5.9388424167906204E-5</v>
      </c>
      <c r="I360" s="48">
        <f>ROUND(F360*'Прил. 10'!$D$12,2)</f>
        <v>2144.0300000000002</v>
      </c>
      <c r="J360" s="48">
        <f t="shared" si="15"/>
        <v>4288.0600000000004</v>
      </c>
    </row>
    <row r="361" spans="1:10" ht="47.25" x14ac:dyDescent="0.25">
      <c r="A361" s="45">
        <v>333</v>
      </c>
      <c r="B361" s="50" t="s">
        <v>678</v>
      </c>
      <c r="C361" s="51" t="s">
        <v>679</v>
      </c>
      <c r="D361" s="52" t="s">
        <v>306</v>
      </c>
      <c r="E361" s="53">
        <v>152</v>
      </c>
      <c r="F361" s="54">
        <v>3.47</v>
      </c>
      <c r="G361" s="54">
        <f t="shared" si="14"/>
        <v>527.44000000000005</v>
      </c>
      <c r="H361" s="49">
        <f>G361/G615</f>
        <v>5.8731447937751619E-5</v>
      </c>
      <c r="I361" s="48">
        <f>ROUND(F361*'Прил. 10'!$D$12,2)</f>
        <v>27.9</v>
      </c>
      <c r="J361" s="48">
        <f t="shared" si="15"/>
        <v>4240.8</v>
      </c>
    </row>
    <row r="362" spans="1:10" ht="31.5" x14ac:dyDescent="0.25">
      <c r="A362" s="45">
        <v>334</v>
      </c>
      <c r="B362" s="50" t="s">
        <v>680</v>
      </c>
      <c r="C362" s="51" t="s">
        <v>681</v>
      </c>
      <c r="D362" s="52" t="s">
        <v>306</v>
      </c>
      <c r="E362" s="53">
        <v>164.68</v>
      </c>
      <c r="F362" s="54">
        <v>3.18</v>
      </c>
      <c r="G362" s="54">
        <f t="shared" si="14"/>
        <v>523.67999999999995</v>
      </c>
      <c r="H362" s="49">
        <f>G362/G615</f>
        <v>5.8312764780907331E-5</v>
      </c>
      <c r="I362" s="48">
        <f>ROUND(F362*'Прил. 10'!$D$12,2)</f>
        <v>25.57</v>
      </c>
      <c r="J362" s="48">
        <f t="shared" si="15"/>
        <v>4210.87</v>
      </c>
    </row>
    <row r="363" spans="1:10" ht="47.25" x14ac:dyDescent="0.25">
      <c r="A363" s="45">
        <v>335</v>
      </c>
      <c r="B363" s="50" t="s">
        <v>682</v>
      </c>
      <c r="C363" s="51" t="s">
        <v>683</v>
      </c>
      <c r="D363" s="52" t="s">
        <v>244</v>
      </c>
      <c r="E363" s="53">
        <v>14</v>
      </c>
      <c r="F363" s="54">
        <v>37.11</v>
      </c>
      <c r="G363" s="54">
        <f t="shared" si="14"/>
        <v>519.54</v>
      </c>
      <c r="H363" s="49">
        <f>G363/G615</f>
        <v>5.785176790076496E-5</v>
      </c>
      <c r="I363" s="48">
        <f>ROUND(F363*'Прил. 10'!$D$12,2)</f>
        <v>298.36</v>
      </c>
      <c r="J363" s="48">
        <f t="shared" si="15"/>
        <v>4177.04</v>
      </c>
    </row>
    <row r="364" spans="1:10" ht="31.5" x14ac:dyDescent="0.25">
      <c r="A364" s="45">
        <v>336</v>
      </c>
      <c r="B364" s="50" t="s">
        <v>684</v>
      </c>
      <c r="C364" s="51" t="s">
        <v>685</v>
      </c>
      <c r="D364" s="52" t="s">
        <v>510</v>
      </c>
      <c r="E364" s="53">
        <v>10.353904</v>
      </c>
      <c r="F364" s="54">
        <v>50</v>
      </c>
      <c r="G364" s="54">
        <f t="shared" si="14"/>
        <v>517.70000000000005</v>
      </c>
      <c r="H364" s="49">
        <f>G364/G615</f>
        <v>5.7646880398479471E-5</v>
      </c>
      <c r="I364" s="48">
        <f>ROUND(F364*'Прил. 10'!$D$12,2)</f>
        <v>402</v>
      </c>
      <c r="J364" s="48">
        <f t="shared" si="15"/>
        <v>4162.2700000000004</v>
      </c>
    </row>
    <row r="365" spans="1:10" ht="31.5" x14ac:dyDescent="0.25">
      <c r="A365" s="45">
        <v>337</v>
      </c>
      <c r="B365" s="50" t="s">
        <v>686</v>
      </c>
      <c r="C365" s="51" t="s">
        <v>687</v>
      </c>
      <c r="D365" s="52" t="s">
        <v>234</v>
      </c>
      <c r="E365" s="53">
        <v>0.92300000000000004</v>
      </c>
      <c r="F365" s="54">
        <v>558.33000000000004</v>
      </c>
      <c r="G365" s="54">
        <f t="shared" si="14"/>
        <v>515.34</v>
      </c>
      <c r="H365" s="49">
        <f>G365/G615</f>
        <v>5.7384089906417636E-5</v>
      </c>
      <c r="I365" s="48">
        <f>ROUND(F365*'Прил. 10'!$D$12,2)</f>
        <v>4488.97</v>
      </c>
      <c r="J365" s="48">
        <f t="shared" si="15"/>
        <v>4143.32</v>
      </c>
    </row>
    <row r="366" spans="1:10" ht="31.5" x14ac:dyDescent="0.25">
      <c r="A366" s="45">
        <v>338</v>
      </c>
      <c r="B366" s="50" t="s">
        <v>688</v>
      </c>
      <c r="C366" s="51" t="s">
        <v>689</v>
      </c>
      <c r="D366" s="52" t="s">
        <v>241</v>
      </c>
      <c r="E366" s="53">
        <v>15</v>
      </c>
      <c r="F366" s="54">
        <v>34.31</v>
      </c>
      <c r="G366" s="54">
        <f t="shared" si="14"/>
        <v>514.65</v>
      </c>
      <c r="H366" s="49">
        <f>G366/G615</f>
        <v>5.7307257093060571E-5</v>
      </c>
      <c r="I366" s="48">
        <f>ROUND(F366*'Прил. 10'!$D$12,2)</f>
        <v>275.85000000000002</v>
      </c>
      <c r="J366" s="48">
        <f t="shared" si="15"/>
        <v>4137.75</v>
      </c>
    </row>
    <row r="367" spans="1:10" ht="31.5" x14ac:dyDescent="0.25">
      <c r="A367" s="45">
        <v>339</v>
      </c>
      <c r="B367" s="50" t="s">
        <v>690</v>
      </c>
      <c r="C367" s="51" t="s">
        <v>691</v>
      </c>
      <c r="D367" s="52" t="s">
        <v>229</v>
      </c>
      <c r="E367" s="53">
        <v>2.6887999999999999E-2</v>
      </c>
      <c r="F367" s="54">
        <v>18883.39</v>
      </c>
      <c r="G367" s="54">
        <f t="shared" si="14"/>
        <v>507.74</v>
      </c>
      <c r="H367" s="49">
        <f>G367/G615</f>
        <v>5.6537815440455798E-5</v>
      </c>
      <c r="I367" s="48">
        <f>ROUND(F367*'Прил. 10'!$D$12,2)</f>
        <v>151822.46</v>
      </c>
      <c r="J367" s="48">
        <f t="shared" si="15"/>
        <v>4082.2</v>
      </c>
    </row>
    <row r="368" spans="1:10" ht="31.5" x14ac:dyDescent="0.25">
      <c r="A368" s="45">
        <v>340</v>
      </c>
      <c r="B368" s="50" t="s">
        <v>692</v>
      </c>
      <c r="C368" s="51" t="s">
        <v>693</v>
      </c>
      <c r="D368" s="52" t="s">
        <v>306</v>
      </c>
      <c r="E368" s="53">
        <v>63.264457999999998</v>
      </c>
      <c r="F368" s="54">
        <v>7.95</v>
      </c>
      <c r="G368" s="54">
        <f t="shared" si="14"/>
        <v>502.95</v>
      </c>
      <c r="H368" s="49">
        <f>G368/G615</f>
        <v>5.6004439823093E-5</v>
      </c>
      <c r="I368" s="48">
        <f>ROUND(F368*'Прил. 10'!$D$12,2)</f>
        <v>63.92</v>
      </c>
      <c r="J368" s="48">
        <f t="shared" si="15"/>
        <v>4043.86</v>
      </c>
    </row>
    <row r="369" spans="1:10" ht="31.5" x14ac:dyDescent="0.25">
      <c r="A369" s="45">
        <v>341</v>
      </c>
      <c r="B369" s="50" t="s">
        <v>694</v>
      </c>
      <c r="C369" s="51" t="s">
        <v>695</v>
      </c>
      <c r="D369" s="52" t="s">
        <v>226</v>
      </c>
      <c r="E369" s="53">
        <v>17.430712</v>
      </c>
      <c r="F369" s="54">
        <v>28.6</v>
      </c>
      <c r="G369" s="54">
        <f t="shared" si="14"/>
        <v>498.52</v>
      </c>
      <c r="H369" s="49">
        <f>G369/G615</f>
        <v>5.5511150890959982E-5</v>
      </c>
      <c r="I369" s="48">
        <f>ROUND(F369*'Прил. 10'!$D$12,2)</f>
        <v>229.94</v>
      </c>
      <c r="J369" s="48">
        <f t="shared" si="15"/>
        <v>4008.02</v>
      </c>
    </row>
    <row r="370" spans="1:10" ht="47.25" x14ac:dyDescent="0.25">
      <c r="A370" s="45">
        <v>342</v>
      </c>
      <c r="B370" s="50" t="s">
        <v>696</v>
      </c>
      <c r="C370" s="51" t="s">
        <v>697</v>
      </c>
      <c r="D370" s="52" t="s">
        <v>244</v>
      </c>
      <c r="E370" s="53">
        <v>6</v>
      </c>
      <c r="F370" s="54">
        <v>82.57</v>
      </c>
      <c r="G370" s="54">
        <f t="shared" si="14"/>
        <v>495.42</v>
      </c>
      <c r="H370" s="49">
        <f>G370/G615</f>
        <v>5.516595999037029E-5</v>
      </c>
      <c r="I370" s="48">
        <f>ROUND(F370*'Прил. 10'!$D$12,2)</f>
        <v>663.86</v>
      </c>
      <c r="J370" s="48">
        <f t="shared" si="15"/>
        <v>3983.16</v>
      </c>
    </row>
    <row r="371" spans="1:10" ht="31.5" x14ac:dyDescent="0.25">
      <c r="A371" s="45">
        <v>343</v>
      </c>
      <c r="B371" s="50" t="s">
        <v>698</v>
      </c>
      <c r="C371" s="51" t="s">
        <v>699</v>
      </c>
      <c r="D371" s="52" t="s">
        <v>241</v>
      </c>
      <c r="E371" s="53">
        <v>44.814</v>
      </c>
      <c r="F371" s="54">
        <v>10.93</v>
      </c>
      <c r="G371" s="54">
        <f t="shared" si="14"/>
        <v>489.82</v>
      </c>
      <c r="H371" s="49">
        <f>G371/G615</f>
        <v>5.4542389331240513E-5</v>
      </c>
      <c r="I371" s="48">
        <f>ROUND(F371*'Прил. 10'!$D$12,2)</f>
        <v>87.88</v>
      </c>
      <c r="J371" s="48">
        <f t="shared" si="15"/>
        <v>3938.25</v>
      </c>
    </row>
    <row r="372" spans="1:10" ht="31.5" x14ac:dyDescent="0.25">
      <c r="A372" s="45">
        <v>344</v>
      </c>
      <c r="B372" s="50" t="s">
        <v>700</v>
      </c>
      <c r="C372" s="51" t="s">
        <v>701</v>
      </c>
      <c r="D372" s="52" t="s">
        <v>241</v>
      </c>
      <c r="E372" s="53">
        <v>6.7109959999999997</v>
      </c>
      <c r="F372" s="54">
        <v>72.319999999999993</v>
      </c>
      <c r="G372" s="54">
        <f t="shared" si="14"/>
        <v>485.34</v>
      </c>
      <c r="H372" s="49">
        <f>G372/G615</f>
        <v>5.404353280393669E-5</v>
      </c>
      <c r="I372" s="48">
        <f>ROUND(F372*'Прил. 10'!$D$12,2)</f>
        <v>581.45000000000005</v>
      </c>
      <c r="J372" s="48">
        <f t="shared" si="15"/>
        <v>3902.11</v>
      </c>
    </row>
    <row r="373" spans="1:10" ht="31.5" x14ac:dyDescent="0.25">
      <c r="A373" s="45">
        <v>345</v>
      </c>
      <c r="B373" s="50" t="s">
        <v>702</v>
      </c>
      <c r="C373" s="51" t="s">
        <v>703</v>
      </c>
      <c r="D373" s="52" t="s">
        <v>244</v>
      </c>
      <c r="E373" s="53">
        <v>3</v>
      </c>
      <c r="F373" s="54">
        <v>159.6</v>
      </c>
      <c r="G373" s="54">
        <f t="shared" si="14"/>
        <v>478.8</v>
      </c>
      <c r="H373" s="49">
        <f>G373/G615</f>
        <v>5.3315291355595846E-5</v>
      </c>
      <c r="I373" s="48">
        <f>ROUND(F373*'Прил. 10'!$D$12,2)</f>
        <v>1283.18</v>
      </c>
      <c r="J373" s="48">
        <f t="shared" si="15"/>
        <v>3849.54</v>
      </c>
    </row>
    <row r="374" spans="1:10" ht="47.25" x14ac:dyDescent="0.25">
      <c r="A374" s="45">
        <v>346</v>
      </c>
      <c r="B374" s="50" t="s">
        <v>704</v>
      </c>
      <c r="C374" s="51" t="s">
        <v>705</v>
      </c>
      <c r="D374" s="52" t="s">
        <v>229</v>
      </c>
      <c r="E374" s="53">
        <v>7.0000000000000007E-2</v>
      </c>
      <c r="F374" s="54">
        <v>6834.81</v>
      </c>
      <c r="G374" s="54">
        <f t="shared" si="14"/>
        <v>478.44</v>
      </c>
      <c r="H374" s="49">
        <f>G374/G615</f>
        <v>5.3275204670366071E-5</v>
      </c>
      <c r="I374" s="48">
        <f>ROUND(F374*'Прил. 10'!$D$12,2)</f>
        <v>54951.87</v>
      </c>
      <c r="J374" s="48">
        <f t="shared" si="15"/>
        <v>3846.63</v>
      </c>
    </row>
    <row r="375" spans="1:10" ht="31.5" x14ac:dyDescent="0.25">
      <c r="A375" s="45">
        <v>347</v>
      </c>
      <c r="B375" s="50" t="s">
        <v>706</v>
      </c>
      <c r="C375" s="51" t="s">
        <v>707</v>
      </c>
      <c r="D375" s="52" t="s">
        <v>454</v>
      </c>
      <c r="E375" s="53">
        <v>67.062160800000001</v>
      </c>
      <c r="F375" s="54">
        <v>7.03</v>
      </c>
      <c r="G375" s="54">
        <f t="shared" si="14"/>
        <v>471.45</v>
      </c>
      <c r="H375" s="49">
        <f>G375/G615</f>
        <v>5.2496854865488016E-5</v>
      </c>
      <c r="I375" s="48">
        <f>ROUND(F375*'Прил. 10'!$D$12,2)</f>
        <v>56.52</v>
      </c>
      <c r="J375" s="48">
        <f t="shared" si="15"/>
        <v>3790.35</v>
      </c>
    </row>
    <row r="376" spans="1:10" ht="31.5" x14ac:dyDescent="0.25">
      <c r="A376" s="45">
        <v>348</v>
      </c>
      <c r="B376" s="50" t="s">
        <v>708</v>
      </c>
      <c r="C376" s="51" t="s">
        <v>709</v>
      </c>
      <c r="D376" s="52" t="s">
        <v>306</v>
      </c>
      <c r="E376" s="53">
        <v>771.28740000000005</v>
      </c>
      <c r="F376" s="54">
        <v>0.6</v>
      </c>
      <c r="G376" s="54">
        <f t="shared" si="14"/>
        <v>462.77</v>
      </c>
      <c r="H376" s="49">
        <f>G376/G615</f>
        <v>5.1530320343836862E-5</v>
      </c>
      <c r="I376" s="48">
        <f>ROUND(F376*'Прил. 10'!$D$12,2)</f>
        <v>4.82</v>
      </c>
      <c r="J376" s="48">
        <f t="shared" si="15"/>
        <v>3717.61</v>
      </c>
    </row>
    <row r="377" spans="1:10" ht="31.5" x14ac:dyDescent="0.25">
      <c r="A377" s="45">
        <v>349</v>
      </c>
      <c r="B377" s="50" t="s">
        <v>710</v>
      </c>
      <c r="C377" s="51" t="s">
        <v>711</v>
      </c>
      <c r="D377" s="52" t="s">
        <v>306</v>
      </c>
      <c r="E377" s="53">
        <v>10</v>
      </c>
      <c r="F377" s="54">
        <v>45.98</v>
      </c>
      <c r="G377" s="54">
        <f t="shared" si="14"/>
        <v>459.8</v>
      </c>
      <c r="H377" s="49">
        <f>G377/G615</f>
        <v>5.1199605190691251E-5</v>
      </c>
      <c r="I377" s="48">
        <f>ROUND(F377*'Прил. 10'!$D$12,2)</f>
        <v>369.68</v>
      </c>
      <c r="J377" s="48">
        <f t="shared" si="15"/>
        <v>3696.8</v>
      </c>
    </row>
    <row r="378" spans="1:10" ht="47.25" x14ac:dyDescent="0.25">
      <c r="A378" s="45">
        <v>350</v>
      </c>
      <c r="B378" s="50" t="s">
        <v>712</v>
      </c>
      <c r="C378" s="51" t="s">
        <v>713</v>
      </c>
      <c r="D378" s="52" t="s">
        <v>234</v>
      </c>
      <c r="E378" s="53">
        <v>8.1088000000000005</v>
      </c>
      <c r="F378" s="54">
        <v>55.26</v>
      </c>
      <c r="G378" s="54">
        <f t="shared" si="14"/>
        <v>448.09</v>
      </c>
      <c r="H378" s="49">
        <f>G378/G615</f>
        <v>4.9895674401689518E-5</v>
      </c>
      <c r="I378" s="48">
        <f>ROUND(F378*'Прил. 10'!$D$12,2)</f>
        <v>444.29</v>
      </c>
      <c r="J378" s="48">
        <f t="shared" si="15"/>
        <v>3602.66</v>
      </c>
    </row>
    <row r="379" spans="1:10" ht="31.5" x14ac:dyDescent="0.25">
      <c r="A379" s="45">
        <v>351</v>
      </c>
      <c r="B379" s="50" t="s">
        <v>714</v>
      </c>
      <c r="C379" s="51" t="s">
        <v>715</v>
      </c>
      <c r="D379" s="52" t="s">
        <v>229</v>
      </c>
      <c r="E379" s="53">
        <v>1.18E-2</v>
      </c>
      <c r="F379" s="54">
        <v>37870</v>
      </c>
      <c r="G379" s="54">
        <f t="shared" si="14"/>
        <v>446.87</v>
      </c>
      <c r="H379" s="49">
        <f>G379/G615</f>
        <v>4.975982507952196E-5</v>
      </c>
      <c r="I379" s="48">
        <f>ROUND(F379*'Прил. 10'!$D$12,2)</f>
        <v>304474.8</v>
      </c>
      <c r="J379" s="48">
        <f t="shared" si="15"/>
        <v>3592.8</v>
      </c>
    </row>
    <row r="380" spans="1:10" ht="31.5" x14ac:dyDescent="0.25">
      <c r="A380" s="45">
        <v>352</v>
      </c>
      <c r="B380" s="50" t="s">
        <v>716</v>
      </c>
      <c r="C380" s="51" t="s">
        <v>717</v>
      </c>
      <c r="D380" s="52" t="s">
        <v>241</v>
      </c>
      <c r="E380" s="53">
        <v>18.600000000000001</v>
      </c>
      <c r="F380" s="54">
        <v>23.82</v>
      </c>
      <c r="G380" s="54">
        <f t="shared" si="14"/>
        <v>443.05</v>
      </c>
      <c r="H380" s="49">
        <f>G380/G615</f>
        <v>4.9334460808472725E-5</v>
      </c>
      <c r="I380" s="48">
        <f>ROUND(F380*'Прил. 10'!$D$12,2)</f>
        <v>191.51</v>
      </c>
      <c r="J380" s="48">
        <f t="shared" si="15"/>
        <v>3562.09</v>
      </c>
    </row>
    <row r="381" spans="1:10" ht="31.5" x14ac:dyDescent="0.25">
      <c r="A381" s="45">
        <v>353</v>
      </c>
      <c r="B381" s="50" t="s">
        <v>718</v>
      </c>
      <c r="C381" s="51" t="s">
        <v>719</v>
      </c>
      <c r="D381" s="52" t="s">
        <v>556</v>
      </c>
      <c r="E381" s="53">
        <v>0.13200000000000001</v>
      </c>
      <c r="F381" s="54">
        <v>3353.18</v>
      </c>
      <c r="G381" s="54">
        <f t="shared" si="14"/>
        <v>442.62</v>
      </c>
      <c r="H381" s="49">
        <f>G381/G615</f>
        <v>4.9286579490003829E-5</v>
      </c>
      <c r="I381" s="48">
        <f>ROUND(F381*'Прил. 10'!$D$12,2)</f>
        <v>26959.57</v>
      </c>
      <c r="J381" s="48">
        <f t="shared" si="15"/>
        <v>3558.66</v>
      </c>
    </row>
    <row r="382" spans="1:10" ht="47.25" x14ac:dyDescent="0.25">
      <c r="A382" s="45">
        <v>354</v>
      </c>
      <c r="B382" s="50" t="s">
        <v>242</v>
      </c>
      <c r="C382" s="51" t="s">
        <v>720</v>
      </c>
      <c r="D382" s="52" t="s">
        <v>306</v>
      </c>
      <c r="E382" s="53">
        <v>20</v>
      </c>
      <c r="F382" s="57">
        <v>22.06</v>
      </c>
      <c r="G382" s="54">
        <f t="shared" si="14"/>
        <v>441.2</v>
      </c>
      <c r="H382" s="49">
        <f>G382/G615</f>
        <v>4.9128459787153061E-5</v>
      </c>
      <c r="I382" s="48">
        <f>ROUND(F382*'Прил. 10'!$D$12,2)</f>
        <v>177.36</v>
      </c>
      <c r="J382" s="48">
        <f t="shared" si="15"/>
        <v>3547.2</v>
      </c>
    </row>
    <row r="383" spans="1:10" ht="31.5" x14ac:dyDescent="0.25">
      <c r="A383" s="45">
        <v>355</v>
      </c>
      <c r="B383" s="50" t="s">
        <v>721</v>
      </c>
      <c r="C383" s="51" t="s">
        <v>722</v>
      </c>
      <c r="D383" s="52" t="s">
        <v>234</v>
      </c>
      <c r="E383" s="53">
        <v>0.39879999999999999</v>
      </c>
      <c r="F383" s="54">
        <v>1100</v>
      </c>
      <c r="G383" s="54">
        <f t="shared" si="14"/>
        <v>438.68</v>
      </c>
      <c r="H383" s="49">
        <f>G383/G615</f>
        <v>4.8847852990544668E-5</v>
      </c>
      <c r="I383" s="48">
        <f>ROUND(F383*'Прил. 10'!$D$12,2)</f>
        <v>8844</v>
      </c>
      <c r="J383" s="48">
        <f t="shared" si="15"/>
        <v>3526.99</v>
      </c>
    </row>
    <row r="384" spans="1:10" ht="31.5" x14ac:dyDescent="0.25">
      <c r="A384" s="45">
        <v>356</v>
      </c>
      <c r="B384" s="50" t="s">
        <v>723</v>
      </c>
      <c r="C384" s="51" t="s">
        <v>724</v>
      </c>
      <c r="D384" s="52" t="s">
        <v>244</v>
      </c>
      <c r="E384" s="53">
        <v>7</v>
      </c>
      <c r="F384" s="54">
        <v>61.93</v>
      </c>
      <c r="G384" s="54">
        <f t="shared" si="14"/>
        <v>433.51</v>
      </c>
      <c r="H384" s="49">
        <f>G384/G615</f>
        <v>4.827216364988378E-5</v>
      </c>
      <c r="I384" s="48">
        <f>ROUND(F384*'Прил. 10'!$D$12,2)</f>
        <v>497.92</v>
      </c>
      <c r="J384" s="48">
        <f t="shared" si="15"/>
        <v>3485.44</v>
      </c>
    </row>
    <row r="385" spans="1:10" ht="31.5" x14ac:dyDescent="0.25">
      <c r="A385" s="45">
        <v>357</v>
      </c>
      <c r="B385" s="50" t="s">
        <v>725</v>
      </c>
      <c r="C385" s="51" t="s">
        <v>726</v>
      </c>
      <c r="D385" s="52" t="s">
        <v>397</v>
      </c>
      <c r="E385" s="53">
        <v>47.304000000000002</v>
      </c>
      <c r="F385" s="54">
        <v>9.14</v>
      </c>
      <c r="G385" s="54">
        <f t="shared" si="14"/>
        <v>432.36</v>
      </c>
      <c r="H385" s="49">
        <f>G385/G615</f>
        <v>4.8144108960955349E-5</v>
      </c>
      <c r="I385" s="48">
        <f>ROUND(F385*'Прил. 10'!$D$12,2)</f>
        <v>73.489999999999995</v>
      </c>
      <c r="J385" s="48">
        <f t="shared" si="15"/>
        <v>3476.37</v>
      </c>
    </row>
    <row r="386" spans="1:10" ht="31.5" x14ac:dyDescent="0.25">
      <c r="A386" s="45">
        <v>358</v>
      </c>
      <c r="B386" s="50" t="s">
        <v>727</v>
      </c>
      <c r="C386" s="51" t="s">
        <v>728</v>
      </c>
      <c r="D386" s="52" t="s">
        <v>510</v>
      </c>
      <c r="E386" s="53">
        <v>10.92</v>
      </c>
      <c r="F386" s="54">
        <v>39</v>
      </c>
      <c r="G386" s="54">
        <f t="shared" si="14"/>
        <v>425.88</v>
      </c>
      <c r="H386" s="49">
        <f>G386/G615</f>
        <v>4.7422548626819465E-5</v>
      </c>
      <c r="I386" s="48">
        <f>ROUND(F386*'Прил. 10'!$D$12,2)</f>
        <v>313.56</v>
      </c>
      <c r="J386" s="48">
        <f t="shared" si="15"/>
        <v>3424.08</v>
      </c>
    </row>
    <row r="387" spans="1:10" ht="31.5" x14ac:dyDescent="0.25">
      <c r="A387" s="45">
        <v>359</v>
      </c>
      <c r="B387" s="50" t="s">
        <v>729</v>
      </c>
      <c r="C387" s="51" t="s">
        <v>730</v>
      </c>
      <c r="D387" s="52" t="s">
        <v>241</v>
      </c>
      <c r="E387" s="53">
        <v>5.024</v>
      </c>
      <c r="F387" s="54">
        <v>84.25</v>
      </c>
      <c r="G387" s="54">
        <f t="shared" si="14"/>
        <v>423.27</v>
      </c>
      <c r="H387" s="49">
        <f>G387/G615</f>
        <v>4.7131920158903621E-5</v>
      </c>
      <c r="I387" s="48">
        <f>ROUND(F387*'Прил. 10'!$D$12,2)</f>
        <v>677.37</v>
      </c>
      <c r="J387" s="48">
        <f t="shared" si="15"/>
        <v>3403.11</v>
      </c>
    </row>
    <row r="388" spans="1:10" ht="31.5" x14ac:dyDescent="0.25">
      <c r="A388" s="45">
        <v>360</v>
      </c>
      <c r="B388" s="50" t="s">
        <v>731</v>
      </c>
      <c r="C388" s="51" t="s">
        <v>732</v>
      </c>
      <c r="D388" s="52" t="s">
        <v>510</v>
      </c>
      <c r="E388" s="53">
        <v>5.8940900000000003</v>
      </c>
      <c r="F388" s="54">
        <v>70</v>
      </c>
      <c r="G388" s="54">
        <f t="shared" si="14"/>
        <v>412.59</v>
      </c>
      <c r="H388" s="49">
        <f>G388/G615</f>
        <v>4.59426818304204E-5</v>
      </c>
      <c r="I388" s="48">
        <f>ROUND(F388*'Прил. 10'!$D$12,2)</f>
        <v>562.79999999999995</v>
      </c>
      <c r="J388" s="48">
        <f t="shared" si="15"/>
        <v>3317.19</v>
      </c>
    </row>
    <row r="389" spans="1:10" ht="31.5" x14ac:dyDescent="0.25">
      <c r="A389" s="45">
        <v>361</v>
      </c>
      <c r="B389" s="50" t="s">
        <v>733</v>
      </c>
      <c r="C389" s="51" t="s">
        <v>734</v>
      </c>
      <c r="D389" s="52" t="s">
        <v>241</v>
      </c>
      <c r="E389" s="53">
        <v>4.3174999999999999</v>
      </c>
      <c r="F389" s="54">
        <v>93.52</v>
      </c>
      <c r="G389" s="54">
        <f t="shared" si="14"/>
        <v>403.77</v>
      </c>
      <c r="H389" s="49">
        <f>G389/G615</f>
        <v>4.4960558042291003E-5</v>
      </c>
      <c r="I389" s="48">
        <f>ROUND(F389*'Прил. 10'!$D$12,2)</f>
        <v>751.9</v>
      </c>
      <c r="J389" s="48">
        <f t="shared" si="15"/>
        <v>3246.33</v>
      </c>
    </row>
    <row r="390" spans="1:10" ht="141.75" x14ac:dyDescent="0.25">
      <c r="A390" s="45">
        <v>362</v>
      </c>
      <c r="B390" s="50" t="s">
        <v>735</v>
      </c>
      <c r="C390" s="51" t="s">
        <v>736</v>
      </c>
      <c r="D390" s="52" t="s">
        <v>742</v>
      </c>
      <c r="E390" s="53">
        <v>561.96519999999998</v>
      </c>
      <c r="F390" s="57">
        <v>0.71</v>
      </c>
      <c r="G390" s="54">
        <f t="shared" si="14"/>
        <v>399</v>
      </c>
      <c r="H390" s="49">
        <f>G390/G615</f>
        <v>4.442940946299654E-5</v>
      </c>
      <c r="I390" s="48">
        <f>ROUND(F390*'Прил. 10'!$D$12,2)</f>
        <v>5.71</v>
      </c>
      <c r="J390" s="48">
        <f t="shared" si="15"/>
        <v>3208.82</v>
      </c>
    </row>
    <row r="391" spans="1:10" ht="31.5" x14ac:dyDescent="0.25">
      <c r="A391" s="45">
        <v>363</v>
      </c>
      <c r="B391" s="50" t="s">
        <v>737</v>
      </c>
      <c r="C391" s="51" t="s">
        <v>738</v>
      </c>
      <c r="D391" s="52" t="s">
        <v>739</v>
      </c>
      <c r="E391" s="53">
        <v>8.3948549999999997</v>
      </c>
      <c r="F391" s="54">
        <v>45.72</v>
      </c>
      <c r="G391" s="54">
        <f t="shared" si="14"/>
        <v>383.81</v>
      </c>
      <c r="H391" s="49">
        <f>G391/G615</f>
        <v>4.2737974050107019E-5</v>
      </c>
      <c r="I391" s="48">
        <f>ROUND(F391*'Прил. 10'!$D$12,2)</f>
        <v>367.59</v>
      </c>
      <c r="J391" s="48">
        <f t="shared" si="15"/>
        <v>3085.86</v>
      </c>
    </row>
    <row r="392" spans="1:10" ht="31.5" x14ac:dyDescent="0.25">
      <c r="A392" s="45">
        <v>364</v>
      </c>
      <c r="B392" s="50" t="s">
        <v>740</v>
      </c>
      <c r="C392" s="51" t="s">
        <v>741</v>
      </c>
      <c r="D392" s="52" t="s">
        <v>742</v>
      </c>
      <c r="E392" s="53">
        <v>383.17429220000002</v>
      </c>
      <c r="F392" s="54">
        <v>1</v>
      </c>
      <c r="G392" s="54">
        <f t="shared" si="14"/>
        <v>383.17</v>
      </c>
      <c r="H392" s="49">
        <f>G392/G615</f>
        <v>4.2666708831920759E-5</v>
      </c>
      <c r="I392" s="48">
        <f>ROUND(F392*'Прил. 10'!$D$12,2)</f>
        <v>8.0399999999999991</v>
      </c>
      <c r="J392" s="48">
        <f t="shared" si="15"/>
        <v>3080.72</v>
      </c>
    </row>
    <row r="393" spans="1:10" ht="31.5" x14ac:dyDescent="0.25">
      <c r="A393" s="45">
        <v>365</v>
      </c>
      <c r="B393" s="50" t="s">
        <v>743</v>
      </c>
      <c r="C393" s="51" t="s">
        <v>744</v>
      </c>
      <c r="D393" s="52" t="s">
        <v>229</v>
      </c>
      <c r="E393" s="53">
        <v>3.7558800000000003E-2</v>
      </c>
      <c r="F393" s="54">
        <v>10200</v>
      </c>
      <c r="G393" s="54">
        <f t="shared" si="14"/>
        <v>383.1</v>
      </c>
      <c r="H393" s="49">
        <f>G393/G615</f>
        <v>4.2658914198681638E-5</v>
      </c>
      <c r="I393" s="48">
        <f>ROUND(F393*'Прил. 10'!$D$12,2)</f>
        <v>82008</v>
      </c>
      <c r="J393" s="48">
        <f t="shared" si="15"/>
        <v>3080.12</v>
      </c>
    </row>
    <row r="394" spans="1:10" ht="31.5" x14ac:dyDescent="0.25">
      <c r="A394" s="45">
        <v>366</v>
      </c>
      <c r="B394" s="50" t="s">
        <v>745</v>
      </c>
      <c r="C394" s="51" t="s">
        <v>746</v>
      </c>
      <c r="D394" s="52" t="s">
        <v>241</v>
      </c>
      <c r="E394" s="53">
        <v>7.0650000000000004</v>
      </c>
      <c r="F394" s="54">
        <v>53.46</v>
      </c>
      <c r="G394" s="54">
        <f t="shared" si="14"/>
        <v>377.69</v>
      </c>
      <c r="H394" s="49">
        <f>G394/G615</f>
        <v>4.2056500401200909E-5</v>
      </c>
      <c r="I394" s="48">
        <f>ROUND(F394*'Прил. 10'!$D$12,2)</f>
        <v>429.82</v>
      </c>
      <c r="J394" s="48">
        <f t="shared" si="15"/>
        <v>3036.68</v>
      </c>
    </row>
    <row r="395" spans="1:10" ht="31.5" x14ac:dyDescent="0.25">
      <c r="A395" s="45">
        <v>367</v>
      </c>
      <c r="B395" s="50" t="s">
        <v>747</v>
      </c>
      <c r="C395" s="51" t="s">
        <v>748</v>
      </c>
      <c r="D395" s="52" t="s">
        <v>306</v>
      </c>
      <c r="E395" s="53">
        <v>18.18</v>
      </c>
      <c r="F395" s="54">
        <v>20.47</v>
      </c>
      <c r="G395" s="54">
        <f t="shared" si="14"/>
        <v>372.14</v>
      </c>
      <c r="H395" s="49">
        <f>G395/G615</f>
        <v>4.1438497337241931E-5</v>
      </c>
      <c r="I395" s="48">
        <f>ROUND(F395*'Прил. 10'!$D$12,2)</f>
        <v>164.58</v>
      </c>
      <c r="J395" s="48">
        <f t="shared" si="15"/>
        <v>2992.06</v>
      </c>
    </row>
    <row r="396" spans="1:10" ht="63" x14ac:dyDescent="0.25">
      <c r="A396" s="45">
        <v>368</v>
      </c>
      <c r="B396" s="50" t="s">
        <v>749</v>
      </c>
      <c r="C396" s="51" t="s">
        <v>750</v>
      </c>
      <c r="D396" s="52" t="s">
        <v>244</v>
      </c>
      <c r="E396" s="53">
        <v>4</v>
      </c>
      <c r="F396" s="54">
        <v>91.16</v>
      </c>
      <c r="G396" s="54">
        <f t="shared" si="14"/>
        <v>364.64</v>
      </c>
      <c r="H396" s="49">
        <f>G396/G615</f>
        <v>4.0603358061621698E-5</v>
      </c>
      <c r="I396" s="48">
        <f>ROUND(F396*'Прил. 10'!$D$12,2)</f>
        <v>732.93</v>
      </c>
      <c r="J396" s="48">
        <f t="shared" si="15"/>
        <v>2931.72</v>
      </c>
    </row>
    <row r="397" spans="1:10" ht="31.5" x14ac:dyDescent="0.25">
      <c r="A397" s="45">
        <v>369</v>
      </c>
      <c r="B397" s="50" t="s">
        <v>751</v>
      </c>
      <c r="C397" s="51" t="s">
        <v>752</v>
      </c>
      <c r="D397" s="52" t="s">
        <v>244</v>
      </c>
      <c r="E397" s="53">
        <v>26</v>
      </c>
      <c r="F397" s="54">
        <v>13.79</v>
      </c>
      <c r="G397" s="54">
        <f t="shared" si="14"/>
        <v>358.54</v>
      </c>
      <c r="H397" s="49">
        <f>G397/G615</f>
        <v>3.992411145078391E-5</v>
      </c>
      <c r="I397" s="48">
        <f>ROUND(F397*'Прил. 10'!$D$12,2)</f>
        <v>110.87</v>
      </c>
      <c r="J397" s="48">
        <f t="shared" si="15"/>
        <v>2882.62</v>
      </c>
    </row>
    <row r="398" spans="1:10" ht="31.5" x14ac:dyDescent="0.25">
      <c r="A398" s="45">
        <v>370</v>
      </c>
      <c r="B398" s="50" t="s">
        <v>753</v>
      </c>
      <c r="C398" s="51" t="s">
        <v>754</v>
      </c>
      <c r="D398" s="52" t="s">
        <v>244</v>
      </c>
      <c r="E398" s="53">
        <v>25.06</v>
      </c>
      <c r="F398" s="54">
        <v>14.14</v>
      </c>
      <c r="G398" s="54">
        <f t="shared" si="14"/>
        <v>354.35</v>
      </c>
      <c r="H398" s="49">
        <f>G398/G615</f>
        <v>3.9457546975470741E-5</v>
      </c>
      <c r="I398" s="48">
        <f>ROUND(F398*'Прил. 10'!$D$12,2)</f>
        <v>113.69</v>
      </c>
      <c r="J398" s="48">
        <f t="shared" si="15"/>
        <v>2849.07</v>
      </c>
    </row>
    <row r="399" spans="1:10" ht="47.25" x14ac:dyDescent="0.25">
      <c r="A399" s="45">
        <v>371</v>
      </c>
      <c r="B399" s="50" t="s">
        <v>755</v>
      </c>
      <c r="C399" s="51" t="s">
        <v>756</v>
      </c>
      <c r="D399" s="52" t="s">
        <v>244</v>
      </c>
      <c r="E399" s="53">
        <v>5</v>
      </c>
      <c r="F399" s="54">
        <v>68.5</v>
      </c>
      <c r="G399" s="54">
        <f t="shared" si="14"/>
        <v>342.5</v>
      </c>
      <c r="H399" s="49">
        <f>G399/G615</f>
        <v>3.8138026919990759E-5</v>
      </c>
      <c r="I399" s="48">
        <f>ROUND(F399*'Прил. 10'!$D$12,2)</f>
        <v>550.74</v>
      </c>
      <c r="J399" s="48">
        <f t="shared" si="15"/>
        <v>2753.7</v>
      </c>
    </row>
    <row r="400" spans="1:10" ht="31.5" x14ac:dyDescent="0.25">
      <c r="A400" s="45">
        <v>372</v>
      </c>
      <c r="B400" s="50" t="s">
        <v>757</v>
      </c>
      <c r="C400" s="51" t="s">
        <v>758</v>
      </c>
      <c r="D400" s="52" t="s">
        <v>226</v>
      </c>
      <c r="E400" s="53">
        <v>8.7477251000000003</v>
      </c>
      <c r="F400" s="54">
        <v>39.020000000000003</v>
      </c>
      <c r="G400" s="54">
        <f t="shared" si="14"/>
        <v>341.34</v>
      </c>
      <c r="H400" s="49">
        <f>G400/G615</f>
        <v>3.800885871202816E-5</v>
      </c>
      <c r="I400" s="48">
        <f>ROUND(F400*'Прил. 10'!$D$12,2)</f>
        <v>313.72000000000003</v>
      </c>
      <c r="J400" s="48">
        <f t="shared" si="15"/>
        <v>2744.34</v>
      </c>
    </row>
    <row r="401" spans="1:10" ht="47.25" x14ac:dyDescent="0.25">
      <c r="A401" s="45">
        <v>373</v>
      </c>
      <c r="B401" s="50" t="s">
        <v>759</v>
      </c>
      <c r="C401" s="51" t="s">
        <v>760</v>
      </c>
      <c r="D401" s="52" t="s">
        <v>244</v>
      </c>
      <c r="E401" s="53">
        <v>4</v>
      </c>
      <c r="F401" s="54">
        <v>79.33</v>
      </c>
      <c r="G401" s="54">
        <f t="shared" si="14"/>
        <v>317.32</v>
      </c>
      <c r="H401" s="49">
        <f>G401/G615</f>
        <v>3.5334185991975088E-5</v>
      </c>
      <c r="I401" s="48">
        <f>ROUND(F401*'Прил. 10'!$D$12,2)</f>
        <v>637.80999999999995</v>
      </c>
      <c r="J401" s="48">
        <f t="shared" si="15"/>
        <v>2551.2399999999998</v>
      </c>
    </row>
    <row r="402" spans="1:10" ht="31.5" x14ac:dyDescent="0.25">
      <c r="A402" s="45">
        <v>374</v>
      </c>
      <c r="B402" s="50" t="s">
        <v>761</v>
      </c>
      <c r="C402" s="51" t="s">
        <v>762</v>
      </c>
      <c r="D402" s="52" t="s">
        <v>454</v>
      </c>
      <c r="E402" s="53">
        <v>4.5999999999999996</v>
      </c>
      <c r="F402" s="54">
        <v>68</v>
      </c>
      <c r="G402" s="54">
        <f t="shared" si="14"/>
        <v>312.8</v>
      </c>
      <c r="H402" s="49">
        <f>G402/G615</f>
        <v>3.4830875388534633E-5</v>
      </c>
      <c r="I402" s="48">
        <f>ROUND(F402*'Прил. 10'!$D$12,2)</f>
        <v>546.72</v>
      </c>
      <c r="J402" s="48">
        <f t="shared" si="15"/>
        <v>2514.91</v>
      </c>
    </row>
    <row r="403" spans="1:10" ht="47.25" x14ac:dyDescent="0.25">
      <c r="A403" s="45">
        <v>375</v>
      </c>
      <c r="B403" s="50" t="s">
        <v>763</v>
      </c>
      <c r="C403" s="51" t="s">
        <v>764</v>
      </c>
      <c r="D403" s="52" t="s">
        <v>317</v>
      </c>
      <c r="E403" s="53">
        <v>2</v>
      </c>
      <c r="F403" s="54">
        <v>144.71</v>
      </c>
      <c r="G403" s="54">
        <f t="shared" si="14"/>
        <v>289.42</v>
      </c>
      <c r="H403" s="49">
        <f>G403/G615</f>
        <v>3.2227467886667813E-5</v>
      </c>
      <c r="I403" s="48">
        <f>ROUND(F403*'Прил. 10'!$D$12,2)</f>
        <v>1163.47</v>
      </c>
      <c r="J403" s="48">
        <f t="shared" si="15"/>
        <v>2326.94</v>
      </c>
    </row>
    <row r="404" spans="1:10" ht="31.5" x14ac:dyDescent="0.25">
      <c r="A404" s="45">
        <v>376</v>
      </c>
      <c r="B404" s="50" t="s">
        <v>765</v>
      </c>
      <c r="C404" s="51" t="s">
        <v>766</v>
      </c>
      <c r="D404" s="52" t="s">
        <v>226</v>
      </c>
      <c r="E404" s="53">
        <v>24</v>
      </c>
      <c r="F404" s="54">
        <v>11.54</v>
      </c>
      <c r="G404" s="54">
        <f t="shared" si="14"/>
        <v>276.95999999999998</v>
      </c>
      <c r="H404" s="49">
        <f>G404/G615</f>
        <v>3.0840023170104063E-5</v>
      </c>
      <c r="I404" s="48">
        <f>ROUND(F404*'Прил. 10'!$D$12,2)</f>
        <v>92.78</v>
      </c>
      <c r="J404" s="48">
        <f t="shared" si="15"/>
        <v>2226.7199999999998</v>
      </c>
    </row>
    <row r="405" spans="1:10" ht="47.25" x14ac:dyDescent="0.25">
      <c r="A405" s="45">
        <v>377</v>
      </c>
      <c r="B405" s="50" t="s">
        <v>767</v>
      </c>
      <c r="C405" s="51" t="s">
        <v>768</v>
      </c>
      <c r="D405" s="52" t="s">
        <v>306</v>
      </c>
      <c r="E405" s="53">
        <v>9.4600000000000009</v>
      </c>
      <c r="F405" s="54">
        <v>28.88</v>
      </c>
      <c r="G405" s="54">
        <f t="shared" ref="G405:G468" si="16">ROUND(E405*F405,2)</f>
        <v>273.2</v>
      </c>
      <c r="H405" s="49">
        <f>G405/G615</f>
        <v>3.0421340013259785E-5</v>
      </c>
      <c r="I405" s="48">
        <f>ROUND(F405*'Прил. 10'!$D$12,2)</f>
        <v>232.2</v>
      </c>
      <c r="J405" s="48">
        <f t="shared" ref="J405:J468" si="17">ROUND(E405*I405,2)</f>
        <v>2196.61</v>
      </c>
    </row>
    <row r="406" spans="1:10" ht="31.5" x14ac:dyDescent="0.25">
      <c r="A406" s="45">
        <v>378</v>
      </c>
      <c r="B406" s="50" t="s">
        <v>769</v>
      </c>
      <c r="C406" s="51" t="s">
        <v>770</v>
      </c>
      <c r="D406" s="52" t="s">
        <v>306</v>
      </c>
      <c r="E406" s="53">
        <v>1596.4194</v>
      </c>
      <c r="F406" s="54">
        <v>0.17</v>
      </c>
      <c r="G406" s="54">
        <f t="shared" si="16"/>
        <v>271.39</v>
      </c>
      <c r="H406" s="49">
        <f>G406/G615</f>
        <v>3.0219793068076765E-5</v>
      </c>
      <c r="I406" s="48">
        <f>ROUND(F406*'Прил. 10'!$D$12,2)</f>
        <v>1.37</v>
      </c>
      <c r="J406" s="48">
        <f t="shared" si="17"/>
        <v>2187.09</v>
      </c>
    </row>
    <row r="407" spans="1:10" ht="47.25" x14ac:dyDescent="0.25">
      <c r="A407" s="45">
        <v>379</v>
      </c>
      <c r="B407" s="50" t="s">
        <v>242</v>
      </c>
      <c r="C407" s="51" t="s">
        <v>771</v>
      </c>
      <c r="D407" s="52" t="s">
        <v>306</v>
      </c>
      <c r="E407" s="53">
        <v>36</v>
      </c>
      <c r="F407" s="57">
        <v>7.52</v>
      </c>
      <c r="G407" s="54">
        <f t="shared" si="16"/>
        <v>270.72000000000003</v>
      </c>
      <c r="H407" s="49">
        <f>G407/G615</f>
        <v>3.0145187292788029E-5</v>
      </c>
      <c r="I407" s="48">
        <f>ROUND(F407*'Прил. 10'!$D$12,2)</f>
        <v>60.46</v>
      </c>
      <c r="J407" s="48">
        <f t="shared" si="17"/>
        <v>2176.56</v>
      </c>
    </row>
    <row r="408" spans="1:10" ht="47.25" x14ac:dyDescent="0.25">
      <c r="A408" s="45">
        <v>380</v>
      </c>
      <c r="B408" s="50" t="s">
        <v>772</v>
      </c>
      <c r="C408" s="51" t="s">
        <v>773</v>
      </c>
      <c r="D408" s="52" t="s">
        <v>234</v>
      </c>
      <c r="E408" s="53">
        <v>0.15</v>
      </c>
      <c r="F408" s="54">
        <v>1781.01</v>
      </c>
      <c r="G408" s="54">
        <f t="shared" si="16"/>
        <v>267.14999999999998</v>
      </c>
      <c r="H408" s="49">
        <f>G408/G615</f>
        <v>2.9747660997592793E-5</v>
      </c>
      <c r="I408" s="48">
        <f>ROUND(F408*'Прил. 10'!$D$12,2)</f>
        <v>14319.32</v>
      </c>
      <c r="J408" s="48">
        <f t="shared" si="17"/>
        <v>2147.9</v>
      </c>
    </row>
    <row r="409" spans="1:10" ht="31.5" x14ac:dyDescent="0.25">
      <c r="A409" s="45">
        <v>381</v>
      </c>
      <c r="B409" s="50" t="s">
        <v>774</v>
      </c>
      <c r="C409" s="51" t="s">
        <v>775</v>
      </c>
      <c r="D409" s="52" t="s">
        <v>244</v>
      </c>
      <c r="E409" s="53">
        <v>1</v>
      </c>
      <c r="F409" s="54">
        <v>266.64</v>
      </c>
      <c r="G409" s="54">
        <f t="shared" si="16"/>
        <v>266.64</v>
      </c>
      <c r="H409" s="49">
        <f>G409/G615</f>
        <v>2.9690871526850618E-5</v>
      </c>
      <c r="I409" s="48">
        <f>ROUND(F409*'Прил. 10'!$D$12,2)</f>
        <v>2143.79</v>
      </c>
      <c r="J409" s="48">
        <f t="shared" si="17"/>
        <v>2143.79</v>
      </c>
    </row>
    <row r="410" spans="1:10" ht="47.25" x14ac:dyDescent="0.25">
      <c r="A410" s="45">
        <v>382</v>
      </c>
      <c r="B410" s="50" t="s">
        <v>776</v>
      </c>
      <c r="C410" s="51" t="s">
        <v>777</v>
      </c>
      <c r="D410" s="52" t="s">
        <v>454</v>
      </c>
      <c r="E410" s="53">
        <v>0.6</v>
      </c>
      <c r="F410" s="54">
        <v>444.3</v>
      </c>
      <c r="G410" s="54">
        <f t="shared" si="16"/>
        <v>266.58</v>
      </c>
      <c r="H410" s="49">
        <f>G410/G615</f>
        <v>2.9684190412645655E-5</v>
      </c>
      <c r="I410" s="48">
        <f>ROUND(F410*'Прил. 10'!$D$12,2)</f>
        <v>3572.17</v>
      </c>
      <c r="J410" s="48">
        <f t="shared" si="17"/>
        <v>2143.3000000000002</v>
      </c>
    </row>
    <row r="411" spans="1:10" ht="31.5" x14ac:dyDescent="0.25">
      <c r="A411" s="45">
        <v>383</v>
      </c>
      <c r="B411" s="50" t="s">
        <v>778</v>
      </c>
      <c r="C411" s="51" t="s">
        <v>779</v>
      </c>
      <c r="D411" s="52" t="s">
        <v>510</v>
      </c>
      <c r="E411" s="53">
        <v>0.92290799999999995</v>
      </c>
      <c r="F411" s="54">
        <v>279</v>
      </c>
      <c r="G411" s="54">
        <f t="shared" si="16"/>
        <v>257.49</v>
      </c>
      <c r="H411" s="49">
        <f>G411/G615</f>
        <v>2.8672001610593931E-5</v>
      </c>
      <c r="I411" s="48">
        <f>ROUND(F411*'Прил. 10'!$D$12,2)</f>
        <v>2243.16</v>
      </c>
      <c r="J411" s="48">
        <f t="shared" si="17"/>
        <v>2070.23</v>
      </c>
    </row>
    <row r="412" spans="1:10" ht="31.5" x14ac:dyDescent="0.25">
      <c r="A412" s="45">
        <v>384</v>
      </c>
      <c r="B412" s="50" t="s">
        <v>780</v>
      </c>
      <c r="C412" s="51" t="s">
        <v>781</v>
      </c>
      <c r="D412" s="52" t="s">
        <v>510</v>
      </c>
      <c r="E412" s="53">
        <v>0.92290799999999995</v>
      </c>
      <c r="F412" s="54">
        <v>279</v>
      </c>
      <c r="G412" s="54">
        <f t="shared" si="16"/>
        <v>257.49</v>
      </c>
      <c r="H412" s="49">
        <f>G412/G615</f>
        <v>2.8672001610593931E-5</v>
      </c>
      <c r="I412" s="48">
        <f>ROUND(F412*'Прил. 10'!$D$12,2)</f>
        <v>2243.16</v>
      </c>
      <c r="J412" s="48">
        <f t="shared" si="17"/>
        <v>2070.23</v>
      </c>
    </row>
    <row r="413" spans="1:10" ht="47.25" x14ac:dyDescent="0.25">
      <c r="A413" s="45">
        <v>385</v>
      </c>
      <c r="B413" s="50" t="s">
        <v>782</v>
      </c>
      <c r="C413" s="51" t="s">
        <v>783</v>
      </c>
      <c r="D413" s="52" t="s">
        <v>244</v>
      </c>
      <c r="E413" s="53">
        <v>18</v>
      </c>
      <c r="F413" s="54">
        <v>14.2</v>
      </c>
      <c r="G413" s="54">
        <f t="shared" si="16"/>
        <v>255.6</v>
      </c>
      <c r="H413" s="49">
        <f>G413/G615</f>
        <v>2.8461546513137632E-5</v>
      </c>
      <c r="I413" s="48">
        <f>ROUND(F413*'Прил. 10'!$D$12,2)</f>
        <v>114.17</v>
      </c>
      <c r="J413" s="48">
        <f t="shared" si="17"/>
        <v>2055.06</v>
      </c>
    </row>
    <row r="414" spans="1:10" ht="31.5" x14ac:dyDescent="0.25">
      <c r="A414" s="45">
        <v>386</v>
      </c>
      <c r="B414" s="50" t="s">
        <v>784</v>
      </c>
      <c r="C414" s="51" t="s">
        <v>785</v>
      </c>
      <c r="D414" s="52" t="s">
        <v>241</v>
      </c>
      <c r="E414" s="53">
        <v>2.9672999999999998</v>
      </c>
      <c r="F414" s="54">
        <v>84.05</v>
      </c>
      <c r="G414" s="54">
        <f t="shared" si="16"/>
        <v>249.4</v>
      </c>
      <c r="H414" s="49">
        <f>G414/G615</f>
        <v>2.7771164711958237E-5</v>
      </c>
      <c r="I414" s="48">
        <f>ROUND(F414*'Прил. 10'!$D$12,2)</f>
        <v>675.76</v>
      </c>
      <c r="J414" s="48">
        <f t="shared" si="17"/>
        <v>2005.18</v>
      </c>
    </row>
    <row r="415" spans="1:10" ht="63" x14ac:dyDescent="0.25">
      <c r="A415" s="45">
        <v>387</v>
      </c>
      <c r="B415" s="50" t="s">
        <v>786</v>
      </c>
      <c r="C415" s="51" t="s">
        <v>787</v>
      </c>
      <c r="D415" s="52" t="s">
        <v>510</v>
      </c>
      <c r="E415" s="53">
        <v>119.856318</v>
      </c>
      <c r="F415" s="54">
        <v>2</v>
      </c>
      <c r="G415" s="54">
        <f t="shared" si="16"/>
        <v>239.71</v>
      </c>
      <c r="H415" s="49">
        <f>G415/G615</f>
        <v>2.6692164767856895E-5</v>
      </c>
      <c r="I415" s="48">
        <f>ROUND(F415*'Прил. 10'!$D$12,2)</f>
        <v>16.079999999999998</v>
      </c>
      <c r="J415" s="48">
        <f t="shared" si="17"/>
        <v>1927.29</v>
      </c>
    </row>
    <row r="416" spans="1:10" ht="31.5" x14ac:dyDescent="0.25">
      <c r="A416" s="45">
        <v>388</v>
      </c>
      <c r="B416" s="50" t="s">
        <v>788</v>
      </c>
      <c r="C416" s="51" t="s">
        <v>789</v>
      </c>
      <c r="D416" s="52" t="s">
        <v>244</v>
      </c>
      <c r="E416" s="53">
        <v>1</v>
      </c>
      <c r="F416" s="54">
        <v>237.85</v>
      </c>
      <c r="G416" s="54">
        <f t="shared" si="16"/>
        <v>237.85</v>
      </c>
      <c r="H416" s="49">
        <f>G416/G615</f>
        <v>2.6485050227503073E-5</v>
      </c>
      <c r="I416" s="48">
        <f>ROUND(F416*'Прил. 10'!$D$12,2)</f>
        <v>1912.31</v>
      </c>
      <c r="J416" s="48">
        <f t="shared" si="17"/>
        <v>1912.31</v>
      </c>
    </row>
    <row r="417" spans="1:10" ht="47.25" x14ac:dyDescent="0.25">
      <c r="A417" s="45">
        <v>389</v>
      </c>
      <c r="B417" s="50" t="s">
        <v>790</v>
      </c>
      <c r="C417" s="51" t="s">
        <v>791</v>
      </c>
      <c r="D417" s="52" t="s">
        <v>306</v>
      </c>
      <c r="E417" s="53">
        <v>49.445</v>
      </c>
      <c r="F417" s="54">
        <v>4.71</v>
      </c>
      <c r="G417" s="54">
        <f t="shared" si="16"/>
        <v>232.89</v>
      </c>
      <c r="H417" s="49">
        <f>G417/G615</f>
        <v>2.5932744786559555E-5</v>
      </c>
      <c r="I417" s="48">
        <f>ROUND(F417*'Прил. 10'!$D$12,2)</f>
        <v>37.869999999999997</v>
      </c>
      <c r="J417" s="48">
        <f t="shared" si="17"/>
        <v>1872.48</v>
      </c>
    </row>
    <row r="418" spans="1:10" ht="31.5" x14ac:dyDescent="0.25">
      <c r="A418" s="45">
        <v>390</v>
      </c>
      <c r="B418" s="50" t="s">
        <v>792</v>
      </c>
      <c r="C418" s="51" t="s">
        <v>793</v>
      </c>
      <c r="D418" s="52" t="s">
        <v>244</v>
      </c>
      <c r="E418" s="53">
        <v>3</v>
      </c>
      <c r="F418" s="54">
        <v>75.900000000000006</v>
      </c>
      <c r="G418" s="54">
        <f t="shared" si="16"/>
        <v>227.7</v>
      </c>
      <c r="H418" s="49">
        <f>G418/G615</f>
        <v>2.5354828407830355E-5</v>
      </c>
      <c r="I418" s="48">
        <f>ROUND(F418*'Прил. 10'!$D$12,2)</f>
        <v>610.24</v>
      </c>
      <c r="J418" s="48">
        <f t="shared" si="17"/>
        <v>1830.72</v>
      </c>
    </row>
    <row r="419" spans="1:10" ht="31.5" x14ac:dyDescent="0.25">
      <c r="A419" s="45">
        <v>391</v>
      </c>
      <c r="B419" s="50" t="s">
        <v>794</v>
      </c>
      <c r="C419" s="51" t="s">
        <v>795</v>
      </c>
      <c r="D419" s="52" t="s">
        <v>229</v>
      </c>
      <c r="E419" s="53">
        <v>0.53833699999999995</v>
      </c>
      <c r="F419" s="54">
        <v>412</v>
      </c>
      <c r="G419" s="54">
        <f t="shared" si="16"/>
        <v>221.79</v>
      </c>
      <c r="H419" s="49">
        <f>G419/G615</f>
        <v>2.4696738658641609E-5</v>
      </c>
      <c r="I419" s="48">
        <f>ROUND(F419*'Прил. 10'!$D$12,2)</f>
        <v>3312.48</v>
      </c>
      <c r="J419" s="48">
        <f t="shared" si="17"/>
        <v>1783.23</v>
      </c>
    </row>
    <row r="420" spans="1:10" ht="31.5" x14ac:dyDescent="0.25">
      <c r="A420" s="45">
        <v>392</v>
      </c>
      <c r="B420" s="50" t="s">
        <v>796</v>
      </c>
      <c r="C420" s="51" t="s">
        <v>797</v>
      </c>
      <c r="D420" s="52" t="s">
        <v>510</v>
      </c>
      <c r="E420" s="53">
        <v>0.8</v>
      </c>
      <c r="F420" s="54">
        <v>276</v>
      </c>
      <c r="G420" s="54">
        <f t="shared" si="16"/>
        <v>220.8</v>
      </c>
      <c r="H420" s="49">
        <f>G420/G615</f>
        <v>2.458650027425974E-5</v>
      </c>
      <c r="I420" s="48">
        <f>ROUND(F420*'Прил. 10'!$D$12,2)</f>
        <v>2219.04</v>
      </c>
      <c r="J420" s="48">
        <f t="shared" si="17"/>
        <v>1775.23</v>
      </c>
    </row>
    <row r="421" spans="1:10" ht="31.5" x14ac:dyDescent="0.25">
      <c r="A421" s="45">
        <v>393</v>
      </c>
      <c r="B421" s="50" t="s">
        <v>798</v>
      </c>
      <c r="C421" s="51" t="s">
        <v>799</v>
      </c>
      <c r="D421" s="52" t="s">
        <v>226</v>
      </c>
      <c r="E421" s="53">
        <v>7.2234239999999996</v>
      </c>
      <c r="F421" s="54">
        <v>30.4</v>
      </c>
      <c r="G421" s="54">
        <f t="shared" si="16"/>
        <v>219.59</v>
      </c>
      <c r="H421" s="49">
        <f>G421/G615</f>
        <v>2.4451764471126339E-5</v>
      </c>
      <c r="I421" s="48">
        <f>ROUND(F421*'Прил. 10'!$D$12,2)</f>
        <v>244.42</v>
      </c>
      <c r="J421" s="48">
        <f t="shared" si="17"/>
        <v>1765.55</v>
      </c>
    </row>
    <row r="422" spans="1:10" ht="31.5" x14ac:dyDescent="0.25">
      <c r="A422" s="45">
        <v>394</v>
      </c>
      <c r="B422" s="50" t="s">
        <v>800</v>
      </c>
      <c r="C422" s="51" t="s">
        <v>801</v>
      </c>
      <c r="D422" s="52" t="s">
        <v>229</v>
      </c>
      <c r="E422" s="53">
        <v>1.94357E-2</v>
      </c>
      <c r="F422" s="54">
        <v>11000</v>
      </c>
      <c r="G422" s="54">
        <f t="shared" si="16"/>
        <v>213.79</v>
      </c>
      <c r="H422" s="49">
        <f>G422/G615</f>
        <v>2.3805923431313356E-5</v>
      </c>
      <c r="I422" s="48">
        <f>ROUND(F422*'Прил. 10'!$D$12,2)</f>
        <v>88440</v>
      </c>
      <c r="J422" s="48">
        <f t="shared" si="17"/>
        <v>1718.89</v>
      </c>
    </row>
    <row r="423" spans="1:10" ht="47.25" x14ac:dyDescent="0.25">
      <c r="A423" s="45">
        <v>395</v>
      </c>
      <c r="B423" s="50" t="s">
        <v>802</v>
      </c>
      <c r="C423" s="51" t="s">
        <v>803</v>
      </c>
      <c r="D423" s="52" t="s">
        <v>306</v>
      </c>
      <c r="E423" s="53">
        <v>6</v>
      </c>
      <c r="F423" s="54">
        <v>35.18</v>
      </c>
      <c r="G423" s="54">
        <f t="shared" si="16"/>
        <v>211.08</v>
      </c>
      <c r="H423" s="49">
        <f>G423/G615</f>
        <v>2.3504159773055914E-5</v>
      </c>
      <c r="I423" s="48">
        <f>ROUND(F423*'Прил. 10'!$D$12,2)</f>
        <v>282.85000000000002</v>
      </c>
      <c r="J423" s="48">
        <f t="shared" si="17"/>
        <v>1697.1</v>
      </c>
    </row>
    <row r="424" spans="1:10" ht="31.5" x14ac:dyDescent="0.25">
      <c r="A424" s="45">
        <v>396</v>
      </c>
      <c r="B424" s="50" t="s">
        <v>804</v>
      </c>
      <c r="C424" s="51" t="s">
        <v>805</v>
      </c>
      <c r="D424" s="52" t="s">
        <v>510</v>
      </c>
      <c r="E424" s="53">
        <v>0.3</v>
      </c>
      <c r="F424" s="54">
        <v>690</v>
      </c>
      <c r="G424" s="54">
        <f t="shared" si="16"/>
        <v>207</v>
      </c>
      <c r="H424" s="49">
        <f>G424/G615</f>
        <v>2.3049844007118503E-5</v>
      </c>
      <c r="I424" s="48">
        <f>ROUND(F424*'Прил. 10'!$D$12,2)</f>
        <v>5547.6</v>
      </c>
      <c r="J424" s="48">
        <f t="shared" si="17"/>
        <v>1664.28</v>
      </c>
    </row>
    <row r="425" spans="1:10" ht="47.25" x14ac:dyDescent="0.25">
      <c r="A425" s="45">
        <v>397</v>
      </c>
      <c r="B425" s="50" t="s">
        <v>806</v>
      </c>
      <c r="C425" s="51" t="s">
        <v>807</v>
      </c>
      <c r="D425" s="52" t="s">
        <v>306</v>
      </c>
      <c r="E425" s="53">
        <v>27.87</v>
      </c>
      <c r="F425" s="54">
        <v>7.36</v>
      </c>
      <c r="G425" s="54">
        <f t="shared" si="16"/>
        <v>205.12</v>
      </c>
      <c r="H425" s="49">
        <f>G425/G615</f>
        <v>2.2840502428696366E-5</v>
      </c>
      <c r="I425" s="48">
        <f>ROUND(F425*'Прил. 10'!$D$12,2)</f>
        <v>59.17</v>
      </c>
      <c r="J425" s="48">
        <f t="shared" si="17"/>
        <v>1649.07</v>
      </c>
    </row>
    <row r="426" spans="1:10" ht="31.5" x14ac:dyDescent="0.25">
      <c r="A426" s="45">
        <v>398</v>
      </c>
      <c r="B426" s="50" t="s">
        <v>808</v>
      </c>
      <c r="C426" s="51" t="s">
        <v>809</v>
      </c>
      <c r="D426" s="52" t="s">
        <v>510</v>
      </c>
      <c r="E426" s="53">
        <v>25.082636000000001</v>
      </c>
      <c r="F426" s="54">
        <v>8</v>
      </c>
      <c r="G426" s="54">
        <f t="shared" si="16"/>
        <v>200.66</v>
      </c>
      <c r="H426" s="49">
        <f>G426/G615</f>
        <v>2.2343872939460865E-5</v>
      </c>
      <c r="I426" s="48">
        <f>ROUND(F426*'Прил. 10'!$D$12,2)</f>
        <v>64.319999999999993</v>
      </c>
      <c r="J426" s="48">
        <f t="shared" si="17"/>
        <v>1613.32</v>
      </c>
    </row>
    <row r="427" spans="1:10" ht="31.5" x14ac:dyDescent="0.25">
      <c r="A427" s="45">
        <v>399</v>
      </c>
      <c r="B427" s="50" t="s">
        <v>810</v>
      </c>
      <c r="C427" s="51" t="s">
        <v>811</v>
      </c>
      <c r="D427" s="52" t="s">
        <v>244</v>
      </c>
      <c r="E427" s="53">
        <v>15</v>
      </c>
      <c r="F427" s="54">
        <v>13.12</v>
      </c>
      <c r="G427" s="54">
        <f t="shared" si="16"/>
        <v>196.8</v>
      </c>
      <c r="H427" s="49">
        <f>G427/G615</f>
        <v>2.1914054592274986E-5</v>
      </c>
      <c r="I427" s="48">
        <f>ROUND(F427*'Прил. 10'!$D$12,2)</f>
        <v>105.48</v>
      </c>
      <c r="J427" s="48">
        <f t="shared" si="17"/>
        <v>1582.2</v>
      </c>
    </row>
    <row r="428" spans="1:10" ht="31.5" x14ac:dyDescent="0.25">
      <c r="A428" s="45">
        <v>400</v>
      </c>
      <c r="B428" s="50" t="s">
        <v>812</v>
      </c>
      <c r="C428" s="51" t="s">
        <v>813</v>
      </c>
      <c r="D428" s="52" t="s">
        <v>510</v>
      </c>
      <c r="E428" s="53">
        <v>0.36899999999999999</v>
      </c>
      <c r="F428" s="54">
        <v>528</v>
      </c>
      <c r="G428" s="54">
        <f t="shared" si="16"/>
        <v>194.83</v>
      </c>
      <c r="H428" s="49">
        <f>G428/G615</f>
        <v>2.1694691342545402E-5</v>
      </c>
      <c r="I428" s="48">
        <f>ROUND(F428*'Прил. 10'!$D$12,2)</f>
        <v>4245.12</v>
      </c>
      <c r="J428" s="48">
        <f t="shared" si="17"/>
        <v>1566.45</v>
      </c>
    </row>
    <row r="429" spans="1:10" ht="78.75" x14ac:dyDescent="0.25">
      <c r="A429" s="45">
        <v>401</v>
      </c>
      <c r="B429" s="50" t="s">
        <v>814</v>
      </c>
      <c r="C429" s="51" t="s">
        <v>815</v>
      </c>
      <c r="D429" s="52" t="s">
        <v>244</v>
      </c>
      <c r="E429" s="53">
        <v>3</v>
      </c>
      <c r="F429" s="54">
        <v>64.05</v>
      </c>
      <c r="G429" s="54">
        <f t="shared" si="16"/>
        <v>192.15</v>
      </c>
      <c r="H429" s="49">
        <f>G429/G615</f>
        <v>2.1396268241390437E-5</v>
      </c>
      <c r="I429" s="48">
        <f>ROUND(F429*'Прил. 10'!$D$12,2)</f>
        <v>514.96</v>
      </c>
      <c r="J429" s="48">
        <f t="shared" si="17"/>
        <v>1544.88</v>
      </c>
    </row>
    <row r="430" spans="1:10" ht="47.25" x14ac:dyDescent="0.25">
      <c r="A430" s="45">
        <v>402</v>
      </c>
      <c r="B430" s="50" t="s">
        <v>816</v>
      </c>
      <c r="C430" s="51" t="s">
        <v>817</v>
      </c>
      <c r="D430" s="52" t="s">
        <v>244</v>
      </c>
      <c r="E430" s="53">
        <v>2</v>
      </c>
      <c r="F430" s="54">
        <v>95.6</v>
      </c>
      <c r="G430" s="54">
        <f t="shared" si="16"/>
        <v>191.2</v>
      </c>
      <c r="H430" s="49">
        <f>G430/G615</f>
        <v>2.1290483933145206E-5</v>
      </c>
      <c r="I430" s="48">
        <f>ROUND(F430*'Прил. 10'!$D$12,2)</f>
        <v>768.62</v>
      </c>
      <c r="J430" s="48">
        <f t="shared" si="17"/>
        <v>1537.24</v>
      </c>
    </row>
    <row r="431" spans="1:10" ht="47.25" x14ac:dyDescent="0.25">
      <c r="A431" s="45">
        <v>403</v>
      </c>
      <c r="B431" s="50" t="s">
        <v>818</v>
      </c>
      <c r="C431" s="51" t="s">
        <v>819</v>
      </c>
      <c r="D431" s="52" t="s">
        <v>241</v>
      </c>
      <c r="E431" s="53">
        <v>13.29</v>
      </c>
      <c r="F431" s="54">
        <v>14.34</v>
      </c>
      <c r="G431" s="54">
        <f t="shared" si="16"/>
        <v>190.58</v>
      </c>
      <c r="H431" s="49">
        <f>G431/G615</f>
        <v>2.1221445753027269E-5</v>
      </c>
      <c r="I431" s="48">
        <f>ROUND(F431*'Прил. 10'!$D$12,2)</f>
        <v>115.29</v>
      </c>
      <c r="J431" s="48">
        <f t="shared" si="17"/>
        <v>1532.2</v>
      </c>
    </row>
    <row r="432" spans="1:10" ht="47.25" x14ac:dyDescent="0.25">
      <c r="A432" s="45">
        <v>404</v>
      </c>
      <c r="B432" s="50" t="s">
        <v>242</v>
      </c>
      <c r="C432" s="51" t="s">
        <v>820</v>
      </c>
      <c r="D432" s="52" t="s">
        <v>244</v>
      </c>
      <c r="E432" s="53">
        <v>1</v>
      </c>
      <c r="F432" s="57">
        <v>182</v>
      </c>
      <c r="G432" s="54">
        <f t="shared" si="16"/>
        <v>182</v>
      </c>
      <c r="H432" s="49">
        <f>G432/G615</f>
        <v>2.0266046421717719E-5</v>
      </c>
      <c r="I432" s="48">
        <f>ROUND(F432*'Прил. 10'!$D$12,2)</f>
        <v>1463.28</v>
      </c>
      <c r="J432" s="48">
        <f t="shared" si="17"/>
        <v>1463.28</v>
      </c>
    </row>
    <row r="433" spans="1:10" ht="47.25" x14ac:dyDescent="0.25">
      <c r="A433" s="45">
        <v>405</v>
      </c>
      <c r="B433" s="50" t="s">
        <v>821</v>
      </c>
      <c r="C433" s="51" t="s">
        <v>822</v>
      </c>
      <c r="D433" s="52" t="s">
        <v>317</v>
      </c>
      <c r="E433" s="53">
        <v>2</v>
      </c>
      <c r="F433" s="54">
        <v>90.27</v>
      </c>
      <c r="G433" s="54">
        <f t="shared" si="16"/>
        <v>180.54</v>
      </c>
      <c r="H433" s="49">
        <f>G433/G615</f>
        <v>2.0103472642730313E-5</v>
      </c>
      <c r="I433" s="48">
        <f>ROUND(F433*'Прил. 10'!$D$12,2)</f>
        <v>725.77</v>
      </c>
      <c r="J433" s="48">
        <f t="shared" si="17"/>
        <v>1451.54</v>
      </c>
    </row>
    <row r="434" spans="1:10" ht="31.5" x14ac:dyDescent="0.25">
      <c r="A434" s="45">
        <v>406</v>
      </c>
      <c r="B434" s="50" t="s">
        <v>823</v>
      </c>
      <c r="C434" s="51" t="s">
        <v>824</v>
      </c>
      <c r="D434" s="52" t="s">
        <v>229</v>
      </c>
      <c r="E434" s="53">
        <v>0.24533840000000001</v>
      </c>
      <c r="F434" s="54">
        <v>734.5</v>
      </c>
      <c r="G434" s="54">
        <f t="shared" si="16"/>
        <v>180.2</v>
      </c>
      <c r="H434" s="49">
        <f>G434/G615</f>
        <v>2.0065612995568861E-5</v>
      </c>
      <c r="I434" s="48">
        <f>ROUND(F434*'Прил. 10'!$D$12,2)</f>
        <v>5905.38</v>
      </c>
      <c r="J434" s="48">
        <f t="shared" si="17"/>
        <v>1448.82</v>
      </c>
    </row>
    <row r="435" spans="1:10" ht="31.5" x14ac:dyDescent="0.25">
      <c r="A435" s="45">
        <v>407</v>
      </c>
      <c r="B435" s="50" t="s">
        <v>825</v>
      </c>
      <c r="C435" s="51" t="s">
        <v>826</v>
      </c>
      <c r="D435" s="52" t="s">
        <v>503</v>
      </c>
      <c r="E435" s="53">
        <v>26.038460000000001</v>
      </c>
      <c r="F435" s="54">
        <v>6.9</v>
      </c>
      <c r="G435" s="54">
        <f t="shared" si="16"/>
        <v>179.67</v>
      </c>
      <c r="H435" s="49">
        <f>G435/G615</f>
        <v>2.0006596486758364E-5</v>
      </c>
      <c r="I435" s="48">
        <f>ROUND(F435*'Прил. 10'!$D$12,2)</f>
        <v>55.48</v>
      </c>
      <c r="J435" s="48">
        <f t="shared" si="17"/>
        <v>1444.61</v>
      </c>
    </row>
    <row r="436" spans="1:10" ht="47.25" x14ac:dyDescent="0.25">
      <c r="A436" s="45">
        <v>408</v>
      </c>
      <c r="B436" s="50" t="s">
        <v>827</v>
      </c>
      <c r="C436" s="51" t="s">
        <v>828</v>
      </c>
      <c r="D436" s="52" t="s">
        <v>510</v>
      </c>
      <c r="E436" s="53">
        <v>2.6133999999999999</v>
      </c>
      <c r="F436" s="54">
        <v>68</v>
      </c>
      <c r="G436" s="54">
        <f t="shared" si="16"/>
        <v>177.71</v>
      </c>
      <c r="H436" s="49">
        <f>G436/G615</f>
        <v>1.9788346756062944E-5</v>
      </c>
      <c r="I436" s="48">
        <f>ROUND(F436*'Прил. 10'!$D$12,2)</f>
        <v>546.72</v>
      </c>
      <c r="J436" s="48">
        <f t="shared" si="17"/>
        <v>1428.8</v>
      </c>
    </row>
    <row r="437" spans="1:10" ht="63" x14ac:dyDescent="0.25">
      <c r="A437" s="45">
        <v>409</v>
      </c>
      <c r="B437" s="50" t="s">
        <v>829</v>
      </c>
      <c r="C437" s="51" t="s">
        <v>830</v>
      </c>
      <c r="D437" s="52" t="s">
        <v>503</v>
      </c>
      <c r="E437" s="53">
        <v>3.5085972000000001</v>
      </c>
      <c r="F437" s="54">
        <v>50.24</v>
      </c>
      <c r="G437" s="54">
        <f t="shared" si="16"/>
        <v>176.27</v>
      </c>
      <c r="H437" s="49">
        <f>G437/G615</f>
        <v>1.9628000015143861E-5</v>
      </c>
      <c r="I437" s="48">
        <f>ROUND(F437*'Прил. 10'!$D$12,2)</f>
        <v>403.93</v>
      </c>
      <c r="J437" s="48">
        <f t="shared" si="17"/>
        <v>1417.23</v>
      </c>
    </row>
    <row r="438" spans="1:10" ht="31.5" x14ac:dyDescent="0.25">
      <c r="A438" s="45">
        <v>410</v>
      </c>
      <c r="B438" s="50" t="s">
        <v>831</v>
      </c>
      <c r="C438" s="51" t="s">
        <v>832</v>
      </c>
      <c r="D438" s="52" t="s">
        <v>229</v>
      </c>
      <c r="E438" s="53">
        <v>2.708E-2</v>
      </c>
      <c r="F438" s="54">
        <v>6508.75</v>
      </c>
      <c r="G438" s="54">
        <f t="shared" si="16"/>
        <v>176.26</v>
      </c>
      <c r="H438" s="49">
        <f>G438/G615</f>
        <v>1.9626886496109696E-5</v>
      </c>
      <c r="I438" s="48">
        <f>ROUND(F438*'Прил. 10'!$D$12,2)</f>
        <v>52330.35</v>
      </c>
      <c r="J438" s="48">
        <f t="shared" si="17"/>
        <v>1417.11</v>
      </c>
    </row>
    <row r="439" spans="1:10" ht="31.5" x14ac:dyDescent="0.25">
      <c r="A439" s="45">
        <v>411</v>
      </c>
      <c r="B439" s="50" t="s">
        <v>833</v>
      </c>
      <c r="C439" s="51" t="s">
        <v>834</v>
      </c>
      <c r="D439" s="52" t="s">
        <v>397</v>
      </c>
      <c r="E439" s="53">
        <v>1.5948</v>
      </c>
      <c r="F439" s="54">
        <v>110.1</v>
      </c>
      <c r="G439" s="54">
        <f t="shared" si="16"/>
        <v>175.59</v>
      </c>
      <c r="H439" s="49">
        <f>G439/G615</f>
        <v>1.9552280720820957E-5</v>
      </c>
      <c r="I439" s="48">
        <f>ROUND(F439*'Прил. 10'!$D$12,2)</f>
        <v>885.2</v>
      </c>
      <c r="J439" s="48">
        <f t="shared" si="17"/>
        <v>1411.72</v>
      </c>
    </row>
    <row r="440" spans="1:10" ht="31.5" x14ac:dyDescent="0.25">
      <c r="A440" s="45">
        <v>412</v>
      </c>
      <c r="B440" s="50" t="s">
        <v>835</v>
      </c>
      <c r="C440" s="51" t="s">
        <v>836</v>
      </c>
      <c r="D440" s="52" t="s">
        <v>273</v>
      </c>
      <c r="E440" s="53">
        <v>0.02</v>
      </c>
      <c r="F440" s="54">
        <v>8657.6299999999992</v>
      </c>
      <c r="G440" s="54">
        <f t="shared" si="16"/>
        <v>173.15</v>
      </c>
      <c r="H440" s="49">
        <f>G440/G615</f>
        <v>1.9280582076485842E-5</v>
      </c>
      <c r="I440" s="48">
        <f>ROUND(F440*'Прил. 10'!$D$12,2)</f>
        <v>69607.350000000006</v>
      </c>
      <c r="J440" s="48">
        <f t="shared" si="17"/>
        <v>1392.15</v>
      </c>
    </row>
    <row r="441" spans="1:10" ht="31.5" x14ac:dyDescent="0.25">
      <c r="A441" s="45">
        <v>413</v>
      </c>
      <c r="B441" s="50" t="s">
        <v>837</v>
      </c>
      <c r="C441" s="51" t="s">
        <v>838</v>
      </c>
      <c r="D441" s="52" t="s">
        <v>244</v>
      </c>
      <c r="E441" s="53">
        <v>9.1999999999999993</v>
      </c>
      <c r="F441" s="54">
        <v>18.72</v>
      </c>
      <c r="G441" s="54">
        <f t="shared" si="16"/>
        <v>172.22</v>
      </c>
      <c r="H441" s="49">
        <f>G441/G615</f>
        <v>1.917702480630893E-5</v>
      </c>
      <c r="I441" s="48">
        <f>ROUND(F441*'Прил. 10'!$D$12,2)</f>
        <v>150.51</v>
      </c>
      <c r="J441" s="48">
        <f t="shared" si="17"/>
        <v>1384.69</v>
      </c>
    </row>
    <row r="442" spans="1:10" ht="31.5" x14ac:dyDescent="0.25">
      <c r="A442" s="45">
        <v>414</v>
      </c>
      <c r="B442" s="50" t="s">
        <v>839</v>
      </c>
      <c r="C442" s="51" t="s">
        <v>840</v>
      </c>
      <c r="D442" s="52" t="s">
        <v>229</v>
      </c>
      <c r="E442" s="53">
        <v>0.23234199999999999</v>
      </c>
      <c r="F442" s="54">
        <v>729.98</v>
      </c>
      <c r="G442" s="54">
        <f t="shared" si="16"/>
        <v>169.61</v>
      </c>
      <c r="H442" s="49">
        <f>G442/G615</f>
        <v>1.888639633839309E-5</v>
      </c>
      <c r="I442" s="48">
        <f>ROUND(F442*'Прил. 10'!$D$12,2)</f>
        <v>5869.04</v>
      </c>
      <c r="J442" s="48">
        <f t="shared" si="17"/>
        <v>1363.62</v>
      </c>
    </row>
    <row r="443" spans="1:10" ht="47.25" x14ac:dyDescent="0.25">
      <c r="A443" s="45">
        <v>415</v>
      </c>
      <c r="B443" s="50" t="s">
        <v>841</v>
      </c>
      <c r="C443" s="51" t="s">
        <v>842</v>
      </c>
      <c r="D443" s="52" t="s">
        <v>229</v>
      </c>
      <c r="E443" s="53">
        <v>2.6036400000000001E-2</v>
      </c>
      <c r="F443" s="54">
        <v>6513</v>
      </c>
      <c r="G443" s="54">
        <f t="shared" si="16"/>
        <v>169.58</v>
      </c>
      <c r="H443" s="49">
        <f>G443/G615</f>
        <v>1.8883055781290609E-5</v>
      </c>
      <c r="I443" s="48">
        <f>ROUND(F443*'Прил. 10'!$D$12,2)</f>
        <v>52364.52</v>
      </c>
      <c r="J443" s="48">
        <f t="shared" si="17"/>
        <v>1363.38</v>
      </c>
    </row>
    <row r="444" spans="1:10" ht="31.5" x14ac:dyDescent="0.25">
      <c r="A444" s="45">
        <v>416</v>
      </c>
      <c r="B444" s="50" t="s">
        <v>843</v>
      </c>
      <c r="C444" s="51" t="s">
        <v>844</v>
      </c>
      <c r="D444" s="52" t="s">
        <v>234</v>
      </c>
      <c r="E444" s="53">
        <v>0.21678</v>
      </c>
      <c r="F444" s="54">
        <v>775</v>
      </c>
      <c r="G444" s="54">
        <f t="shared" si="16"/>
        <v>168</v>
      </c>
      <c r="H444" s="49">
        <f>G444/G615</f>
        <v>1.870711977389328E-5</v>
      </c>
      <c r="I444" s="48">
        <f>ROUND(F444*'Прил. 10'!$D$12,2)</f>
        <v>6231</v>
      </c>
      <c r="J444" s="48">
        <f t="shared" si="17"/>
        <v>1350.76</v>
      </c>
    </row>
    <row r="445" spans="1:10" ht="31.5" x14ac:dyDescent="0.25">
      <c r="A445" s="45">
        <v>417</v>
      </c>
      <c r="B445" s="50" t="s">
        <v>845</v>
      </c>
      <c r="C445" s="51" t="s">
        <v>846</v>
      </c>
      <c r="D445" s="52" t="s">
        <v>244</v>
      </c>
      <c r="E445" s="53">
        <v>1</v>
      </c>
      <c r="F445" s="54">
        <v>167.33</v>
      </c>
      <c r="G445" s="54">
        <f t="shared" si="16"/>
        <v>167.33</v>
      </c>
      <c r="H445" s="49">
        <f>G445/G615</f>
        <v>1.863251399860454E-5</v>
      </c>
      <c r="I445" s="48">
        <f>ROUND(F445*'Прил. 10'!$D$12,2)</f>
        <v>1345.33</v>
      </c>
      <c r="J445" s="48">
        <f t="shared" si="17"/>
        <v>1345.33</v>
      </c>
    </row>
    <row r="446" spans="1:10" ht="31.5" x14ac:dyDescent="0.25">
      <c r="A446" s="45">
        <v>418</v>
      </c>
      <c r="B446" s="50" t="s">
        <v>847</v>
      </c>
      <c r="C446" s="51" t="s">
        <v>848</v>
      </c>
      <c r="D446" s="52" t="s">
        <v>556</v>
      </c>
      <c r="E446" s="53">
        <v>3.4000000000000002E-2</v>
      </c>
      <c r="F446" s="54">
        <v>4742.7</v>
      </c>
      <c r="G446" s="54">
        <f t="shared" si="16"/>
        <v>161.25</v>
      </c>
      <c r="H446" s="49">
        <f>G446/G615</f>
        <v>1.7955494425835068E-5</v>
      </c>
      <c r="I446" s="48">
        <f>ROUND(F446*'Прил. 10'!$D$12,2)</f>
        <v>38131.31</v>
      </c>
      <c r="J446" s="48">
        <f t="shared" si="17"/>
        <v>1296.46</v>
      </c>
    </row>
    <row r="447" spans="1:10" ht="31.5" x14ac:dyDescent="0.25">
      <c r="A447" s="45">
        <v>419</v>
      </c>
      <c r="B447" s="50" t="s">
        <v>849</v>
      </c>
      <c r="C447" s="51" t="s">
        <v>850</v>
      </c>
      <c r="D447" s="52" t="s">
        <v>510</v>
      </c>
      <c r="E447" s="53">
        <v>1.8524</v>
      </c>
      <c r="F447" s="54">
        <v>83</v>
      </c>
      <c r="G447" s="54">
        <f t="shared" si="16"/>
        <v>153.75</v>
      </c>
      <c r="H447" s="49">
        <f>G447/G615</f>
        <v>1.7120355150214832E-5</v>
      </c>
      <c r="I447" s="48">
        <f>ROUND(F447*'Прил. 10'!$D$12,2)</f>
        <v>667.32</v>
      </c>
      <c r="J447" s="48">
        <f t="shared" si="17"/>
        <v>1236.1400000000001</v>
      </c>
    </row>
    <row r="448" spans="1:10" ht="31.5" x14ac:dyDescent="0.25">
      <c r="A448" s="45">
        <v>420</v>
      </c>
      <c r="B448" s="50" t="s">
        <v>851</v>
      </c>
      <c r="C448" s="51" t="s">
        <v>852</v>
      </c>
      <c r="D448" s="52" t="s">
        <v>229</v>
      </c>
      <c r="E448" s="53">
        <v>1.43546E-2</v>
      </c>
      <c r="F448" s="54">
        <v>10362</v>
      </c>
      <c r="G448" s="54">
        <f t="shared" si="16"/>
        <v>148.74</v>
      </c>
      <c r="H448" s="49">
        <f>G448/G615</f>
        <v>1.6562482114100515E-5</v>
      </c>
      <c r="I448" s="48">
        <f>ROUND(F448*'Прил. 10'!$D$12,2)</f>
        <v>83310.48</v>
      </c>
      <c r="J448" s="48">
        <f t="shared" si="17"/>
        <v>1195.8900000000001</v>
      </c>
    </row>
    <row r="449" spans="1:10" ht="63" x14ac:dyDescent="0.25">
      <c r="A449" s="45">
        <v>421</v>
      </c>
      <c r="B449" s="50" t="s">
        <v>853</v>
      </c>
      <c r="C449" s="51" t="s">
        <v>854</v>
      </c>
      <c r="D449" s="52" t="s">
        <v>510</v>
      </c>
      <c r="E449" s="53">
        <v>29.735800000000001</v>
      </c>
      <c r="F449" s="54">
        <v>5</v>
      </c>
      <c r="G449" s="54">
        <f t="shared" si="16"/>
        <v>148.68</v>
      </c>
      <c r="H449" s="49">
        <f>G449/G615</f>
        <v>1.6555800999895552E-5</v>
      </c>
      <c r="I449" s="48">
        <f>ROUND(F449*'Прил. 10'!$D$12,2)</f>
        <v>40.200000000000003</v>
      </c>
      <c r="J449" s="48">
        <f t="shared" si="17"/>
        <v>1195.3800000000001</v>
      </c>
    </row>
    <row r="450" spans="1:10" ht="31.5" x14ac:dyDescent="0.25">
      <c r="A450" s="45">
        <v>422</v>
      </c>
      <c r="B450" s="50" t="s">
        <v>855</v>
      </c>
      <c r="C450" s="51" t="s">
        <v>856</v>
      </c>
      <c r="D450" s="52" t="s">
        <v>244</v>
      </c>
      <c r="E450" s="53">
        <v>1</v>
      </c>
      <c r="F450" s="54">
        <v>138.79</v>
      </c>
      <c r="G450" s="54">
        <f t="shared" si="16"/>
        <v>138.79</v>
      </c>
      <c r="H450" s="49">
        <f>G450/G615</f>
        <v>1.5454530675111E-5</v>
      </c>
      <c r="I450" s="48">
        <f>ROUND(F450*'Прил. 10'!$D$12,2)</f>
        <v>1115.8699999999999</v>
      </c>
      <c r="J450" s="48">
        <f t="shared" si="17"/>
        <v>1115.8699999999999</v>
      </c>
    </row>
    <row r="451" spans="1:10" ht="47.25" x14ac:dyDescent="0.25">
      <c r="A451" s="45">
        <v>423</v>
      </c>
      <c r="B451" s="50" t="s">
        <v>857</v>
      </c>
      <c r="C451" s="51" t="s">
        <v>858</v>
      </c>
      <c r="D451" s="52" t="s">
        <v>306</v>
      </c>
      <c r="E451" s="53">
        <v>6</v>
      </c>
      <c r="F451" s="54">
        <v>22.83</v>
      </c>
      <c r="G451" s="54">
        <f t="shared" si="16"/>
        <v>136.97999999999999</v>
      </c>
      <c r="H451" s="49">
        <f>G451/G615</f>
        <v>1.5252983729927984E-5</v>
      </c>
      <c r="I451" s="48">
        <f>ROUND(F451*'Прил. 10'!$D$12,2)</f>
        <v>183.55</v>
      </c>
      <c r="J451" s="48">
        <f t="shared" si="17"/>
        <v>1101.3</v>
      </c>
    </row>
    <row r="452" spans="1:10" ht="47.25" x14ac:dyDescent="0.25">
      <c r="A452" s="45">
        <v>424</v>
      </c>
      <c r="B452" s="50" t="s">
        <v>859</v>
      </c>
      <c r="C452" s="51" t="s">
        <v>860</v>
      </c>
      <c r="D452" s="52" t="s">
        <v>306</v>
      </c>
      <c r="E452" s="53">
        <v>10.25</v>
      </c>
      <c r="F452" s="54">
        <v>11.91</v>
      </c>
      <c r="G452" s="54">
        <f t="shared" si="16"/>
        <v>122.08</v>
      </c>
      <c r="H452" s="49">
        <f>G452/G615</f>
        <v>1.3593840369029115E-5</v>
      </c>
      <c r="I452" s="48">
        <f>ROUND(F452*'Прил. 10'!$D$12,2)</f>
        <v>95.76</v>
      </c>
      <c r="J452" s="48">
        <f t="shared" si="17"/>
        <v>981.54</v>
      </c>
    </row>
    <row r="453" spans="1:10" ht="31.5" x14ac:dyDescent="0.25">
      <c r="A453" s="45">
        <v>425</v>
      </c>
      <c r="B453" s="50" t="s">
        <v>861</v>
      </c>
      <c r="C453" s="51" t="s">
        <v>862</v>
      </c>
      <c r="D453" s="52" t="s">
        <v>229</v>
      </c>
      <c r="E453" s="53">
        <v>2.2460000000000002E-3</v>
      </c>
      <c r="F453" s="54">
        <v>53913.8</v>
      </c>
      <c r="G453" s="54">
        <f t="shared" si="16"/>
        <v>121.09</v>
      </c>
      <c r="H453" s="49">
        <f>G453/G615</f>
        <v>1.3483601984647245E-5</v>
      </c>
      <c r="I453" s="48">
        <f>ROUND(F453*'Прил. 10'!$D$12,2)</f>
        <v>433466.95</v>
      </c>
      <c r="J453" s="48">
        <f t="shared" si="17"/>
        <v>973.57</v>
      </c>
    </row>
    <row r="454" spans="1:10" ht="31.5" x14ac:dyDescent="0.25">
      <c r="A454" s="45">
        <v>426</v>
      </c>
      <c r="B454" s="50" t="s">
        <v>863</v>
      </c>
      <c r="C454" s="51" t="s">
        <v>864</v>
      </c>
      <c r="D454" s="52" t="s">
        <v>244</v>
      </c>
      <c r="E454" s="53">
        <v>1</v>
      </c>
      <c r="F454" s="54">
        <v>120.2</v>
      </c>
      <c r="G454" s="54">
        <f t="shared" si="16"/>
        <v>120.2</v>
      </c>
      <c r="H454" s="49">
        <f>G454/G615</f>
        <v>1.3384498790606977E-5</v>
      </c>
      <c r="I454" s="48">
        <f>ROUND(F454*'Прил. 10'!$D$12,2)</f>
        <v>966.41</v>
      </c>
      <c r="J454" s="48">
        <f t="shared" si="17"/>
        <v>966.41</v>
      </c>
    </row>
    <row r="455" spans="1:10" ht="31.5" x14ac:dyDescent="0.25">
      <c r="A455" s="45">
        <v>427</v>
      </c>
      <c r="B455" s="50" t="s">
        <v>865</v>
      </c>
      <c r="C455" s="51" t="s">
        <v>866</v>
      </c>
      <c r="D455" s="52" t="s">
        <v>739</v>
      </c>
      <c r="E455" s="53">
        <v>1.3728</v>
      </c>
      <c r="F455" s="54">
        <v>84.75</v>
      </c>
      <c r="G455" s="54">
        <f t="shared" si="16"/>
        <v>116.34</v>
      </c>
      <c r="H455" s="49">
        <f>G455/G615</f>
        <v>1.2954680443421096E-5</v>
      </c>
      <c r="I455" s="48">
        <f>ROUND(F455*'Прил. 10'!$D$12,2)</f>
        <v>681.39</v>
      </c>
      <c r="J455" s="48">
        <f t="shared" si="17"/>
        <v>935.41</v>
      </c>
    </row>
    <row r="456" spans="1:10" ht="31.5" x14ac:dyDescent="0.25">
      <c r="A456" s="45">
        <v>428</v>
      </c>
      <c r="B456" s="50" t="s">
        <v>867</v>
      </c>
      <c r="C456" s="51" t="s">
        <v>868</v>
      </c>
      <c r="D456" s="52" t="s">
        <v>503</v>
      </c>
      <c r="E456" s="53">
        <v>0.6</v>
      </c>
      <c r="F456" s="54">
        <v>189.3</v>
      </c>
      <c r="G456" s="54">
        <f t="shared" si="16"/>
        <v>113.58</v>
      </c>
      <c r="H456" s="49">
        <f>G456/G615</f>
        <v>1.2647349189992848E-5</v>
      </c>
      <c r="I456" s="48">
        <f>ROUND(F456*'Прил. 10'!$D$12,2)</f>
        <v>1521.97</v>
      </c>
      <c r="J456" s="48">
        <f t="shared" si="17"/>
        <v>913.18</v>
      </c>
    </row>
    <row r="457" spans="1:10" ht="31.5" x14ac:dyDescent="0.25">
      <c r="A457" s="45">
        <v>429</v>
      </c>
      <c r="B457" s="50" t="s">
        <v>869</v>
      </c>
      <c r="C457" s="51" t="s">
        <v>870</v>
      </c>
      <c r="D457" s="52" t="s">
        <v>556</v>
      </c>
      <c r="E457" s="53">
        <v>1.7999999999999999E-2</v>
      </c>
      <c r="F457" s="54">
        <v>6273.69</v>
      </c>
      <c r="G457" s="54">
        <f t="shared" si="16"/>
        <v>112.93</v>
      </c>
      <c r="H457" s="49">
        <f>G457/G615</f>
        <v>1.257497045277243E-5</v>
      </c>
      <c r="I457" s="48">
        <f>ROUND(F457*'Прил. 10'!$D$12,2)</f>
        <v>50440.47</v>
      </c>
      <c r="J457" s="48">
        <f t="shared" si="17"/>
        <v>907.93</v>
      </c>
    </row>
    <row r="458" spans="1:10" ht="31.5" x14ac:dyDescent="0.25">
      <c r="A458" s="45">
        <v>430</v>
      </c>
      <c r="B458" s="50" t="s">
        <v>871</v>
      </c>
      <c r="C458" s="51" t="s">
        <v>872</v>
      </c>
      <c r="D458" s="52" t="s">
        <v>306</v>
      </c>
      <c r="E458" s="53">
        <v>297.14</v>
      </c>
      <c r="F458" s="54">
        <v>0.37</v>
      </c>
      <c r="G458" s="54">
        <f t="shared" si="16"/>
        <v>109.94</v>
      </c>
      <c r="H458" s="49">
        <f>G458/G615</f>
        <v>1.2242028261558494E-5</v>
      </c>
      <c r="I458" s="48">
        <f>ROUND(F458*'Прил. 10'!$D$12,2)</f>
        <v>2.97</v>
      </c>
      <c r="J458" s="48">
        <f t="shared" si="17"/>
        <v>882.51</v>
      </c>
    </row>
    <row r="459" spans="1:10" ht="31.5" x14ac:dyDescent="0.25">
      <c r="A459" s="45">
        <v>431</v>
      </c>
      <c r="B459" s="50" t="s">
        <v>873</v>
      </c>
      <c r="C459" s="51" t="s">
        <v>874</v>
      </c>
      <c r="D459" s="52" t="s">
        <v>229</v>
      </c>
      <c r="E459" s="53">
        <v>4.712E-3</v>
      </c>
      <c r="F459" s="54">
        <v>22050</v>
      </c>
      <c r="G459" s="54">
        <f t="shared" si="16"/>
        <v>103.9</v>
      </c>
      <c r="H459" s="49">
        <f>G459/G615</f>
        <v>1.1569462764925666E-5</v>
      </c>
      <c r="I459" s="48">
        <f>ROUND(F459*'Прил. 10'!$D$12,2)</f>
        <v>177282</v>
      </c>
      <c r="J459" s="48">
        <f t="shared" si="17"/>
        <v>835.35</v>
      </c>
    </row>
    <row r="460" spans="1:10" ht="31.5" x14ac:dyDescent="0.25">
      <c r="A460" s="45">
        <v>432</v>
      </c>
      <c r="B460" s="50" t="s">
        <v>875</v>
      </c>
      <c r="C460" s="51" t="s">
        <v>876</v>
      </c>
      <c r="D460" s="52" t="s">
        <v>877</v>
      </c>
      <c r="E460" s="53">
        <v>3.1979999999999999E-3</v>
      </c>
      <c r="F460" s="54">
        <v>32123.15</v>
      </c>
      <c r="G460" s="54">
        <f t="shared" si="16"/>
        <v>102.73</v>
      </c>
      <c r="H460" s="49">
        <f>G460/G615</f>
        <v>1.1439181037928909E-5</v>
      </c>
      <c r="I460" s="48">
        <f>ROUND(F460*'Прил. 10'!$D$12,2)</f>
        <v>258270.13</v>
      </c>
      <c r="J460" s="48">
        <f t="shared" si="17"/>
        <v>825.95</v>
      </c>
    </row>
    <row r="461" spans="1:10" ht="31.5" x14ac:dyDescent="0.25">
      <c r="A461" s="45">
        <v>433</v>
      </c>
      <c r="B461" s="50" t="s">
        <v>878</v>
      </c>
      <c r="C461" s="51" t="s">
        <v>879</v>
      </c>
      <c r="D461" s="52" t="s">
        <v>454</v>
      </c>
      <c r="E461" s="53">
        <v>0.34920000000000001</v>
      </c>
      <c r="F461" s="54">
        <v>277.5</v>
      </c>
      <c r="G461" s="54">
        <f t="shared" si="16"/>
        <v>96.9</v>
      </c>
      <c r="H461" s="49">
        <f>G461/G615</f>
        <v>1.0789999441013446E-5</v>
      </c>
      <c r="I461" s="48">
        <f>ROUND(F461*'Прил. 10'!$D$12,2)</f>
        <v>2231.1</v>
      </c>
      <c r="J461" s="48">
        <f t="shared" si="17"/>
        <v>779.1</v>
      </c>
    </row>
    <row r="462" spans="1:10" ht="31.5" x14ac:dyDescent="0.25">
      <c r="A462" s="45">
        <v>434</v>
      </c>
      <c r="B462" s="50" t="s">
        <v>880</v>
      </c>
      <c r="C462" s="51" t="s">
        <v>881</v>
      </c>
      <c r="D462" s="52" t="s">
        <v>229</v>
      </c>
      <c r="E462" s="53">
        <v>6.7849999999999994E-2</v>
      </c>
      <c r="F462" s="54">
        <v>1412.5</v>
      </c>
      <c r="G462" s="54">
        <f t="shared" si="16"/>
        <v>95.84</v>
      </c>
      <c r="H462" s="49">
        <f>G462/G615</f>
        <v>1.0671966423392452E-5</v>
      </c>
      <c r="I462" s="48">
        <f>ROUND(F462*'Прил. 10'!$D$12,2)</f>
        <v>11356.5</v>
      </c>
      <c r="J462" s="48">
        <f t="shared" si="17"/>
        <v>770.54</v>
      </c>
    </row>
    <row r="463" spans="1:10" ht="63" x14ac:dyDescent="0.25">
      <c r="A463" s="45">
        <v>435</v>
      </c>
      <c r="B463" s="50" t="s">
        <v>882</v>
      </c>
      <c r="C463" s="51" t="s">
        <v>883</v>
      </c>
      <c r="D463" s="52" t="s">
        <v>244</v>
      </c>
      <c r="E463" s="53">
        <v>2</v>
      </c>
      <c r="F463" s="54">
        <v>46.01</v>
      </c>
      <c r="G463" s="54">
        <f t="shared" si="16"/>
        <v>92.02</v>
      </c>
      <c r="H463" s="49">
        <f>G463/G615</f>
        <v>1.0246602152343211E-5</v>
      </c>
      <c r="I463" s="48">
        <f>ROUND(F463*'Прил. 10'!$D$12,2)</f>
        <v>369.92</v>
      </c>
      <c r="J463" s="48">
        <f t="shared" si="17"/>
        <v>739.84</v>
      </c>
    </row>
    <row r="464" spans="1:10" ht="31.5" x14ac:dyDescent="0.25">
      <c r="A464" s="45">
        <v>436</v>
      </c>
      <c r="B464" s="50" t="s">
        <v>884</v>
      </c>
      <c r="C464" s="51" t="s">
        <v>885</v>
      </c>
      <c r="D464" s="52" t="s">
        <v>229</v>
      </c>
      <c r="E464" s="53">
        <v>7.2259999999999998E-3</v>
      </c>
      <c r="F464" s="54">
        <v>12486</v>
      </c>
      <c r="G464" s="54">
        <f t="shared" si="16"/>
        <v>90.22</v>
      </c>
      <c r="H464" s="49">
        <f>G464/G615</f>
        <v>1.0046168726194354E-5</v>
      </c>
      <c r="I464" s="48">
        <f>ROUND(F464*'Прил. 10'!$D$12,2)</f>
        <v>100387.44</v>
      </c>
      <c r="J464" s="48">
        <f t="shared" si="17"/>
        <v>725.4</v>
      </c>
    </row>
    <row r="465" spans="1:10" ht="31.5" x14ac:dyDescent="0.25">
      <c r="A465" s="45">
        <v>437</v>
      </c>
      <c r="B465" s="50" t="s">
        <v>886</v>
      </c>
      <c r="C465" s="51" t="s">
        <v>887</v>
      </c>
      <c r="D465" s="52" t="s">
        <v>229</v>
      </c>
      <c r="E465" s="53">
        <v>1.7983800000000001E-2</v>
      </c>
      <c r="F465" s="54">
        <v>5000</v>
      </c>
      <c r="G465" s="54">
        <f t="shared" si="16"/>
        <v>89.92</v>
      </c>
      <c r="H465" s="49">
        <f>G465/G615</f>
        <v>1.0012763155169545E-5</v>
      </c>
      <c r="I465" s="48">
        <f>ROUND(F465*'Прил. 10'!$D$12,2)</f>
        <v>40200</v>
      </c>
      <c r="J465" s="48">
        <f t="shared" si="17"/>
        <v>722.95</v>
      </c>
    </row>
    <row r="466" spans="1:10" ht="63" x14ac:dyDescent="0.25">
      <c r="A466" s="45">
        <v>438</v>
      </c>
      <c r="B466" s="50" t="s">
        <v>888</v>
      </c>
      <c r="C466" s="51" t="s">
        <v>889</v>
      </c>
      <c r="D466" s="52" t="s">
        <v>244</v>
      </c>
      <c r="E466" s="53">
        <v>1</v>
      </c>
      <c r="F466" s="54">
        <v>87.77</v>
      </c>
      <c r="G466" s="54">
        <f t="shared" si="16"/>
        <v>87.77</v>
      </c>
      <c r="H466" s="49">
        <f>G466/G615</f>
        <v>9.7733565628250771E-6</v>
      </c>
      <c r="I466" s="48">
        <f>ROUND(F466*'Прил. 10'!$D$12,2)</f>
        <v>705.67</v>
      </c>
      <c r="J466" s="48">
        <f t="shared" si="17"/>
        <v>705.67</v>
      </c>
    </row>
    <row r="467" spans="1:10" ht="31.5" x14ac:dyDescent="0.25">
      <c r="A467" s="45">
        <v>439</v>
      </c>
      <c r="B467" s="50" t="s">
        <v>890</v>
      </c>
      <c r="C467" s="51" t="s">
        <v>891</v>
      </c>
      <c r="D467" s="52" t="s">
        <v>244</v>
      </c>
      <c r="E467" s="53">
        <v>10</v>
      </c>
      <c r="F467" s="54">
        <v>8.1999999999999993</v>
      </c>
      <c r="G467" s="54">
        <f t="shared" si="16"/>
        <v>82</v>
      </c>
      <c r="H467" s="49">
        <f>G467/G615</f>
        <v>9.1308560801145773E-6</v>
      </c>
      <c r="I467" s="48">
        <f>ROUND(F467*'Прил. 10'!$D$12,2)</f>
        <v>65.930000000000007</v>
      </c>
      <c r="J467" s="48">
        <f t="shared" si="17"/>
        <v>659.3</v>
      </c>
    </row>
    <row r="468" spans="1:10" ht="31.5" x14ac:dyDescent="0.25">
      <c r="A468" s="45">
        <v>440</v>
      </c>
      <c r="B468" s="50" t="s">
        <v>892</v>
      </c>
      <c r="C468" s="51" t="s">
        <v>893</v>
      </c>
      <c r="D468" s="52" t="s">
        <v>397</v>
      </c>
      <c r="E468" s="53">
        <v>0.62</v>
      </c>
      <c r="F468" s="54">
        <v>131.35</v>
      </c>
      <c r="G468" s="54">
        <f t="shared" si="16"/>
        <v>81.44</v>
      </c>
      <c r="H468" s="49">
        <f>G468/G615</f>
        <v>9.0684990142015986E-6</v>
      </c>
      <c r="I468" s="48">
        <f>ROUND(F468*'Прил. 10'!$D$12,2)</f>
        <v>1056.05</v>
      </c>
      <c r="J468" s="48">
        <f t="shared" si="17"/>
        <v>654.75</v>
      </c>
    </row>
    <row r="469" spans="1:10" ht="31.5" x14ac:dyDescent="0.25">
      <c r="A469" s="45">
        <v>441</v>
      </c>
      <c r="B469" s="50" t="s">
        <v>894</v>
      </c>
      <c r="C469" s="51" t="s">
        <v>895</v>
      </c>
      <c r="D469" s="52" t="s">
        <v>510</v>
      </c>
      <c r="E469" s="53">
        <v>0.1</v>
      </c>
      <c r="F469" s="54">
        <v>801</v>
      </c>
      <c r="G469" s="54">
        <f t="shared" ref="G469:G532" si="18">ROUND(E469*F469,2)</f>
        <v>80.099999999999994</v>
      </c>
      <c r="H469" s="49">
        <f>G469/G615</f>
        <v>8.9192874636241161E-6</v>
      </c>
      <c r="I469" s="48">
        <f>ROUND(F469*'Прил. 10'!$D$12,2)</f>
        <v>6440.04</v>
      </c>
      <c r="J469" s="48">
        <f t="shared" ref="J469:J532" si="19">ROUND(E469*I469,2)</f>
        <v>644</v>
      </c>
    </row>
    <row r="470" spans="1:10" ht="31.5" x14ac:dyDescent="0.25">
      <c r="A470" s="45">
        <v>442</v>
      </c>
      <c r="B470" s="50" t="s">
        <v>896</v>
      </c>
      <c r="C470" s="51" t="s">
        <v>897</v>
      </c>
      <c r="D470" s="52" t="s">
        <v>229</v>
      </c>
      <c r="E470" s="53">
        <v>1.26E-2</v>
      </c>
      <c r="F470" s="54">
        <v>6100</v>
      </c>
      <c r="G470" s="54">
        <f t="shared" si="18"/>
        <v>76.86</v>
      </c>
      <c r="H470" s="49">
        <f>G470/G615</f>
        <v>8.5585072965561759E-6</v>
      </c>
      <c r="I470" s="48">
        <f>ROUND(F470*'Прил. 10'!$D$12,2)</f>
        <v>49044</v>
      </c>
      <c r="J470" s="48">
        <f t="shared" si="19"/>
        <v>617.95000000000005</v>
      </c>
    </row>
    <row r="471" spans="1:10" ht="31.5" x14ac:dyDescent="0.25">
      <c r="A471" s="45">
        <v>443</v>
      </c>
      <c r="B471" s="50" t="s">
        <v>898</v>
      </c>
      <c r="C471" s="51" t="s">
        <v>899</v>
      </c>
      <c r="D471" s="52" t="s">
        <v>229</v>
      </c>
      <c r="E471" s="53">
        <v>8.0245999999999998E-3</v>
      </c>
      <c r="F471" s="54">
        <v>9424</v>
      </c>
      <c r="G471" s="54">
        <f t="shared" si="18"/>
        <v>75.62</v>
      </c>
      <c r="H471" s="49">
        <f>G471/G615</f>
        <v>8.4204309363202965E-6</v>
      </c>
      <c r="I471" s="48">
        <f>ROUND(F471*'Прил. 10'!$D$12,2)</f>
        <v>75768.960000000006</v>
      </c>
      <c r="J471" s="48">
        <f t="shared" si="19"/>
        <v>608.02</v>
      </c>
    </row>
    <row r="472" spans="1:10" ht="31.5" x14ac:dyDescent="0.25">
      <c r="A472" s="45">
        <v>444</v>
      </c>
      <c r="B472" s="50" t="s">
        <v>900</v>
      </c>
      <c r="C472" s="51" t="s">
        <v>901</v>
      </c>
      <c r="D472" s="52" t="s">
        <v>229</v>
      </c>
      <c r="E472" s="53">
        <v>9.2429999999999995E-3</v>
      </c>
      <c r="F472" s="54">
        <v>8160.13</v>
      </c>
      <c r="G472" s="54">
        <f t="shared" si="18"/>
        <v>75.42</v>
      </c>
      <c r="H472" s="49">
        <f>G472/G615</f>
        <v>8.3981605556370904E-6</v>
      </c>
      <c r="I472" s="48">
        <f>ROUND(F472*'Прил. 10'!$D$12,2)</f>
        <v>65607.45</v>
      </c>
      <c r="J472" s="48">
        <f t="shared" si="19"/>
        <v>606.41</v>
      </c>
    </row>
    <row r="473" spans="1:10" ht="47.25" x14ac:dyDescent="0.25">
      <c r="A473" s="45">
        <v>445</v>
      </c>
      <c r="B473" s="50" t="s">
        <v>242</v>
      </c>
      <c r="C473" s="51" t="s">
        <v>902</v>
      </c>
      <c r="D473" s="52" t="s">
        <v>244</v>
      </c>
      <c r="E473" s="53">
        <v>1</v>
      </c>
      <c r="F473" s="57">
        <v>73.55</v>
      </c>
      <c r="G473" s="54">
        <f t="shared" si="18"/>
        <v>73.55</v>
      </c>
      <c r="H473" s="49">
        <f>G473/G615</f>
        <v>8.189932496249111E-6</v>
      </c>
      <c r="I473" s="48">
        <f>ROUND(F473*'Прил. 10'!$D$12,2)</f>
        <v>591.34</v>
      </c>
      <c r="J473" s="48">
        <f t="shared" si="19"/>
        <v>591.34</v>
      </c>
    </row>
    <row r="474" spans="1:10" ht="47.25" x14ac:dyDescent="0.25">
      <c r="A474" s="45">
        <v>446</v>
      </c>
      <c r="B474" s="50" t="s">
        <v>903</v>
      </c>
      <c r="C474" s="51" t="s">
        <v>904</v>
      </c>
      <c r="D474" s="52" t="s">
        <v>229</v>
      </c>
      <c r="E474" s="53">
        <v>1.26E-2</v>
      </c>
      <c r="F474" s="54">
        <v>5804</v>
      </c>
      <c r="G474" s="54">
        <f t="shared" si="18"/>
        <v>73.13</v>
      </c>
      <c r="H474" s="49">
        <f>G474/G615</f>
        <v>8.1431646968143782E-6</v>
      </c>
      <c r="I474" s="48">
        <f>ROUND(F474*'Прил. 10'!$D$12,2)</f>
        <v>46664.160000000003</v>
      </c>
      <c r="J474" s="48">
        <f t="shared" si="19"/>
        <v>587.97</v>
      </c>
    </row>
    <row r="475" spans="1:10" ht="47.25" x14ac:dyDescent="0.25">
      <c r="A475" s="45">
        <v>447</v>
      </c>
      <c r="B475" s="50" t="s">
        <v>905</v>
      </c>
      <c r="C475" s="51" t="s">
        <v>906</v>
      </c>
      <c r="D475" s="52" t="s">
        <v>454</v>
      </c>
      <c r="E475" s="53">
        <v>0.2</v>
      </c>
      <c r="F475" s="54">
        <v>361.7</v>
      </c>
      <c r="G475" s="54">
        <f t="shared" si="18"/>
        <v>72.34</v>
      </c>
      <c r="H475" s="49">
        <f>G475/G615</f>
        <v>8.0551966931157133E-6</v>
      </c>
      <c r="I475" s="48">
        <f>ROUND(F475*'Прил. 10'!$D$12,2)</f>
        <v>2908.07</v>
      </c>
      <c r="J475" s="48">
        <f t="shared" si="19"/>
        <v>581.61</v>
      </c>
    </row>
    <row r="476" spans="1:10" ht="31.5" x14ac:dyDescent="0.25">
      <c r="A476" s="45">
        <v>448</v>
      </c>
      <c r="B476" s="50" t="s">
        <v>907</v>
      </c>
      <c r="C476" s="51" t="s">
        <v>908</v>
      </c>
      <c r="D476" s="52" t="s">
        <v>234</v>
      </c>
      <c r="E476" s="53">
        <v>0.10476000000000001</v>
      </c>
      <c r="F476" s="54">
        <v>686.42</v>
      </c>
      <c r="G476" s="54">
        <f t="shared" si="18"/>
        <v>71.91</v>
      </c>
      <c r="H476" s="49">
        <f>G476/G615</f>
        <v>8.0073153746468194E-6</v>
      </c>
      <c r="I476" s="48">
        <f>ROUND(F476*'Прил. 10'!$D$12,2)</f>
        <v>5518.82</v>
      </c>
      <c r="J476" s="48">
        <f t="shared" si="19"/>
        <v>578.15</v>
      </c>
    </row>
    <row r="477" spans="1:10" ht="31.5" x14ac:dyDescent="0.25">
      <c r="A477" s="45">
        <v>449</v>
      </c>
      <c r="B477" s="50" t="s">
        <v>909</v>
      </c>
      <c r="C477" s="51" t="s">
        <v>910</v>
      </c>
      <c r="D477" s="52" t="s">
        <v>510</v>
      </c>
      <c r="E477" s="53">
        <v>0.68737800000000004</v>
      </c>
      <c r="F477" s="54">
        <v>100</v>
      </c>
      <c r="G477" s="54">
        <f t="shared" si="18"/>
        <v>68.739999999999995</v>
      </c>
      <c r="H477" s="49">
        <f>G477/G615</f>
        <v>7.6543298408179987E-6</v>
      </c>
      <c r="I477" s="48">
        <f>ROUND(F477*'Прил. 10'!$D$12,2)</f>
        <v>804</v>
      </c>
      <c r="J477" s="48">
        <f t="shared" si="19"/>
        <v>552.65</v>
      </c>
    </row>
    <row r="478" spans="1:10" ht="31.5" x14ac:dyDescent="0.25">
      <c r="A478" s="45">
        <v>450</v>
      </c>
      <c r="B478" s="50" t="s">
        <v>911</v>
      </c>
      <c r="C478" s="51" t="s">
        <v>912</v>
      </c>
      <c r="D478" s="52" t="s">
        <v>510</v>
      </c>
      <c r="E478" s="53">
        <v>6.8288000000000002</v>
      </c>
      <c r="F478" s="54">
        <v>10</v>
      </c>
      <c r="G478" s="54">
        <f t="shared" si="18"/>
        <v>68.290000000000006</v>
      </c>
      <c r="H478" s="49">
        <f>G478/G615</f>
        <v>7.6042214842807867E-6</v>
      </c>
      <c r="I478" s="48">
        <f>ROUND(F478*'Прил. 10'!$D$12,2)</f>
        <v>80.400000000000006</v>
      </c>
      <c r="J478" s="48">
        <f t="shared" si="19"/>
        <v>549.04</v>
      </c>
    </row>
    <row r="479" spans="1:10" ht="31.5" x14ac:dyDescent="0.25">
      <c r="A479" s="45">
        <v>451</v>
      </c>
      <c r="B479" s="50" t="s">
        <v>913</v>
      </c>
      <c r="C479" s="51" t="s">
        <v>914</v>
      </c>
      <c r="D479" s="52" t="s">
        <v>244</v>
      </c>
      <c r="E479" s="53">
        <v>1</v>
      </c>
      <c r="F479" s="54">
        <v>66.56</v>
      </c>
      <c r="G479" s="54">
        <f t="shared" si="18"/>
        <v>66.56</v>
      </c>
      <c r="H479" s="49">
        <f>G479/G615</f>
        <v>7.4115826913710516E-6</v>
      </c>
      <c r="I479" s="48">
        <f>ROUND(F479*'Прил. 10'!$D$12,2)</f>
        <v>535.14</v>
      </c>
      <c r="J479" s="48">
        <f t="shared" si="19"/>
        <v>535.14</v>
      </c>
    </row>
    <row r="480" spans="1:10" ht="31.5" x14ac:dyDescent="0.25">
      <c r="A480" s="45">
        <v>452</v>
      </c>
      <c r="B480" s="50" t="s">
        <v>915</v>
      </c>
      <c r="C480" s="51" t="s">
        <v>916</v>
      </c>
      <c r="D480" s="52" t="s">
        <v>229</v>
      </c>
      <c r="E480" s="53">
        <v>1.242E-2</v>
      </c>
      <c r="F480" s="54">
        <v>5325</v>
      </c>
      <c r="G480" s="54">
        <f t="shared" si="18"/>
        <v>66.14</v>
      </c>
      <c r="H480" s="49">
        <f>G480/G615</f>
        <v>7.364814891936318E-6</v>
      </c>
      <c r="I480" s="48">
        <f>ROUND(F480*'Прил. 10'!$D$12,2)</f>
        <v>42813</v>
      </c>
      <c r="J480" s="48">
        <f t="shared" si="19"/>
        <v>531.74</v>
      </c>
    </row>
    <row r="481" spans="1:10" ht="31.5" x14ac:dyDescent="0.25">
      <c r="A481" s="45">
        <v>453</v>
      </c>
      <c r="B481" s="50" t="s">
        <v>917</v>
      </c>
      <c r="C481" s="51" t="s">
        <v>918</v>
      </c>
      <c r="D481" s="52" t="s">
        <v>229</v>
      </c>
      <c r="E481" s="53">
        <v>2.232E-3</v>
      </c>
      <c r="F481" s="54">
        <v>29470.1</v>
      </c>
      <c r="G481" s="54">
        <f t="shared" si="18"/>
        <v>65.78</v>
      </c>
      <c r="H481" s="49">
        <f>G481/G615</f>
        <v>7.324728206706547E-6</v>
      </c>
      <c r="I481" s="48">
        <f>ROUND(F481*'Прил. 10'!$D$12,2)</f>
        <v>236939.6</v>
      </c>
      <c r="J481" s="48">
        <f t="shared" si="19"/>
        <v>528.85</v>
      </c>
    </row>
    <row r="482" spans="1:10" ht="31.5" x14ac:dyDescent="0.25">
      <c r="A482" s="45">
        <v>454</v>
      </c>
      <c r="B482" s="50" t="s">
        <v>919</v>
      </c>
      <c r="C482" s="51" t="s">
        <v>920</v>
      </c>
      <c r="D482" s="52" t="s">
        <v>229</v>
      </c>
      <c r="E482" s="53">
        <v>5.0790999999999996E-3</v>
      </c>
      <c r="F482" s="54">
        <v>12430</v>
      </c>
      <c r="G482" s="54">
        <f t="shared" si="18"/>
        <v>63.13</v>
      </c>
      <c r="H482" s="49">
        <f>G482/G615</f>
        <v>7.0296456626540639E-6</v>
      </c>
      <c r="I482" s="48">
        <f>ROUND(F482*'Прил. 10'!$D$12,2)</f>
        <v>99937.2</v>
      </c>
      <c r="J482" s="48">
        <f t="shared" si="19"/>
        <v>507.59</v>
      </c>
    </row>
    <row r="483" spans="1:10" ht="31.5" x14ac:dyDescent="0.25">
      <c r="A483" s="45">
        <v>455</v>
      </c>
      <c r="B483" s="50" t="s">
        <v>921</v>
      </c>
      <c r="C483" s="51" t="s">
        <v>922</v>
      </c>
      <c r="D483" s="52" t="s">
        <v>226</v>
      </c>
      <c r="E483" s="53">
        <v>2.3780000000000001</v>
      </c>
      <c r="F483" s="54">
        <v>25.76</v>
      </c>
      <c r="G483" s="54">
        <f t="shared" si="18"/>
        <v>61.26</v>
      </c>
      <c r="H483" s="49">
        <f>G483/G615</f>
        <v>6.8214176032660844E-6</v>
      </c>
      <c r="I483" s="48">
        <f>ROUND(F483*'Прил. 10'!$D$12,2)</f>
        <v>207.11</v>
      </c>
      <c r="J483" s="48">
        <f t="shared" si="19"/>
        <v>492.51</v>
      </c>
    </row>
    <row r="484" spans="1:10" ht="63" x14ac:dyDescent="0.25">
      <c r="A484" s="45">
        <v>456</v>
      </c>
      <c r="B484" s="50" t="s">
        <v>923</v>
      </c>
      <c r="C484" s="51" t="s">
        <v>924</v>
      </c>
      <c r="D484" s="52" t="s">
        <v>925</v>
      </c>
      <c r="E484" s="53">
        <v>12.694000000000001</v>
      </c>
      <c r="F484" s="54">
        <v>4.8099999999999996</v>
      </c>
      <c r="G484" s="54">
        <f t="shared" si="18"/>
        <v>61.06</v>
      </c>
      <c r="H484" s="49">
        <f>G484/G615</f>
        <v>6.7991472225828792E-6</v>
      </c>
      <c r="I484" s="48">
        <f>ROUND(F484*'Прил. 10'!$D$12,2)</f>
        <v>38.67</v>
      </c>
      <c r="J484" s="48">
        <f t="shared" si="19"/>
        <v>490.88</v>
      </c>
    </row>
    <row r="485" spans="1:10" ht="31.5" x14ac:dyDescent="0.25">
      <c r="A485" s="45">
        <v>457</v>
      </c>
      <c r="B485" s="50" t="s">
        <v>926</v>
      </c>
      <c r="C485" s="51" t="s">
        <v>927</v>
      </c>
      <c r="D485" s="52" t="s">
        <v>510</v>
      </c>
      <c r="E485" s="53">
        <v>0.1</v>
      </c>
      <c r="F485" s="54">
        <v>572</v>
      </c>
      <c r="G485" s="54">
        <f t="shared" si="18"/>
        <v>57.2</v>
      </c>
      <c r="H485" s="49">
        <f>G485/G615</f>
        <v>6.3693288753969975E-6</v>
      </c>
      <c r="I485" s="48">
        <f>ROUND(F485*'Прил. 10'!$D$12,2)</f>
        <v>4598.88</v>
      </c>
      <c r="J485" s="48">
        <f t="shared" si="19"/>
        <v>459.89</v>
      </c>
    </row>
    <row r="486" spans="1:10" ht="47.25" x14ac:dyDescent="0.25">
      <c r="A486" s="45">
        <v>458</v>
      </c>
      <c r="B486" s="50" t="s">
        <v>928</v>
      </c>
      <c r="C486" s="51" t="s">
        <v>929</v>
      </c>
      <c r="D486" s="52" t="s">
        <v>244</v>
      </c>
      <c r="E486" s="53">
        <v>5</v>
      </c>
      <c r="F486" s="54">
        <v>11.23</v>
      </c>
      <c r="G486" s="54">
        <f t="shared" si="18"/>
        <v>56.15</v>
      </c>
      <c r="H486" s="49">
        <f>G486/G615</f>
        <v>6.2524093768101639E-6</v>
      </c>
      <c r="I486" s="48">
        <f>ROUND(F486*'Прил. 10'!$D$12,2)</f>
        <v>90.29</v>
      </c>
      <c r="J486" s="48">
        <f t="shared" si="19"/>
        <v>451.45</v>
      </c>
    </row>
    <row r="487" spans="1:10" ht="47.25" x14ac:dyDescent="0.25">
      <c r="A487" s="45">
        <v>459</v>
      </c>
      <c r="B487" s="50" t="s">
        <v>930</v>
      </c>
      <c r="C487" s="51" t="s">
        <v>931</v>
      </c>
      <c r="D487" s="52" t="s">
        <v>244</v>
      </c>
      <c r="E487" s="53">
        <v>2</v>
      </c>
      <c r="F487" s="54">
        <v>28</v>
      </c>
      <c r="G487" s="54">
        <f t="shared" si="18"/>
        <v>56</v>
      </c>
      <c r="H487" s="49">
        <f>G487/G615</f>
        <v>6.2357065912977593E-6</v>
      </c>
      <c r="I487" s="48">
        <f>ROUND(F487*'Прил. 10'!$D$12,2)</f>
        <v>225.12</v>
      </c>
      <c r="J487" s="48">
        <f t="shared" si="19"/>
        <v>450.24</v>
      </c>
    </row>
    <row r="488" spans="1:10" ht="31.5" x14ac:dyDescent="0.25">
      <c r="A488" s="45">
        <v>460</v>
      </c>
      <c r="B488" s="50" t="s">
        <v>932</v>
      </c>
      <c r="C488" s="51" t="s">
        <v>933</v>
      </c>
      <c r="D488" s="52" t="s">
        <v>229</v>
      </c>
      <c r="E488" s="53">
        <v>2.0485999999999998E-3</v>
      </c>
      <c r="F488" s="54">
        <v>26500</v>
      </c>
      <c r="G488" s="54">
        <f t="shared" si="18"/>
        <v>54.29</v>
      </c>
      <c r="H488" s="49">
        <f>G488/G615</f>
        <v>6.0452948364563456E-6</v>
      </c>
      <c r="I488" s="48">
        <f>ROUND(F488*'Прил. 10'!$D$12,2)</f>
        <v>213060</v>
      </c>
      <c r="J488" s="48">
        <f t="shared" si="19"/>
        <v>436.47</v>
      </c>
    </row>
    <row r="489" spans="1:10" ht="31.5" x14ac:dyDescent="0.25">
      <c r="A489" s="45">
        <v>461</v>
      </c>
      <c r="B489" s="50" t="s">
        <v>934</v>
      </c>
      <c r="C489" s="51" t="s">
        <v>935</v>
      </c>
      <c r="D489" s="52" t="s">
        <v>226</v>
      </c>
      <c r="E489" s="53">
        <v>0.22539999999999999</v>
      </c>
      <c r="F489" s="54">
        <v>238.48</v>
      </c>
      <c r="G489" s="54">
        <f t="shared" si="18"/>
        <v>53.75</v>
      </c>
      <c r="H489" s="49">
        <f>G489/G615</f>
        <v>5.9851648086116892E-6</v>
      </c>
      <c r="I489" s="48">
        <f>ROUND(F489*'Прил. 10'!$D$12,2)</f>
        <v>1917.38</v>
      </c>
      <c r="J489" s="48">
        <f t="shared" si="19"/>
        <v>432.18</v>
      </c>
    </row>
    <row r="490" spans="1:10" ht="31.5" x14ac:dyDescent="0.25">
      <c r="A490" s="45">
        <v>462</v>
      </c>
      <c r="B490" s="50" t="s">
        <v>936</v>
      </c>
      <c r="C490" s="51" t="s">
        <v>937</v>
      </c>
      <c r="D490" s="52" t="s">
        <v>503</v>
      </c>
      <c r="E490" s="53">
        <v>0.72982800000000003</v>
      </c>
      <c r="F490" s="54">
        <v>73.650000000000006</v>
      </c>
      <c r="G490" s="54">
        <f t="shared" si="18"/>
        <v>53.75</v>
      </c>
      <c r="H490" s="49">
        <f>G490/G615</f>
        <v>5.9851648086116892E-6</v>
      </c>
      <c r="I490" s="48">
        <f>ROUND(F490*'Прил. 10'!$D$12,2)</f>
        <v>592.15</v>
      </c>
      <c r="J490" s="48">
        <f t="shared" si="19"/>
        <v>432.17</v>
      </c>
    </row>
    <row r="491" spans="1:10" ht="31.5" x14ac:dyDescent="0.25">
      <c r="A491" s="45">
        <v>463</v>
      </c>
      <c r="B491" s="50" t="s">
        <v>938</v>
      </c>
      <c r="C491" s="51" t="s">
        <v>939</v>
      </c>
      <c r="D491" s="52" t="s">
        <v>556</v>
      </c>
      <c r="E491" s="53">
        <v>0.192492</v>
      </c>
      <c r="F491" s="54">
        <v>270</v>
      </c>
      <c r="G491" s="54">
        <f t="shared" si="18"/>
        <v>51.97</v>
      </c>
      <c r="H491" s="49">
        <f>G491/G615</f>
        <v>5.7869584205311525E-6</v>
      </c>
      <c r="I491" s="48">
        <f>ROUND(F491*'Прил. 10'!$D$12,2)</f>
        <v>2170.8000000000002</v>
      </c>
      <c r="J491" s="48">
        <f t="shared" si="19"/>
        <v>417.86</v>
      </c>
    </row>
    <row r="492" spans="1:10" ht="31.5" x14ac:dyDescent="0.25">
      <c r="A492" s="45">
        <v>464</v>
      </c>
      <c r="B492" s="50" t="s">
        <v>940</v>
      </c>
      <c r="C492" s="51" t="s">
        <v>941</v>
      </c>
      <c r="D492" s="52" t="s">
        <v>244</v>
      </c>
      <c r="E492" s="53">
        <v>3</v>
      </c>
      <c r="F492" s="54">
        <v>16.73</v>
      </c>
      <c r="G492" s="54">
        <f t="shared" si="18"/>
        <v>50.19</v>
      </c>
      <c r="H492" s="49">
        <f>G492/G615</f>
        <v>5.5887520324506167E-6</v>
      </c>
      <c r="I492" s="48">
        <f>ROUND(F492*'Прил. 10'!$D$12,2)</f>
        <v>134.51</v>
      </c>
      <c r="J492" s="48">
        <f t="shared" si="19"/>
        <v>403.53</v>
      </c>
    </row>
    <row r="493" spans="1:10" ht="31.5" x14ac:dyDescent="0.25">
      <c r="A493" s="45">
        <v>465</v>
      </c>
      <c r="B493" s="50" t="s">
        <v>942</v>
      </c>
      <c r="C493" s="51" t="s">
        <v>943</v>
      </c>
      <c r="D493" s="52" t="s">
        <v>229</v>
      </c>
      <c r="E493" s="53">
        <v>7.6119999999999996E-4</v>
      </c>
      <c r="F493" s="54">
        <v>65750</v>
      </c>
      <c r="G493" s="54">
        <f t="shared" si="18"/>
        <v>50.05</v>
      </c>
      <c r="H493" s="49">
        <f>G493/G615</f>
        <v>5.5731627659723724E-6</v>
      </c>
      <c r="I493" s="48">
        <f>ROUND(F493*'Прил. 10'!$D$12,2)</f>
        <v>528630</v>
      </c>
      <c r="J493" s="48">
        <f t="shared" si="19"/>
        <v>402.39</v>
      </c>
    </row>
    <row r="494" spans="1:10" ht="31.5" x14ac:dyDescent="0.25">
      <c r="A494" s="45">
        <v>466</v>
      </c>
      <c r="B494" s="50" t="s">
        <v>944</v>
      </c>
      <c r="C494" s="51" t="s">
        <v>945</v>
      </c>
      <c r="D494" s="52" t="s">
        <v>510</v>
      </c>
      <c r="E494" s="53">
        <v>0.12726000000000001</v>
      </c>
      <c r="F494" s="54">
        <v>366</v>
      </c>
      <c r="G494" s="54">
        <f t="shared" si="18"/>
        <v>46.58</v>
      </c>
      <c r="H494" s="49">
        <f>G494/G615</f>
        <v>5.1867716611187435E-6</v>
      </c>
      <c r="I494" s="48">
        <f>ROUND(F494*'Прил. 10'!$D$12,2)</f>
        <v>2942.64</v>
      </c>
      <c r="J494" s="48">
        <f t="shared" si="19"/>
        <v>374.48</v>
      </c>
    </row>
    <row r="495" spans="1:10" ht="31.5" x14ac:dyDescent="0.25">
      <c r="A495" s="45">
        <v>467</v>
      </c>
      <c r="B495" s="50" t="s">
        <v>946</v>
      </c>
      <c r="C495" s="51" t="s">
        <v>947</v>
      </c>
      <c r="D495" s="52" t="s">
        <v>244</v>
      </c>
      <c r="E495" s="53">
        <v>3</v>
      </c>
      <c r="F495" s="54">
        <v>15.18</v>
      </c>
      <c r="G495" s="54">
        <f t="shared" si="18"/>
        <v>45.54</v>
      </c>
      <c r="H495" s="49">
        <f>G495/G615</f>
        <v>5.070965681566071E-6</v>
      </c>
      <c r="I495" s="48">
        <f>ROUND(F495*'Прил. 10'!$D$12,2)</f>
        <v>122.05</v>
      </c>
      <c r="J495" s="48">
        <f t="shared" si="19"/>
        <v>366.15</v>
      </c>
    </row>
    <row r="496" spans="1:10" ht="47.25" x14ac:dyDescent="0.25">
      <c r="A496" s="45">
        <v>468</v>
      </c>
      <c r="B496" s="50" t="s">
        <v>948</v>
      </c>
      <c r="C496" s="51" t="s">
        <v>949</v>
      </c>
      <c r="D496" s="52" t="s">
        <v>244</v>
      </c>
      <c r="E496" s="53">
        <v>5</v>
      </c>
      <c r="F496" s="54">
        <v>8.7899999999999991</v>
      </c>
      <c r="G496" s="54">
        <f t="shared" si="18"/>
        <v>43.95</v>
      </c>
      <c r="H496" s="49">
        <f>G496/G615</f>
        <v>4.8939161551345809E-6</v>
      </c>
      <c r="I496" s="48">
        <f>ROUND(F496*'Прил. 10'!$D$12,2)</f>
        <v>70.67</v>
      </c>
      <c r="J496" s="48">
        <f t="shared" si="19"/>
        <v>353.35</v>
      </c>
    </row>
    <row r="497" spans="1:10" ht="31.5" x14ac:dyDescent="0.25">
      <c r="A497" s="45">
        <v>469</v>
      </c>
      <c r="B497" s="50" t="s">
        <v>950</v>
      </c>
      <c r="C497" s="51" t="s">
        <v>951</v>
      </c>
      <c r="D497" s="52" t="s">
        <v>226</v>
      </c>
      <c r="E497" s="53">
        <v>3.24</v>
      </c>
      <c r="F497" s="54">
        <v>13.56</v>
      </c>
      <c r="G497" s="54">
        <f t="shared" si="18"/>
        <v>43.93</v>
      </c>
      <c r="H497" s="49">
        <f>G497/G615</f>
        <v>4.8916891170662603E-6</v>
      </c>
      <c r="I497" s="48">
        <f>ROUND(F497*'Прил. 10'!$D$12,2)</f>
        <v>109.02</v>
      </c>
      <c r="J497" s="48">
        <f t="shared" si="19"/>
        <v>353.22</v>
      </c>
    </row>
    <row r="498" spans="1:10" ht="31.5" x14ac:dyDescent="0.25">
      <c r="A498" s="45">
        <v>470</v>
      </c>
      <c r="B498" s="50" t="s">
        <v>952</v>
      </c>
      <c r="C498" s="51" t="s">
        <v>953</v>
      </c>
      <c r="D498" s="52" t="s">
        <v>229</v>
      </c>
      <c r="E498" s="53">
        <v>2.9583999999999999E-3</v>
      </c>
      <c r="F498" s="54">
        <v>14830</v>
      </c>
      <c r="G498" s="54">
        <f t="shared" si="18"/>
        <v>43.87</v>
      </c>
      <c r="H498" s="49">
        <f>G498/G615</f>
        <v>4.8850080028612985E-6</v>
      </c>
      <c r="I498" s="48">
        <f>ROUND(F498*'Прил. 10'!$D$12,2)</f>
        <v>119233.2</v>
      </c>
      <c r="J498" s="48">
        <f t="shared" si="19"/>
        <v>352.74</v>
      </c>
    </row>
    <row r="499" spans="1:10" ht="31.5" x14ac:dyDescent="0.25">
      <c r="A499" s="45">
        <v>471</v>
      </c>
      <c r="B499" s="50" t="s">
        <v>954</v>
      </c>
      <c r="C499" s="51" t="s">
        <v>955</v>
      </c>
      <c r="D499" s="52" t="s">
        <v>226</v>
      </c>
      <c r="E499" s="53">
        <v>0.81899999999999995</v>
      </c>
      <c r="F499" s="54">
        <v>52.86</v>
      </c>
      <c r="G499" s="54">
        <f t="shared" si="18"/>
        <v>43.29</v>
      </c>
      <c r="H499" s="49">
        <f>G499/G615</f>
        <v>4.82042389888E-6</v>
      </c>
      <c r="I499" s="48">
        <f>ROUND(F499*'Прил. 10'!$D$12,2)</f>
        <v>424.99</v>
      </c>
      <c r="J499" s="48">
        <f t="shared" si="19"/>
        <v>348.07</v>
      </c>
    </row>
    <row r="500" spans="1:10" ht="31.5" x14ac:dyDescent="0.25">
      <c r="A500" s="45">
        <v>472</v>
      </c>
      <c r="B500" s="50" t="s">
        <v>956</v>
      </c>
      <c r="C500" s="51" t="s">
        <v>957</v>
      </c>
      <c r="D500" s="52" t="s">
        <v>234</v>
      </c>
      <c r="E500" s="53">
        <v>7.7939999999999995E-2</v>
      </c>
      <c r="F500" s="54">
        <v>553.9</v>
      </c>
      <c r="G500" s="54">
        <f t="shared" si="18"/>
        <v>43.17</v>
      </c>
      <c r="H500" s="49">
        <f>G500/G615</f>
        <v>4.8070616704700764E-6</v>
      </c>
      <c r="I500" s="48">
        <f>ROUND(F500*'Прил. 10'!$D$12,2)</f>
        <v>4453.3599999999997</v>
      </c>
      <c r="J500" s="48">
        <f t="shared" si="19"/>
        <v>347.09</v>
      </c>
    </row>
    <row r="501" spans="1:10" ht="31.5" x14ac:dyDescent="0.25">
      <c r="A501" s="45">
        <v>473</v>
      </c>
      <c r="B501" s="50" t="s">
        <v>958</v>
      </c>
      <c r="C501" s="51" t="s">
        <v>959</v>
      </c>
      <c r="D501" s="52" t="s">
        <v>226</v>
      </c>
      <c r="E501" s="53">
        <v>1.5049999999999999</v>
      </c>
      <c r="F501" s="54">
        <v>28.22</v>
      </c>
      <c r="G501" s="54">
        <f t="shared" si="18"/>
        <v>42.47</v>
      </c>
      <c r="H501" s="49">
        <f>G501/G615</f>
        <v>4.7291153380788542E-6</v>
      </c>
      <c r="I501" s="48">
        <f>ROUND(F501*'Прил. 10'!$D$12,2)</f>
        <v>226.89</v>
      </c>
      <c r="J501" s="48">
        <f t="shared" si="19"/>
        <v>341.47</v>
      </c>
    </row>
    <row r="502" spans="1:10" ht="31.5" x14ac:dyDescent="0.25">
      <c r="A502" s="45">
        <v>474</v>
      </c>
      <c r="B502" s="50" t="s">
        <v>960</v>
      </c>
      <c r="C502" s="51" t="s">
        <v>961</v>
      </c>
      <c r="D502" s="52" t="s">
        <v>454</v>
      </c>
      <c r="E502" s="53">
        <v>1.0746</v>
      </c>
      <c r="F502" s="54">
        <v>39</v>
      </c>
      <c r="G502" s="54">
        <f t="shared" si="18"/>
        <v>41.91</v>
      </c>
      <c r="H502" s="49">
        <f>G502/G615</f>
        <v>4.6667582721658763E-6</v>
      </c>
      <c r="I502" s="48">
        <f>ROUND(F502*'Прил. 10'!$D$12,2)</f>
        <v>313.56</v>
      </c>
      <c r="J502" s="48">
        <f t="shared" si="19"/>
        <v>336.95</v>
      </c>
    </row>
    <row r="503" spans="1:10" ht="31.5" x14ac:dyDescent="0.25">
      <c r="A503" s="45">
        <v>475</v>
      </c>
      <c r="B503" s="50" t="s">
        <v>962</v>
      </c>
      <c r="C503" s="51" t="s">
        <v>963</v>
      </c>
      <c r="D503" s="52" t="s">
        <v>229</v>
      </c>
      <c r="E503" s="53">
        <v>3.5999999999999999E-3</v>
      </c>
      <c r="F503" s="54">
        <v>11524</v>
      </c>
      <c r="G503" s="54">
        <f t="shared" si="18"/>
        <v>41.49</v>
      </c>
      <c r="H503" s="49">
        <f>G503/G615</f>
        <v>4.6199904727311436E-6</v>
      </c>
      <c r="I503" s="48">
        <f>ROUND(F503*'Прил. 10'!$D$12,2)</f>
        <v>92652.96</v>
      </c>
      <c r="J503" s="48">
        <f t="shared" si="19"/>
        <v>333.55</v>
      </c>
    </row>
    <row r="504" spans="1:10" ht="31.5" x14ac:dyDescent="0.25">
      <c r="A504" s="45">
        <v>476</v>
      </c>
      <c r="B504" s="50" t="s">
        <v>964</v>
      </c>
      <c r="C504" s="51" t="s">
        <v>965</v>
      </c>
      <c r="D504" s="52" t="s">
        <v>510</v>
      </c>
      <c r="E504" s="53">
        <v>0.2</v>
      </c>
      <c r="F504" s="54">
        <v>203</v>
      </c>
      <c r="G504" s="54">
        <f t="shared" si="18"/>
        <v>40.6</v>
      </c>
      <c r="H504" s="49">
        <f>G504/G615</f>
        <v>4.5208872786908757E-6</v>
      </c>
      <c r="I504" s="48">
        <f>ROUND(F504*'Прил. 10'!$D$12,2)</f>
        <v>1632.12</v>
      </c>
      <c r="J504" s="48">
        <f t="shared" si="19"/>
        <v>326.42</v>
      </c>
    </row>
    <row r="505" spans="1:10" ht="31.5" x14ac:dyDescent="0.25">
      <c r="A505" s="45">
        <v>477</v>
      </c>
      <c r="B505" s="50" t="s">
        <v>966</v>
      </c>
      <c r="C505" s="51" t="s">
        <v>967</v>
      </c>
      <c r="D505" s="52" t="s">
        <v>226</v>
      </c>
      <c r="E505" s="53">
        <v>1.1160000000000001</v>
      </c>
      <c r="F505" s="54">
        <v>35.700000000000003</v>
      </c>
      <c r="G505" s="54">
        <f t="shared" si="18"/>
        <v>39.840000000000003</v>
      </c>
      <c r="H505" s="49">
        <f>G505/G615</f>
        <v>4.4362598320946925E-6</v>
      </c>
      <c r="I505" s="48">
        <f>ROUND(F505*'Прил. 10'!$D$12,2)</f>
        <v>287.02999999999997</v>
      </c>
      <c r="J505" s="48">
        <f t="shared" si="19"/>
        <v>320.33</v>
      </c>
    </row>
    <row r="506" spans="1:10" ht="31.5" x14ac:dyDescent="0.25">
      <c r="A506" s="45">
        <v>478</v>
      </c>
      <c r="B506" s="50" t="s">
        <v>968</v>
      </c>
      <c r="C506" s="51" t="s">
        <v>969</v>
      </c>
      <c r="D506" s="52" t="s">
        <v>226</v>
      </c>
      <c r="E506" s="53">
        <v>6</v>
      </c>
      <c r="F506" s="54">
        <v>6.5</v>
      </c>
      <c r="G506" s="54">
        <f t="shared" si="18"/>
        <v>39</v>
      </c>
      <c r="H506" s="49">
        <f>G506/G615</f>
        <v>4.3427242332252253E-6</v>
      </c>
      <c r="I506" s="48">
        <f>ROUND(F506*'Прил. 10'!$D$12,2)</f>
        <v>52.26</v>
      </c>
      <c r="J506" s="48">
        <f t="shared" si="19"/>
        <v>313.56</v>
      </c>
    </row>
    <row r="507" spans="1:10" ht="31.5" x14ac:dyDescent="0.25">
      <c r="A507" s="45">
        <v>479</v>
      </c>
      <c r="B507" s="50" t="s">
        <v>970</v>
      </c>
      <c r="C507" s="51" t="s">
        <v>971</v>
      </c>
      <c r="D507" s="52" t="s">
        <v>229</v>
      </c>
      <c r="E507" s="53">
        <v>2.5400000000000002E-3</v>
      </c>
      <c r="F507" s="54">
        <v>15323</v>
      </c>
      <c r="G507" s="54">
        <f t="shared" si="18"/>
        <v>38.92</v>
      </c>
      <c r="H507" s="49">
        <f>G507/G615</f>
        <v>4.3338160809519429E-6</v>
      </c>
      <c r="I507" s="48">
        <f>ROUND(F507*'Прил. 10'!$D$12,2)</f>
        <v>123196.92</v>
      </c>
      <c r="J507" s="48">
        <f t="shared" si="19"/>
        <v>312.92</v>
      </c>
    </row>
    <row r="508" spans="1:10" ht="31.5" x14ac:dyDescent="0.25">
      <c r="A508" s="45">
        <v>480</v>
      </c>
      <c r="B508" s="50" t="s">
        <v>972</v>
      </c>
      <c r="C508" s="51" t="s">
        <v>973</v>
      </c>
      <c r="D508" s="52" t="s">
        <v>234</v>
      </c>
      <c r="E508" s="53">
        <v>2.826E-2</v>
      </c>
      <c r="F508" s="54">
        <v>1375</v>
      </c>
      <c r="G508" s="54">
        <f t="shared" si="18"/>
        <v>38.86</v>
      </c>
      <c r="H508" s="49">
        <f>G508/G615</f>
        <v>4.327134966746981E-6</v>
      </c>
      <c r="I508" s="48">
        <f>ROUND(F508*'Прил. 10'!$D$12,2)</f>
        <v>11055</v>
      </c>
      <c r="J508" s="48">
        <f t="shared" si="19"/>
        <v>312.41000000000003</v>
      </c>
    </row>
    <row r="509" spans="1:10" ht="47.25" x14ac:dyDescent="0.25">
      <c r="A509" s="45">
        <v>481</v>
      </c>
      <c r="B509" s="50" t="s">
        <v>974</v>
      </c>
      <c r="C509" s="51" t="s">
        <v>975</v>
      </c>
      <c r="D509" s="52" t="s">
        <v>244</v>
      </c>
      <c r="E509" s="53">
        <v>1</v>
      </c>
      <c r="F509" s="54">
        <v>38.26</v>
      </c>
      <c r="G509" s="54">
        <f t="shared" si="18"/>
        <v>38.26</v>
      </c>
      <c r="H509" s="49">
        <f>G509/G615</f>
        <v>4.2603238246973619E-6</v>
      </c>
      <c r="I509" s="48">
        <f>ROUND(F509*'Прил. 10'!$D$12,2)</f>
        <v>307.61</v>
      </c>
      <c r="J509" s="48">
        <f t="shared" si="19"/>
        <v>307.61</v>
      </c>
    </row>
    <row r="510" spans="1:10" ht="31.5" x14ac:dyDescent="0.25">
      <c r="A510" s="45">
        <v>482</v>
      </c>
      <c r="B510" s="50" t="s">
        <v>976</v>
      </c>
      <c r="C510" s="51" t="s">
        <v>977</v>
      </c>
      <c r="D510" s="52" t="s">
        <v>226</v>
      </c>
      <c r="E510" s="53">
        <v>1.8</v>
      </c>
      <c r="F510" s="54">
        <v>19.61</v>
      </c>
      <c r="G510" s="54">
        <f t="shared" si="18"/>
        <v>35.299999999999997</v>
      </c>
      <c r="H510" s="49">
        <f>G510/G615</f>
        <v>3.9307221905859085E-6</v>
      </c>
      <c r="I510" s="48">
        <f>ROUND(F510*'Прил. 10'!$D$12,2)</f>
        <v>157.66</v>
      </c>
      <c r="J510" s="48">
        <f t="shared" si="19"/>
        <v>283.79000000000002</v>
      </c>
    </row>
    <row r="511" spans="1:10" ht="31.5" x14ac:dyDescent="0.25">
      <c r="A511" s="45">
        <v>483</v>
      </c>
      <c r="B511" s="50" t="s">
        <v>978</v>
      </c>
      <c r="C511" s="51" t="s">
        <v>979</v>
      </c>
      <c r="D511" s="52" t="s">
        <v>229</v>
      </c>
      <c r="E511" s="53">
        <v>2.8115000000000002E-3</v>
      </c>
      <c r="F511" s="54">
        <v>12430</v>
      </c>
      <c r="G511" s="54">
        <f t="shared" si="18"/>
        <v>34.950000000000003</v>
      </c>
      <c r="H511" s="49">
        <f>G511/G615</f>
        <v>3.8917490243902987E-6</v>
      </c>
      <c r="I511" s="48">
        <f>ROUND(F511*'Прил. 10'!$D$12,2)</f>
        <v>99937.2</v>
      </c>
      <c r="J511" s="48">
        <f t="shared" si="19"/>
        <v>280.97000000000003</v>
      </c>
    </row>
    <row r="512" spans="1:10" ht="31.5" x14ac:dyDescent="0.25">
      <c r="A512" s="45">
        <v>484</v>
      </c>
      <c r="B512" s="50" t="s">
        <v>980</v>
      </c>
      <c r="C512" s="51" t="s">
        <v>981</v>
      </c>
      <c r="D512" s="52" t="s">
        <v>234</v>
      </c>
      <c r="E512" s="53">
        <v>6.4019999999999994E-2</v>
      </c>
      <c r="F512" s="54">
        <v>519.79999999999995</v>
      </c>
      <c r="G512" s="54">
        <f t="shared" si="18"/>
        <v>33.28</v>
      </c>
      <c r="H512" s="49">
        <f>G512/G615</f>
        <v>3.7057913456855258E-6</v>
      </c>
      <c r="I512" s="48">
        <f>ROUND(F512*'Прил. 10'!$D$12,2)</f>
        <v>4179.1899999999996</v>
      </c>
      <c r="J512" s="48">
        <f t="shared" si="19"/>
        <v>267.55</v>
      </c>
    </row>
    <row r="513" spans="1:10" ht="31.5" x14ac:dyDescent="0.25">
      <c r="A513" s="45">
        <v>485</v>
      </c>
      <c r="B513" s="50" t="s">
        <v>982</v>
      </c>
      <c r="C513" s="51" t="s">
        <v>983</v>
      </c>
      <c r="D513" s="52" t="s">
        <v>244</v>
      </c>
      <c r="E513" s="53">
        <v>0.42</v>
      </c>
      <c r="F513" s="54">
        <v>72.8</v>
      </c>
      <c r="G513" s="54">
        <f t="shared" si="18"/>
        <v>30.58</v>
      </c>
      <c r="H513" s="49">
        <f>G513/G615</f>
        <v>3.4051412064622407E-6</v>
      </c>
      <c r="I513" s="48">
        <f>ROUND(F513*'Прил. 10'!$D$12,2)</f>
        <v>585.30999999999995</v>
      </c>
      <c r="J513" s="48">
        <f t="shared" si="19"/>
        <v>245.83</v>
      </c>
    </row>
    <row r="514" spans="1:10" ht="31.5" x14ac:dyDescent="0.25">
      <c r="A514" s="45">
        <v>486</v>
      </c>
      <c r="B514" s="50" t="s">
        <v>984</v>
      </c>
      <c r="C514" s="51" t="s">
        <v>985</v>
      </c>
      <c r="D514" s="52" t="s">
        <v>226</v>
      </c>
      <c r="E514" s="53">
        <v>2</v>
      </c>
      <c r="F514" s="54">
        <v>15.14</v>
      </c>
      <c r="G514" s="54">
        <f t="shared" si="18"/>
        <v>30.28</v>
      </c>
      <c r="H514" s="49">
        <f>G514/G615</f>
        <v>3.3717356354374316E-6</v>
      </c>
      <c r="I514" s="48">
        <f>ROUND(F514*'Прил. 10'!$D$12,2)</f>
        <v>121.73</v>
      </c>
      <c r="J514" s="48">
        <f t="shared" si="19"/>
        <v>243.46</v>
      </c>
    </row>
    <row r="515" spans="1:10" ht="31.5" x14ac:dyDescent="0.25">
      <c r="A515" s="45">
        <v>487</v>
      </c>
      <c r="B515" s="50" t="s">
        <v>986</v>
      </c>
      <c r="C515" s="51" t="s">
        <v>987</v>
      </c>
      <c r="D515" s="52" t="s">
        <v>556</v>
      </c>
      <c r="E515" s="53">
        <v>1.7357000000000001E-2</v>
      </c>
      <c r="F515" s="54">
        <v>1572</v>
      </c>
      <c r="G515" s="54">
        <f t="shared" si="18"/>
        <v>27.29</v>
      </c>
      <c r="H515" s="49">
        <f>G515/G615</f>
        <v>3.0387934442234972E-6</v>
      </c>
      <c r="I515" s="48">
        <f>ROUND(F515*'Прил. 10'!$D$12,2)</f>
        <v>12638.88</v>
      </c>
      <c r="J515" s="48">
        <f t="shared" si="19"/>
        <v>219.37</v>
      </c>
    </row>
    <row r="516" spans="1:10" ht="63" x14ac:dyDescent="0.25">
      <c r="A516" s="45">
        <v>488</v>
      </c>
      <c r="B516" s="50" t="s">
        <v>988</v>
      </c>
      <c r="C516" s="51" t="s">
        <v>989</v>
      </c>
      <c r="D516" s="52" t="s">
        <v>925</v>
      </c>
      <c r="E516" s="53">
        <v>63</v>
      </c>
      <c r="F516" s="54">
        <v>0.43</v>
      </c>
      <c r="G516" s="54">
        <f t="shared" si="18"/>
        <v>27.09</v>
      </c>
      <c r="H516" s="49">
        <f>G516/G615</f>
        <v>3.0165230635402911E-6</v>
      </c>
      <c r="I516" s="48">
        <f>ROUND(F516*'Прил. 10'!$D$12,2)</f>
        <v>3.46</v>
      </c>
      <c r="J516" s="48">
        <f t="shared" si="19"/>
        <v>217.98</v>
      </c>
    </row>
    <row r="517" spans="1:10" ht="31.5" x14ac:dyDescent="0.25">
      <c r="A517" s="45">
        <v>489</v>
      </c>
      <c r="B517" s="50" t="s">
        <v>990</v>
      </c>
      <c r="C517" s="51" t="s">
        <v>991</v>
      </c>
      <c r="D517" s="52" t="s">
        <v>244</v>
      </c>
      <c r="E517" s="53">
        <v>100</v>
      </c>
      <c r="F517" s="54">
        <v>0.27</v>
      </c>
      <c r="G517" s="54">
        <f t="shared" si="18"/>
        <v>27</v>
      </c>
      <c r="H517" s="49">
        <f>G517/G615</f>
        <v>3.0065013922328484E-6</v>
      </c>
      <c r="I517" s="48">
        <f>ROUND(F517*'Прил. 10'!$D$12,2)</f>
        <v>2.17</v>
      </c>
      <c r="J517" s="48">
        <f t="shared" si="19"/>
        <v>217</v>
      </c>
    </row>
    <row r="518" spans="1:10" ht="31.5" x14ac:dyDescent="0.25">
      <c r="A518" s="45">
        <v>490</v>
      </c>
      <c r="B518" s="50" t="s">
        <v>992</v>
      </c>
      <c r="C518" s="51" t="s">
        <v>993</v>
      </c>
      <c r="D518" s="52" t="s">
        <v>244</v>
      </c>
      <c r="E518" s="53">
        <v>1</v>
      </c>
      <c r="F518" s="54">
        <v>25.25</v>
      </c>
      <c r="G518" s="54">
        <f t="shared" si="18"/>
        <v>25.25</v>
      </c>
      <c r="H518" s="49">
        <f>G518/G615</f>
        <v>2.8116355612547935E-6</v>
      </c>
      <c r="I518" s="48">
        <f>ROUND(F518*'Прил. 10'!$D$12,2)</f>
        <v>203.01</v>
      </c>
      <c r="J518" s="48">
        <f t="shared" si="19"/>
        <v>203.01</v>
      </c>
    </row>
    <row r="519" spans="1:10" ht="31.5" x14ac:dyDescent="0.25">
      <c r="A519" s="45">
        <v>491</v>
      </c>
      <c r="B519" s="50" t="s">
        <v>994</v>
      </c>
      <c r="C519" s="51" t="s">
        <v>995</v>
      </c>
      <c r="D519" s="52" t="s">
        <v>229</v>
      </c>
      <c r="E519" s="53">
        <v>1.2800000000000001E-2</v>
      </c>
      <c r="F519" s="54">
        <v>1946.91</v>
      </c>
      <c r="G519" s="54">
        <f t="shared" si="18"/>
        <v>24.92</v>
      </c>
      <c r="H519" s="49">
        <f>G519/G615</f>
        <v>2.7748894331275034E-6</v>
      </c>
      <c r="I519" s="48">
        <f>ROUND(F519*'Прил. 10'!$D$12,2)</f>
        <v>15653.16</v>
      </c>
      <c r="J519" s="48">
        <f t="shared" si="19"/>
        <v>200.36</v>
      </c>
    </row>
    <row r="520" spans="1:10" ht="31.5" x14ac:dyDescent="0.25">
      <c r="A520" s="45">
        <v>492</v>
      </c>
      <c r="B520" s="50" t="s">
        <v>996</v>
      </c>
      <c r="C520" s="51" t="s">
        <v>997</v>
      </c>
      <c r="D520" s="52" t="s">
        <v>229</v>
      </c>
      <c r="E520" s="53">
        <v>2.0747999999999999E-3</v>
      </c>
      <c r="F520" s="54">
        <v>11978</v>
      </c>
      <c r="G520" s="54">
        <f t="shared" si="18"/>
        <v>24.85</v>
      </c>
      <c r="H520" s="49">
        <f>G520/G615</f>
        <v>2.7670947998883809E-6</v>
      </c>
      <c r="I520" s="48">
        <f>ROUND(F520*'Прил. 10'!$D$12,2)</f>
        <v>96303.12</v>
      </c>
      <c r="J520" s="48">
        <f t="shared" si="19"/>
        <v>199.81</v>
      </c>
    </row>
    <row r="521" spans="1:10" ht="31.5" x14ac:dyDescent="0.25">
      <c r="A521" s="45">
        <v>493</v>
      </c>
      <c r="B521" s="50" t="s">
        <v>998</v>
      </c>
      <c r="C521" s="51" t="s">
        <v>999</v>
      </c>
      <c r="D521" s="52" t="s">
        <v>244</v>
      </c>
      <c r="E521" s="53">
        <v>2</v>
      </c>
      <c r="F521" s="54">
        <v>12.37</v>
      </c>
      <c r="G521" s="54">
        <f t="shared" si="18"/>
        <v>24.74</v>
      </c>
      <c r="H521" s="49">
        <f>G521/G615</f>
        <v>2.7548460905126171E-6</v>
      </c>
      <c r="I521" s="48">
        <f>ROUND(F521*'Прил. 10'!$D$12,2)</f>
        <v>99.45</v>
      </c>
      <c r="J521" s="48">
        <f t="shared" si="19"/>
        <v>198.9</v>
      </c>
    </row>
    <row r="522" spans="1:10" ht="31.5" x14ac:dyDescent="0.25">
      <c r="A522" s="45">
        <v>494</v>
      </c>
      <c r="B522" s="50" t="s">
        <v>1000</v>
      </c>
      <c r="C522" s="51" t="s">
        <v>1001</v>
      </c>
      <c r="D522" s="52" t="s">
        <v>556</v>
      </c>
      <c r="E522" s="53">
        <v>9.7100000000000006E-2</v>
      </c>
      <c r="F522" s="54">
        <v>253.8</v>
      </c>
      <c r="G522" s="54">
        <f t="shared" si="18"/>
        <v>24.64</v>
      </c>
      <c r="H522" s="49">
        <f>G522/G615</f>
        <v>2.7437109001710145E-6</v>
      </c>
      <c r="I522" s="48">
        <f>ROUND(F522*'Прил. 10'!$D$12,2)</f>
        <v>2040.55</v>
      </c>
      <c r="J522" s="48">
        <f t="shared" si="19"/>
        <v>198.14</v>
      </c>
    </row>
    <row r="523" spans="1:10" ht="31.5" x14ac:dyDescent="0.25">
      <c r="A523" s="45">
        <v>495</v>
      </c>
      <c r="B523" s="50" t="s">
        <v>1002</v>
      </c>
      <c r="C523" s="51" t="s">
        <v>1003</v>
      </c>
      <c r="D523" s="52" t="s">
        <v>226</v>
      </c>
      <c r="E523" s="53">
        <v>1.5920000000000001</v>
      </c>
      <c r="F523" s="54">
        <v>15.12</v>
      </c>
      <c r="G523" s="54">
        <f t="shared" si="18"/>
        <v>24.07</v>
      </c>
      <c r="H523" s="49">
        <f>G523/G615</f>
        <v>2.6802403152238763E-6</v>
      </c>
      <c r="I523" s="48">
        <f>ROUND(F523*'Прил. 10'!$D$12,2)</f>
        <v>121.56</v>
      </c>
      <c r="J523" s="48">
        <f t="shared" si="19"/>
        <v>193.52</v>
      </c>
    </row>
    <row r="524" spans="1:10" ht="47.25" x14ac:dyDescent="0.25">
      <c r="A524" s="45">
        <v>496</v>
      </c>
      <c r="B524" s="50" t="s">
        <v>1004</v>
      </c>
      <c r="C524" s="51" t="s">
        <v>1005</v>
      </c>
      <c r="D524" s="52" t="s">
        <v>244</v>
      </c>
      <c r="E524" s="53">
        <v>1</v>
      </c>
      <c r="F524" s="54">
        <v>23.95</v>
      </c>
      <c r="G524" s="54">
        <f t="shared" si="18"/>
        <v>23.95</v>
      </c>
      <c r="H524" s="49">
        <f>G524/G615</f>
        <v>2.6668780868139527E-6</v>
      </c>
      <c r="I524" s="48">
        <f>ROUND(F524*'Прил. 10'!$D$12,2)</f>
        <v>192.56</v>
      </c>
      <c r="J524" s="48">
        <f t="shared" si="19"/>
        <v>192.56</v>
      </c>
    </row>
    <row r="525" spans="1:10" ht="31.5" x14ac:dyDescent="0.25">
      <c r="A525" s="45">
        <v>497</v>
      </c>
      <c r="B525" s="50" t="s">
        <v>1006</v>
      </c>
      <c r="C525" s="51" t="s">
        <v>1007</v>
      </c>
      <c r="D525" s="52" t="s">
        <v>234</v>
      </c>
      <c r="E525" s="53">
        <v>2.2599999999999999E-2</v>
      </c>
      <c r="F525" s="54">
        <v>1056</v>
      </c>
      <c r="G525" s="54">
        <f t="shared" si="18"/>
        <v>23.87</v>
      </c>
      <c r="H525" s="49">
        <f>G525/G615</f>
        <v>2.6579699345406702E-6</v>
      </c>
      <c r="I525" s="48">
        <f>ROUND(F525*'Прил. 10'!$D$12,2)</f>
        <v>8490.24</v>
      </c>
      <c r="J525" s="48">
        <f t="shared" si="19"/>
        <v>191.88</v>
      </c>
    </row>
    <row r="526" spans="1:10" ht="31.5" x14ac:dyDescent="0.25">
      <c r="A526" s="45">
        <v>498</v>
      </c>
      <c r="B526" s="50" t="s">
        <v>1008</v>
      </c>
      <c r="C526" s="51" t="s">
        <v>1009</v>
      </c>
      <c r="D526" s="52" t="s">
        <v>229</v>
      </c>
      <c r="E526" s="53">
        <v>2.8400000000000001E-3</v>
      </c>
      <c r="F526" s="54">
        <v>8105.71</v>
      </c>
      <c r="G526" s="54">
        <f t="shared" si="18"/>
        <v>23.02</v>
      </c>
      <c r="H526" s="49">
        <f>G526/G615</f>
        <v>2.5633208166370431E-6</v>
      </c>
      <c r="I526" s="48">
        <f>ROUND(F526*'Прил. 10'!$D$12,2)</f>
        <v>65169.91</v>
      </c>
      <c r="J526" s="48">
        <f t="shared" si="19"/>
        <v>185.08</v>
      </c>
    </row>
    <row r="527" spans="1:10" ht="31.5" x14ac:dyDescent="0.25">
      <c r="A527" s="45">
        <v>499</v>
      </c>
      <c r="B527" s="50" t="s">
        <v>1010</v>
      </c>
      <c r="C527" s="51" t="s">
        <v>1011</v>
      </c>
      <c r="D527" s="52" t="s">
        <v>244</v>
      </c>
      <c r="E527" s="53">
        <v>8</v>
      </c>
      <c r="F527" s="54">
        <v>2.87</v>
      </c>
      <c r="G527" s="54">
        <f t="shared" si="18"/>
        <v>22.96</v>
      </c>
      <c r="H527" s="49">
        <f>G527/G615</f>
        <v>2.5566397024320817E-6</v>
      </c>
      <c r="I527" s="48">
        <f>ROUND(F527*'Прил. 10'!$D$12,2)</f>
        <v>23.07</v>
      </c>
      <c r="J527" s="48">
        <f t="shared" si="19"/>
        <v>184.56</v>
      </c>
    </row>
    <row r="528" spans="1:10" ht="31.5" x14ac:dyDescent="0.25">
      <c r="A528" s="45">
        <v>500</v>
      </c>
      <c r="B528" s="50" t="s">
        <v>1012</v>
      </c>
      <c r="C528" s="51" t="s">
        <v>1013</v>
      </c>
      <c r="D528" s="52" t="s">
        <v>241</v>
      </c>
      <c r="E528" s="53">
        <v>11.826000000000001</v>
      </c>
      <c r="F528" s="54">
        <v>1.94</v>
      </c>
      <c r="G528" s="54">
        <f t="shared" si="18"/>
        <v>22.94</v>
      </c>
      <c r="H528" s="49">
        <f>G528/G615</f>
        <v>2.5544126643637611E-6</v>
      </c>
      <c r="I528" s="48">
        <f>ROUND(F528*'Прил. 10'!$D$12,2)</f>
        <v>15.6</v>
      </c>
      <c r="J528" s="48">
        <f t="shared" si="19"/>
        <v>184.49</v>
      </c>
    </row>
    <row r="529" spans="1:10" ht="31.5" x14ac:dyDescent="0.25">
      <c r="A529" s="45">
        <v>501</v>
      </c>
      <c r="B529" s="50" t="s">
        <v>1014</v>
      </c>
      <c r="C529" s="51" t="s">
        <v>1015</v>
      </c>
      <c r="D529" s="52" t="s">
        <v>510</v>
      </c>
      <c r="E529" s="53">
        <v>0.20383999999999999</v>
      </c>
      <c r="F529" s="54">
        <v>110</v>
      </c>
      <c r="G529" s="54">
        <f t="shared" si="18"/>
        <v>22.42</v>
      </c>
      <c r="H529" s="49">
        <f>G529/G615</f>
        <v>2.4965096745874249E-6</v>
      </c>
      <c r="I529" s="48">
        <f>ROUND(F529*'Прил. 10'!$D$12,2)</f>
        <v>884.4</v>
      </c>
      <c r="J529" s="48">
        <f t="shared" si="19"/>
        <v>180.28</v>
      </c>
    </row>
    <row r="530" spans="1:10" ht="31.5" x14ac:dyDescent="0.25">
      <c r="A530" s="45">
        <v>502</v>
      </c>
      <c r="B530" s="50" t="s">
        <v>1016</v>
      </c>
      <c r="C530" s="51" t="s">
        <v>1017</v>
      </c>
      <c r="D530" s="52" t="s">
        <v>229</v>
      </c>
      <c r="E530" s="53">
        <v>7.2000000000000005E-4</v>
      </c>
      <c r="F530" s="54">
        <v>30030</v>
      </c>
      <c r="G530" s="54">
        <f t="shared" si="18"/>
        <v>21.62</v>
      </c>
      <c r="H530" s="49">
        <f>G530/G615</f>
        <v>2.4074281518545997E-6</v>
      </c>
      <c r="I530" s="48">
        <f>ROUND(F530*'Прил. 10'!$D$12,2)</f>
        <v>241441.2</v>
      </c>
      <c r="J530" s="48">
        <f t="shared" si="19"/>
        <v>173.84</v>
      </c>
    </row>
    <row r="531" spans="1:10" ht="31.5" x14ac:dyDescent="0.25">
      <c r="A531" s="45">
        <v>503</v>
      </c>
      <c r="B531" s="50" t="s">
        <v>1018</v>
      </c>
      <c r="C531" s="51" t="s">
        <v>1019</v>
      </c>
      <c r="D531" s="52" t="s">
        <v>226</v>
      </c>
      <c r="E531" s="53">
        <v>0.48</v>
      </c>
      <c r="F531" s="54">
        <v>45</v>
      </c>
      <c r="G531" s="54">
        <f t="shared" si="18"/>
        <v>21.6</v>
      </c>
      <c r="H531" s="49">
        <f>G531/G615</f>
        <v>2.4052011137862791E-6</v>
      </c>
      <c r="I531" s="48">
        <f>ROUND(F531*'Прил. 10'!$D$12,2)</f>
        <v>361.8</v>
      </c>
      <c r="J531" s="48">
        <f t="shared" si="19"/>
        <v>173.66</v>
      </c>
    </row>
    <row r="532" spans="1:10" ht="31.5" x14ac:dyDescent="0.25">
      <c r="A532" s="45">
        <v>504</v>
      </c>
      <c r="B532" s="50" t="s">
        <v>1020</v>
      </c>
      <c r="C532" s="51" t="s">
        <v>1021</v>
      </c>
      <c r="D532" s="52" t="s">
        <v>234</v>
      </c>
      <c r="E532" s="53">
        <v>4.41E-2</v>
      </c>
      <c r="F532" s="54">
        <v>485.9</v>
      </c>
      <c r="G532" s="54">
        <f t="shared" si="18"/>
        <v>21.43</v>
      </c>
      <c r="H532" s="49">
        <f>G532/G615</f>
        <v>2.3862712902055535E-6</v>
      </c>
      <c r="I532" s="48">
        <f>ROUND(F532*'Прил. 10'!$D$12,2)</f>
        <v>3906.64</v>
      </c>
      <c r="J532" s="48">
        <f t="shared" si="19"/>
        <v>172.28</v>
      </c>
    </row>
    <row r="533" spans="1:10" ht="31.5" x14ac:dyDescent="0.25">
      <c r="A533" s="45">
        <v>505</v>
      </c>
      <c r="B533" s="50" t="s">
        <v>1022</v>
      </c>
      <c r="C533" s="51" t="s">
        <v>1023</v>
      </c>
      <c r="D533" s="52" t="s">
        <v>510</v>
      </c>
      <c r="E533" s="53">
        <v>0.01</v>
      </c>
      <c r="F533" s="54">
        <v>2008</v>
      </c>
      <c r="G533" s="54">
        <f t="shared" ref="G533:G596" si="20">ROUND(E533*F533,2)</f>
        <v>20.079999999999998</v>
      </c>
      <c r="H533" s="49">
        <f>G533/G615</f>
        <v>2.2359462205939107E-6</v>
      </c>
      <c r="I533" s="48">
        <f>ROUND(F533*'Прил. 10'!$D$12,2)</f>
        <v>16144.32</v>
      </c>
      <c r="J533" s="48">
        <f t="shared" ref="J533:J596" si="21">ROUND(E533*I533,2)</f>
        <v>161.44</v>
      </c>
    </row>
    <row r="534" spans="1:10" ht="31.5" x14ac:dyDescent="0.25">
      <c r="A534" s="45">
        <v>506</v>
      </c>
      <c r="B534" s="50" t="s">
        <v>1024</v>
      </c>
      <c r="C534" s="51" t="s">
        <v>1025</v>
      </c>
      <c r="D534" s="52" t="s">
        <v>229</v>
      </c>
      <c r="E534" s="53">
        <v>8.2649999999999998E-4</v>
      </c>
      <c r="F534" s="54">
        <v>22558</v>
      </c>
      <c r="G534" s="54">
        <f t="shared" si="20"/>
        <v>18.64</v>
      </c>
      <c r="H534" s="49">
        <f>G534/G615</f>
        <v>2.0755994796748256E-6</v>
      </c>
      <c r="I534" s="48">
        <f>ROUND(F534*'Прил. 10'!$D$12,2)</f>
        <v>181366.32</v>
      </c>
      <c r="J534" s="48">
        <f t="shared" si="21"/>
        <v>149.9</v>
      </c>
    </row>
    <row r="535" spans="1:10" ht="31.5" x14ac:dyDescent="0.25">
      <c r="A535" s="45">
        <v>507</v>
      </c>
      <c r="B535" s="50" t="s">
        <v>1026</v>
      </c>
      <c r="C535" s="51" t="s">
        <v>1027</v>
      </c>
      <c r="D535" s="52" t="s">
        <v>244</v>
      </c>
      <c r="E535" s="53">
        <v>3</v>
      </c>
      <c r="F535" s="54">
        <v>5.65</v>
      </c>
      <c r="G535" s="54">
        <f t="shared" si="20"/>
        <v>16.95</v>
      </c>
      <c r="H535" s="49">
        <f>G535/G615</f>
        <v>1.8874147629017325E-6</v>
      </c>
      <c r="I535" s="48">
        <f>ROUND(F535*'Прил. 10'!$D$12,2)</f>
        <v>45.43</v>
      </c>
      <c r="J535" s="48">
        <f t="shared" si="21"/>
        <v>136.29</v>
      </c>
    </row>
    <row r="536" spans="1:10" ht="141.75" x14ac:dyDescent="0.25">
      <c r="A536" s="45">
        <v>508</v>
      </c>
      <c r="B536" s="50" t="s">
        <v>1028</v>
      </c>
      <c r="C536" s="51" t="s">
        <v>736</v>
      </c>
      <c r="D536" s="52" t="s">
        <v>1390</v>
      </c>
      <c r="E536" s="53">
        <v>12.94788</v>
      </c>
      <c r="F536" s="57">
        <v>1.28</v>
      </c>
      <c r="G536" s="54">
        <f t="shared" si="20"/>
        <v>16.57</v>
      </c>
      <c r="H536" s="49">
        <f>G536/G615</f>
        <v>1.8451010396036408E-6</v>
      </c>
      <c r="I536" s="48">
        <f>ROUND(F536*'Прил. 10'!$D$12,2)</f>
        <v>10.29</v>
      </c>
      <c r="J536" s="48">
        <f t="shared" si="21"/>
        <v>133.22999999999999</v>
      </c>
    </row>
    <row r="537" spans="1:10" ht="31.5" x14ac:dyDescent="0.25">
      <c r="A537" s="45">
        <v>509</v>
      </c>
      <c r="B537" s="50" t="s">
        <v>1029</v>
      </c>
      <c r="C537" s="51" t="s">
        <v>1030</v>
      </c>
      <c r="D537" s="52" t="s">
        <v>244</v>
      </c>
      <c r="E537" s="53">
        <v>16</v>
      </c>
      <c r="F537" s="54">
        <v>1.02</v>
      </c>
      <c r="G537" s="54">
        <f t="shared" si="20"/>
        <v>16.32</v>
      </c>
      <c r="H537" s="49">
        <f>G537/G615</f>
        <v>1.8172630637496329E-6</v>
      </c>
      <c r="I537" s="48">
        <f>ROUND(F537*'Прил. 10'!$D$12,2)</f>
        <v>8.1999999999999993</v>
      </c>
      <c r="J537" s="48">
        <f t="shared" si="21"/>
        <v>131.19999999999999</v>
      </c>
    </row>
    <row r="538" spans="1:10" ht="31.5" x14ac:dyDescent="0.25">
      <c r="A538" s="45">
        <v>510</v>
      </c>
      <c r="B538" s="50" t="s">
        <v>1031</v>
      </c>
      <c r="C538" s="51" t="s">
        <v>1032</v>
      </c>
      <c r="D538" s="52" t="s">
        <v>229</v>
      </c>
      <c r="E538" s="53">
        <v>1.0605E-3</v>
      </c>
      <c r="F538" s="54">
        <v>14690</v>
      </c>
      <c r="G538" s="54">
        <f t="shared" si="20"/>
        <v>15.58</v>
      </c>
      <c r="H538" s="49">
        <f>G538/G615</f>
        <v>1.7348626552217696E-6</v>
      </c>
      <c r="I538" s="48">
        <f>ROUND(F538*'Прил. 10'!$D$12,2)</f>
        <v>118107.6</v>
      </c>
      <c r="J538" s="48">
        <f t="shared" si="21"/>
        <v>125.25</v>
      </c>
    </row>
    <row r="539" spans="1:10" ht="47.25" x14ac:dyDescent="0.25">
      <c r="A539" s="45">
        <v>511</v>
      </c>
      <c r="B539" s="50" t="s">
        <v>1033</v>
      </c>
      <c r="C539" s="51" t="s">
        <v>1034</v>
      </c>
      <c r="D539" s="52" t="s">
        <v>503</v>
      </c>
      <c r="E539" s="53">
        <v>0.6</v>
      </c>
      <c r="F539" s="54">
        <v>25.4</v>
      </c>
      <c r="G539" s="54">
        <f t="shared" si="20"/>
        <v>15.24</v>
      </c>
      <c r="H539" s="49">
        <f>G539/G615</f>
        <v>1.6970030080603188E-6</v>
      </c>
      <c r="I539" s="48">
        <f>ROUND(F539*'Прил. 10'!$D$12,2)</f>
        <v>204.22</v>
      </c>
      <c r="J539" s="48">
        <f t="shared" si="21"/>
        <v>122.53</v>
      </c>
    </row>
    <row r="540" spans="1:10" ht="31.5" x14ac:dyDescent="0.25">
      <c r="A540" s="45">
        <v>512</v>
      </c>
      <c r="B540" s="50" t="s">
        <v>1035</v>
      </c>
      <c r="C540" s="51" t="s">
        <v>1036</v>
      </c>
      <c r="D540" s="52" t="s">
        <v>229</v>
      </c>
      <c r="E540" s="53">
        <v>8.2295000000000007E-3</v>
      </c>
      <c r="F540" s="54">
        <v>1820</v>
      </c>
      <c r="G540" s="54">
        <f t="shared" si="20"/>
        <v>14.98</v>
      </c>
      <c r="H540" s="49">
        <f>G540/G615</f>
        <v>1.6680515131721507E-6</v>
      </c>
      <c r="I540" s="48">
        <f>ROUND(F540*'Прил. 10'!$D$12,2)</f>
        <v>14632.8</v>
      </c>
      <c r="J540" s="48">
        <f t="shared" si="21"/>
        <v>120.42</v>
      </c>
    </row>
    <row r="541" spans="1:10" ht="47.25" x14ac:dyDescent="0.25">
      <c r="A541" s="45">
        <v>513</v>
      </c>
      <c r="B541" s="50" t="s">
        <v>1037</v>
      </c>
      <c r="C541" s="51" t="s">
        <v>1038</v>
      </c>
      <c r="D541" s="52" t="s">
        <v>229</v>
      </c>
      <c r="E541" s="53">
        <v>8.5899999999999995E-4</v>
      </c>
      <c r="F541" s="54">
        <v>16950</v>
      </c>
      <c r="G541" s="54">
        <f t="shared" si="20"/>
        <v>14.56</v>
      </c>
      <c r="H541" s="49">
        <f>G541/G615</f>
        <v>1.6212837137374175E-6</v>
      </c>
      <c r="I541" s="48">
        <f>ROUND(F541*'Прил. 10'!$D$12,2)</f>
        <v>136278</v>
      </c>
      <c r="J541" s="48">
        <f t="shared" si="21"/>
        <v>117.06</v>
      </c>
    </row>
    <row r="542" spans="1:10" ht="31.5" x14ac:dyDescent="0.25">
      <c r="A542" s="45">
        <v>514</v>
      </c>
      <c r="B542" s="50" t="s">
        <v>1039</v>
      </c>
      <c r="C542" s="51" t="s">
        <v>1040</v>
      </c>
      <c r="D542" s="52" t="s">
        <v>226</v>
      </c>
      <c r="E542" s="53">
        <v>2.5291000000000001</v>
      </c>
      <c r="F542" s="54">
        <v>5.71</v>
      </c>
      <c r="G542" s="54">
        <f t="shared" si="20"/>
        <v>14.44</v>
      </c>
      <c r="H542" s="49">
        <f>G542/G615</f>
        <v>1.6079214853274936E-6</v>
      </c>
      <c r="I542" s="48">
        <f>ROUND(F542*'Прил. 10'!$D$12,2)</f>
        <v>45.91</v>
      </c>
      <c r="J542" s="48">
        <f t="shared" si="21"/>
        <v>116.11</v>
      </c>
    </row>
    <row r="543" spans="1:10" ht="31.5" x14ac:dyDescent="0.25">
      <c r="A543" s="45">
        <v>515</v>
      </c>
      <c r="B543" s="50" t="s">
        <v>1041</v>
      </c>
      <c r="C543" s="51" t="s">
        <v>1042</v>
      </c>
      <c r="D543" s="52" t="s">
        <v>241</v>
      </c>
      <c r="E543" s="53">
        <v>0.314</v>
      </c>
      <c r="F543" s="54">
        <v>43.55</v>
      </c>
      <c r="G543" s="54">
        <f t="shared" si="20"/>
        <v>13.67</v>
      </c>
      <c r="H543" s="49">
        <f>G543/G615</f>
        <v>1.5221805196971496E-6</v>
      </c>
      <c r="I543" s="48">
        <f>ROUND(F543*'Прил. 10'!$D$12,2)</f>
        <v>350.14</v>
      </c>
      <c r="J543" s="48">
        <f t="shared" si="21"/>
        <v>109.94</v>
      </c>
    </row>
    <row r="544" spans="1:10" ht="31.5" x14ac:dyDescent="0.25">
      <c r="A544" s="45">
        <v>516</v>
      </c>
      <c r="B544" s="50" t="s">
        <v>1043</v>
      </c>
      <c r="C544" s="51" t="s">
        <v>1044</v>
      </c>
      <c r="D544" s="52" t="s">
        <v>226</v>
      </c>
      <c r="E544" s="53">
        <v>0.46250000000000002</v>
      </c>
      <c r="F544" s="54">
        <v>28.93</v>
      </c>
      <c r="G544" s="54">
        <f t="shared" si="20"/>
        <v>13.38</v>
      </c>
      <c r="H544" s="49">
        <f>G544/G615</f>
        <v>1.4898884677065006E-6</v>
      </c>
      <c r="I544" s="48">
        <f>ROUND(F544*'Прил. 10'!$D$12,2)</f>
        <v>232.6</v>
      </c>
      <c r="J544" s="48">
        <f t="shared" si="21"/>
        <v>107.58</v>
      </c>
    </row>
    <row r="545" spans="1:10" ht="31.5" x14ac:dyDescent="0.25">
      <c r="A545" s="45">
        <v>517</v>
      </c>
      <c r="B545" s="50" t="s">
        <v>1045</v>
      </c>
      <c r="C545" s="51" t="s">
        <v>1046</v>
      </c>
      <c r="D545" s="52" t="s">
        <v>226</v>
      </c>
      <c r="E545" s="53">
        <v>0.53449999999999998</v>
      </c>
      <c r="F545" s="54">
        <v>25</v>
      </c>
      <c r="G545" s="54">
        <f t="shared" si="20"/>
        <v>13.36</v>
      </c>
      <c r="H545" s="49">
        <f>G545/G615</f>
        <v>1.4876614296381797E-6</v>
      </c>
      <c r="I545" s="48">
        <f>ROUND(F545*'Прил. 10'!$D$12,2)</f>
        <v>201</v>
      </c>
      <c r="J545" s="48">
        <f t="shared" si="21"/>
        <v>107.43</v>
      </c>
    </row>
    <row r="546" spans="1:10" ht="31.5" x14ac:dyDescent="0.25">
      <c r="A546" s="45">
        <v>518</v>
      </c>
      <c r="B546" s="50" t="s">
        <v>1047</v>
      </c>
      <c r="C546" s="51" t="s">
        <v>1048</v>
      </c>
      <c r="D546" s="52" t="s">
        <v>229</v>
      </c>
      <c r="E546" s="53">
        <v>3.2000000000000001E-2</v>
      </c>
      <c r="F546" s="54">
        <v>412</v>
      </c>
      <c r="G546" s="54">
        <f t="shared" si="20"/>
        <v>13.18</v>
      </c>
      <c r="H546" s="49">
        <f>G546/G615</f>
        <v>1.467618087023294E-6</v>
      </c>
      <c r="I546" s="48">
        <f>ROUND(F546*'Прил. 10'!$D$12,2)</f>
        <v>3312.48</v>
      </c>
      <c r="J546" s="48">
        <f t="shared" si="21"/>
        <v>106</v>
      </c>
    </row>
    <row r="547" spans="1:10" ht="31.5" x14ac:dyDescent="0.25">
      <c r="A547" s="45">
        <v>519</v>
      </c>
      <c r="B547" s="50" t="s">
        <v>1049</v>
      </c>
      <c r="C547" s="51" t="s">
        <v>1050</v>
      </c>
      <c r="D547" s="52" t="s">
        <v>229</v>
      </c>
      <c r="E547" s="53">
        <v>3.9110000000000002E-4</v>
      </c>
      <c r="F547" s="54">
        <v>33180</v>
      </c>
      <c r="G547" s="54">
        <f t="shared" si="20"/>
        <v>12.98</v>
      </c>
      <c r="H547" s="49">
        <f>G547/G615</f>
        <v>1.445347706340088E-6</v>
      </c>
      <c r="I547" s="48">
        <f>ROUND(F547*'Прил. 10'!$D$12,2)</f>
        <v>266767.2</v>
      </c>
      <c r="J547" s="48">
        <f t="shared" si="21"/>
        <v>104.33</v>
      </c>
    </row>
    <row r="548" spans="1:10" ht="31.5" x14ac:dyDescent="0.25">
      <c r="A548" s="45">
        <v>520</v>
      </c>
      <c r="B548" s="50" t="s">
        <v>1051</v>
      </c>
      <c r="C548" s="51" t="s">
        <v>1052</v>
      </c>
      <c r="D548" s="52" t="s">
        <v>510</v>
      </c>
      <c r="E548" s="53">
        <v>8.9179999999999995E-2</v>
      </c>
      <c r="F548" s="54">
        <v>143</v>
      </c>
      <c r="G548" s="54">
        <f t="shared" si="20"/>
        <v>12.75</v>
      </c>
      <c r="H548" s="49">
        <f>G548/G615</f>
        <v>1.4197367685544005E-6</v>
      </c>
      <c r="I548" s="48">
        <f>ROUND(F548*'Прил. 10'!$D$12,2)</f>
        <v>1149.72</v>
      </c>
      <c r="J548" s="48">
        <f t="shared" si="21"/>
        <v>102.53</v>
      </c>
    </row>
    <row r="549" spans="1:10" ht="31.5" x14ac:dyDescent="0.25">
      <c r="A549" s="45">
        <v>521</v>
      </c>
      <c r="B549" s="50" t="s">
        <v>1053</v>
      </c>
      <c r="C549" s="51" t="s">
        <v>1054</v>
      </c>
      <c r="D549" s="52" t="s">
        <v>234</v>
      </c>
      <c r="E549" s="53">
        <v>0.308</v>
      </c>
      <c r="F549" s="54">
        <v>38.51</v>
      </c>
      <c r="G549" s="54">
        <f t="shared" si="20"/>
        <v>11.86</v>
      </c>
      <c r="H549" s="49">
        <f>G549/G615</f>
        <v>1.3206335745141326E-6</v>
      </c>
      <c r="I549" s="48">
        <f>ROUND(F549*'Прил. 10'!$D$12,2)</f>
        <v>309.62</v>
      </c>
      <c r="J549" s="48">
        <f t="shared" si="21"/>
        <v>95.36</v>
      </c>
    </row>
    <row r="550" spans="1:10" ht="31.5" x14ac:dyDescent="0.25">
      <c r="A550" s="45">
        <v>522</v>
      </c>
      <c r="B550" s="50" t="s">
        <v>1055</v>
      </c>
      <c r="C550" s="51" t="s">
        <v>1056</v>
      </c>
      <c r="D550" s="52" t="s">
        <v>229</v>
      </c>
      <c r="E550" s="53">
        <v>1.2239999999999999E-4</v>
      </c>
      <c r="F550" s="54">
        <v>96440</v>
      </c>
      <c r="G550" s="54">
        <f t="shared" si="20"/>
        <v>11.8</v>
      </c>
      <c r="H550" s="49">
        <f>G550/G615</f>
        <v>1.3139524603091708E-6</v>
      </c>
      <c r="I550" s="48">
        <f>ROUND(F550*'Прил. 10'!$D$12,2)</f>
        <v>775377.6</v>
      </c>
      <c r="J550" s="48">
        <f t="shared" si="21"/>
        <v>94.91</v>
      </c>
    </row>
    <row r="551" spans="1:10" ht="31.5" x14ac:dyDescent="0.25">
      <c r="A551" s="45">
        <v>523</v>
      </c>
      <c r="B551" s="50" t="s">
        <v>1057</v>
      </c>
      <c r="C551" s="51" t="s">
        <v>1058</v>
      </c>
      <c r="D551" s="52" t="s">
        <v>556</v>
      </c>
      <c r="E551" s="53">
        <v>4.1128600000000001E-2</v>
      </c>
      <c r="F551" s="54">
        <v>282.02999999999997</v>
      </c>
      <c r="G551" s="54">
        <f t="shared" si="20"/>
        <v>11.6</v>
      </c>
      <c r="H551" s="49">
        <f>G551/G615</f>
        <v>1.2916820796259645E-6</v>
      </c>
      <c r="I551" s="48">
        <f>ROUND(F551*'Прил. 10'!$D$12,2)</f>
        <v>2267.52</v>
      </c>
      <c r="J551" s="48">
        <f t="shared" si="21"/>
        <v>93.26</v>
      </c>
    </row>
    <row r="552" spans="1:10" ht="31.5" x14ac:dyDescent="0.25">
      <c r="A552" s="45">
        <v>524</v>
      </c>
      <c r="B552" s="50" t="s">
        <v>1059</v>
      </c>
      <c r="C552" s="51" t="s">
        <v>1060</v>
      </c>
      <c r="D552" s="52" t="s">
        <v>229</v>
      </c>
      <c r="E552" s="53">
        <v>1.7009999999999999E-4</v>
      </c>
      <c r="F552" s="54">
        <v>67872</v>
      </c>
      <c r="G552" s="54">
        <f t="shared" si="20"/>
        <v>11.55</v>
      </c>
      <c r="H552" s="49">
        <f>G552/G615</f>
        <v>1.286114484455163E-6</v>
      </c>
      <c r="I552" s="48">
        <f>ROUND(F552*'Прил. 10'!$D$12,2)</f>
        <v>545690.88</v>
      </c>
      <c r="J552" s="48">
        <f t="shared" si="21"/>
        <v>92.82</v>
      </c>
    </row>
    <row r="553" spans="1:10" ht="47.25" x14ac:dyDescent="0.25">
      <c r="A553" s="45">
        <v>525</v>
      </c>
      <c r="B553" s="50" t="s">
        <v>1061</v>
      </c>
      <c r="C553" s="51" t="s">
        <v>1062</v>
      </c>
      <c r="D553" s="52" t="s">
        <v>510</v>
      </c>
      <c r="E553" s="53">
        <v>5.1909999999999998</v>
      </c>
      <c r="F553" s="54">
        <v>2</v>
      </c>
      <c r="G553" s="54">
        <f t="shared" si="20"/>
        <v>10.38</v>
      </c>
      <c r="H553" s="49">
        <f>G553/G615</f>
        <v>1.1558327574584063E-6</v>
      </c>
      <c r="I553" s="48">
        <f>ROUND(F553*'Прил. 10'!$D$12,2)</f>
        <v>16.079999999999998</v>
      </c>
      <c r="J553" s="48">
        <f t="shared" si="21"/>
        <v>83.47</v>
      </c>
    </row>
    <row r="554" spans="1:10" ht="31.5" x14ac:dyDescent="0.25">
      <c r="A554" s="45">
        <v>526</v>
      </c>
      <c r="B554" s="50" t="s">
        <v>1063</v>
      </c>
      <c r="C554" s="51" t="s">
        <v>1064</v>
      </c>
      <c r="D554" s="52" t="s">
        <v>503</v>
      </c>
      <c r="E554" s="53">
        <v>0.1</v>
      </c>
      <c r="F554" s="54">
        <v>96.2</v>
      </c>
      <c r="G554" s="54">
        <f t="shared" si="20"/>
        <v>9.6199999999999992</v>
      </c>
      <c r="H554" s="49">
        <f>G554/G615</f>
        <v>1.0712053108622222E-6</v>
      </c>
      <c r="I554" s="48">
        <f>ROUND(F554*'Прил. 10'!$D$12,2)</f>
        <v>773.45</v>
      </c>
      <c r="J554" s="48">
        <f t="shared" si="21"/>
        <v>77.349999999999994</v>
      </c>
    </row>
    <row r="555" spans="1:10" ht="31.5" x14ac:dyDescent="0.25">
      <c r="A555" s="45">
        <v>527</v>
      </c>
      <c r="B555" s="50" t="s">
        <v>1065</v>
      </c>
      <c r="C555" s="51" t="s">
        <v>1066</v>
      </c>
      <c r="D555" s="52" t="s">
        <v>229</v>
      </c>
      <c r="E555" s="53">
        <v>1.2141000000000001E-3</v>
      </c>
      <c r="F555" s="54">
        <v>7640</v>
      </c>
      <c r="G555" s="54">
        <f t="shared" si="20"/>
        <v>9.2799999999999994</v>
      </c>
      <c r="H555" s="49">
        <f>G555/G615</f>
        <v>1.0333456637007716E-6</v>
      </c>
      <c r="I555" s="48">
        <f>ROUND(F555*'Прил. 10'!$D$12,2)</f>
        <v>61425.599999999999</v>
      </c>
      <c r="J555" s="48">
        <f t="shared" si="21"/>
        <v>74.58</v>
      </c>
    </row>
    <row r="556" spans="1:10" ht="31.5" x14ac:dyDescent="0.25">
      <c r="A556" s="45">
        <v>528</v>
      </c>
      <c r="B556" s="50" t="s">
        <v>1067</v>
      </c>
      <c r="C556" s="51" t="s">
        <v>1068</v>
      </c>
      <c r="D556" s="52" t="s">
        <v>244</v>
      </c>
      <c r="E556" s="53">
        <v>1</v>
      </c>
      <c r="F556" s="54">
        <v>8.8000000000000007</v>
      </c>
      <c r="G556" s="54">
        <f t="shared" si="20"/>
        <v>8.8000000000000007</v>
      </c>
      <c r="H556" s="49">
        <f>G556/G615</f>
        <v>9.7989675006107658E-7</v>
      </c>
      <c r="I556" s="48">
        <f>ROUND(F556*'Прил. 10'!$D$12,2)</f>
        <v>70.75</v>
      </c>
      <c r="J556" s="48">
        <f t="shared" si="21"/>
        <v>70.75</v>
      </c>
    </row>
    <row r="557" spans="1:10" ht="31.5" x14ac:dyDescent="0.25">
      <c r="A557" s="45">
        <v>529</v>
      </c>
      <c r="B557" s="50" t="s">
        <v>1069</v>
      </c>
      <c r="C557" s="51" t="s">
        <v>1070</v>
      </c>
      <c r="D557" s="52" t="s">
        <v>229</v>
      </c>
      <c r="E557" s="53">
        <v>8.5360000000000004E-4</v>
      </c>
      <c r="F557" s="54">
        <v>9713.4</v>
      </c>
      <c r="G557" s="54">
        <f t="shared" si="20"/>
        <v>8.2899999999999991</v>
      </c>
      <c r="H557" s="49">
        <f>G557/G615</f>
        <v>9.2310727931890043E-7</v>
      </c>
      <c r="I557" s="48">
        <f>ROUND(F557*'Прил. 10'!$D$12,2)</f>
        <v>78095.740000000005</v>
      </c>
      <c r="J557" s="48">
        <f t="shared" si="21"/>
        <v>66.66</v>
      </c>
    </row>
    <row r="558" spans="1:10" ht="31.5" x14ac:dyDescent="0.25">
      <c r="A558" s="45">
        <v>530</v>
      </c>
      <c r="B558" s="50" t="s">
        <v>1071</v>
      </c>
      <c r="C558" s="51" t="s">
        <v>1072</v>
      </c>
      <c r="D558" s="52" t="s">
        <v>229</v>
      </c>
      <c r="E558" s="53">
        <v>5.5650000000000003E-4</v>
      </c>
      <c r="F558" s="54">
        <v>14690</v>
      </c>
      <c r="G558" s="54">
        <f t="shared" si="20"/>
        <v>8.17</v>
      </c>
      <c r="H558" s="49">
        <f>G558/G615</f>
        <v>9.0974505090897667E-7</v>
      </c>
      <c r="I558" s="48">
        <f>ROUND(F558*'Прил. 10'!$D$12,2)</f>
        <v>118107.6</v>
      </c>
      <c r="J558" s="48">
        <f t="shared" si="21"/>
        <v>65.73</v>
      </c>
    </row>
    <row r="559" spans="1:10" ht="31.5" x14ac:dyDescent="0.25">
      <c r="A559" s="45">
        <v>531</v>
      </c>
      <c r="B559" s="50" t="s">
        <v>1073</v>
      </c>
      <c r="C559" s="51" t="s">
        <v>1074</v>
      </c>
      <c r="D559" s="52" t="s">
        <v>273</v>
      </c>
      <c r="E559" s="53">
        <v>4.0000000000000002E-4</v>
      </c>
      <c r="F559" s="54">
        <v>19862.939999999999</v>
      </c>
      <c r="G559" s="54">
        <f t="shared" si="20"/>
        <v>7.95</v>
      </c>
      <c r="H559" s="49">
        <f>G559/G615</f>
        <v>8.8524763215744987E-7</v>
      </c>
      <c r="I559" s="48">
        <f>ROUND(F559*'Прил. 10'!$D$12,2)</f>
        <v>159698.04</v>
      </c>
      <c r="J559" s="48">
        <f t="shared" si="21"/>
        <v>63.88</v>
      </c>
    </row>
    <row r="560" spans="1:10" ht="31.5" x14ac:dyDescent="0.25">
      <c r="A560" s="45">
        <v>532</v>
      </c>
      <c r="B560" s="50" t="s">
        <v>1075</v>
      </c>
      <c r="C560" s="51" t="s">
        <v>1076</v>
      </c>
      <c r="D560" s="52" t="s">
        <v>229</v>
      </c>
      <c r="E560" s="53">
        <v>2.0000000000000001E-4</v>
      </c>
      <c r="F560" s="54">
        <v>37517</v>
      </c>
      <c r="G560" s="54">
        <f t="shared" si="20"/>
        <v>7.5</v>
      </c>
      <c r="H560" s="49">
        <f>G560/G615</f>
        <v>8.3513927562023566E-7</v>
      </c>
      <c r="I560" s="48">
        <f>ROUND(F560*'Прил. 10'!$D$12,2)</f>
        <v>301636.68</v>
      </c>
      <c r="J560" s="48">
        <f t="shared" si="21"/>
        <v>60.33</v>
      </c>
    </row>
    <row r="561" spans="1:10" ht="31.5" x14ac:dyDescent="0.25">
      <c r="A561" s="45">
        <v>533</v>
      </c>
      <c r="B561" s="50" t="s">
        <v>1077</v>
      </c>
      <c r="C561" s="51" t="s">
        <v>1078</v>
      </c>
      <c r="D561" s="52" t="s">
        <v>556</v>
      </c>
      <c r="E561" s="53">
        <v>2E-3</v>
      </c>
      <c r="F561" s="54">
        <v>3450</v>
      </c>
      <c r="G561" s="54">
        <f t="shared" si="20"/>
        <v>6.9</v>
      </c>
      <c r="H561" s="49">
        <f>G561/G615</f>
        <v>7.6832813357061688E-7</v>
      </c>
      <c r="I561" s="48">
        <f>ROUND(F561*'Прил. 10'!$D$12,2)</f>
        <v>27738</v>
      </c>
      <c r="J561" s="48">
        <f t="shared" si="21"/>
        <v>55.48</v>
      </c>
    </row>
    <row r="562" spans="1:10" ht="31.5" x14ac:dyDescent="0.25">
      <c r="A562" s="45">
        <v>534</v>
      </c>
      <c r="B562" s="50" t="s">
        <v>1079</v>
      </c>
      <c r="C562" s="51" t="s">
        <v>1080</v>
      </c>
      <c r="D562" s="52" t="s">
        <v>229</v>
      </c>
      <c r="E562" s="53">
        <v>8.652E-4</v>
      </c>
      <c r="F562" s="54">
        <v>7826.9</v>
      </c>
      <c r="G562" s="54">
        <f t="shared" si="20"/>
        <v>6.77</v>
      </c>
      <c r="H562" s="49">
        <f>G562/G615</f>
        <v>7.5385238612653271E-7</v>
      </c>
      <c r="I562" s="48">
        <f>ROUND(F562*'Прил. 10'!$D$12,2)</f>
        <v>62928.28</v>
      </c>
      <c r="J562" s="48">
        <f t="shared" si="21"/>
        <v>54.45</v>
      </c>
    </row>
    <row r="563" spans="1:10" ht="31.5" x14ac:dyDescent="0.25">
      <c r="A563" s="45">
        <v>535</v>
      </c>
      <c r="B563" s="50" t="s">
        <v>1081</v>
      </c>
      <c r="C563" s="51" t="s">
        <v>1082</v>
      </c>
      <c r="D563" s="52" t="s">
        <v>234</v>
      </c>
      <c r="E563" s="53">
        <v>1.2803999999999999E-2</v>
      </c>
      <c r="F563" s="54">
        <v>510.4</v>
      </c>
      <c r="G563" s="54">
        <f t="shared" si="20"/>
        <v>6.54</v>
      </c>
      <c r="H563" s="49">
        <f>G563/G615</f>
        <v>7.282414483408455E-7</v>
      </c>
      <c r="I563" s="48">
        <f>ROUND(F563*'Прил. 10'!$D$12,2)</f>
        <v>4103.62</v>
      </c>
      <c r="J563" s="48">
        <f t="shared" si="21"/>
        <v>52.54</v>
      </c>
    </row>
    <row r="564" spans="1:10" ht="31.5" x14ac:dyDescent="0.25">
      <c r="A564" s="45">
        <v>536</v>
      </c>
      <c r="B564" s="50" t="s">
        <v>1083</v>
      </c>
      <c r="C564" s="51" t="s">
        <v>1084</v>
      </c>
      <c r="D564" s="52" t="s">
        <v>510</v>
      </c>
      <c r="E564" s="53">
        <v>2.1780089999999999</v>
      </c>
      <c r="F564" s="54">
        <v>3</v>
      </c>
      <c r="G564" s="54">
        <f t="shared" si="20"/>
        <v>6.53</v>
      </c>
      <c r="H564" s="49">
        <f>G564/G615</f>
        <v>7.271279293066852E-7</v>
      </c>
      <c r="I564" s="48">
        <f>ROUND(F564*'Прил. 10'!$D$12,2)</f>
        <v>24.12</v>
      </c>
      <c r="J564" s="48">
        <f t="shared" si="21"/>
        <v>52.53</v>
      </c>
    </row>
    <row r="565" spans="1:10" ht="31.5" x14ac:dyDescent="0.25">
      <c r="A565" s="45">
        <v>537</v>
      </c>
      <c r="B565" s="50" t="s">
        <v>1085</v>
      </c>
      <c r="C565" s="51" t="s">
        <v>1086</v>
      </c>
      <c r="D565" s="52" t="s">
        <v>556</v>
      </c>
      <c r="E565" s="53">
        <v>2.4E-2</v>
      </c>
      <c r="F565" s="54">
        <v>270</v>
      </c>
      <c r="G565" s="54">
        <f t="shared" si="20"/>
        <v>6.48</v>
      </c>
      <c r="H565" s="49">
        <f>G565/G615</f>
        <v>7.2156033413588368E-7</v>
      </c>
      <c r="I565" s="48">
        <f>ROUND(F565*'Прил. 10'!$D$12,2)</f>
        <v>2170.8000000000002</v>
      </c>
      <c r="J565" s="48">
        <f t="shared" si="21"/>
        <v>52.1</v>
      </c>
    </row>
    <row r="566" spans="1:10" ht="31.5" x14ac:dyDescent="0.25">
      <c r="A566" s="45">
        <v>538</v>
      </c>
      <c r="B566" s="50" t="s">
        <v>1087</v>
      </c>
      <c r="C566" s="51" t="s">
        <v>1088</v>
      </c>
      <c r="D566" s="52" t="s">
        <v>556</v>
      </c>
      <c r="E566" s="53">
        <v>3.5999999999999997E-2</v>
      </c>
      <c r="F566" s="54">
        <v>180</v>
      </c>
      <c r="G566" s="54">
        <f t="shared" si="20"/>
        <v>6.48</v>
      </c>
      <c r="H566" s="49">
        <f>G566/G615</f>
        <v>7.2156033413588368E-7</v>
      </c>
      <c r="I566" s="48">
        <f>ROUND(F566*'Прил. 10'!$D$12,2)</f>
        <v>1447.2</v>
      </c>
      <c r="J566" s="48">
        <f t="shared" si="21"/>
        <v>52.1</v>
      </c>
    </row>
    <row r="567" spans="1:10" ht="31.5" x14ac:dyDescent="0.25">
      <c r="A567" s="45">
        <v>539</v>
      </c>
      <c r="B567" s="50" t="s">
        <v>1089</v>
      </c>
      <c r="C567" s="51" t="s">
        <v>1090</v>
      </c>
      <c r="D567" s="52" t="s">
        <v>226</v>
      </c>
      <c r="E567" s="53">
        <v>0.16</v>
      </c>
      <c r="F567" s="54">
        <v>38.340000000000003</v>
      </c>
      <c r="G567" s="54">
        <f t="shared" si="20"/>
        <v>6.13</v>
      </c>
      <c r="H567" s="49">
        <f>G567/G615</f>
        <v>6.8258716794027261E-7</v>
      </c>
      <c r="I567" s="48">
        <f>ROUND(F567*'Прил. 10'!$D$12,2)</f>
        <v>308.25</v>
      </c>
      <c r="J567" s="48">
        <f t="shared" si="21"/>
        <v>49.32</v>
      </c>
    </row>
    <row r="568" spans="1:10" ht="31.5" x14ac:dyDescent="0.25">
      <c r="A568" s="45">
        <v>540</v>
      </c>
      <c r="B568" s="50" t="s">
        <v>1091</v>
      </c>
      <c r="C568" s="51" t="s">
        <v>1092</v>
      </c>
      <c r="D568" s="52" t="s">
        <v>556</v>
      </c>
      <c r="E568" s="53">
        <v>4.9737000000000003E-2</v>
      </c>
      <c r="F568" s="54">
        <v>119</v>
      </c>
      <c r="G568" s="54">
        <f t="shared" si="20"/>
        <v>5.92</v>
      </c>
      <c r="H568" s="49">
        <f>G568/G615</f>
        <v>6.5920326822290601E-7</v>
      </c>
      <c r="I568" s="48">
        <f>ROUND(F568*'Прил. 10'!$D$12,2)</f>
        <v>956.76</v>
      </c>
      <c r="J568" s="48">
        <f t="shared" si="21"/>
        <v>47.59</v>
      </c>
    </row>
    <row r="569" spans="1:10" ht="47.25" x14ac:dyDescent="0.25">
      <c r="A569" s="45">
        <v>541</v>
      </c>
      <c r="B569" s="50" t="s">
        <v>1093</v>
      </c>
      <c r="C569" s="51" t="s">
        <v>1094</v>
      </c>
      <c r="D569" s="52" t="s">
        <v>454</v>
      </c>
      <c r="E569" s="53">
        <v>0.1</v>
      </c>
      <c r="F569" s="54">
        <v>57.5</v>
      </c>
      <c r="G569" s="54">
        <f t="shared" si="20"/>
        <v>5.75</v>
      </c>
      <c r="H569" s="49">
        <f>G569/G615</f>
        <v>6.4027344464218073E-7</v>
      </c>
      <c r="I569" s="48">
        <f>ROUND(F569*'Прил. 10'!$D$12,2)</f>
        <v>462.3</v>
      </c>
      <c r="J569" s="48">
        <f t="shared" si="21"/>
        <v>46.23</v>
      </c>
    </row>
    <row r="570" spans="1:10" ht="31.5" x14ac:dyDescent="0.25">
      <c r="A570" s="45">
        <v>542</v>
      </c>
      <c r="B570" s="50" t="s">
        <v>1095</v>
      </c>
      <c r="C570" s="51" t="s">
        <v>1096</v>
      </c>
      <c r="D570" s="52" t="s">
        <v>229</v>
      </c>
      <c r="E570" s="53">
        <v>2.0000000000000001E-4</v>
      </c>
      <c r="F570" s="54">
        <v>28300.400000000001</v>
      </c>
      <c r="G570" s="54">
        <f t="shared" si="20"/>
        <v>5.66</v>
      </c>
      <c r="H570" s="49">
        <f>G570/G615</f>
        <v>6.3025177333473789E-7</v>
      </c>
      <c r="I570" s="48">
        <f>ROUND(F570*'Прил. 10'!$D$12,2)</f>
        <v>227535.22</v>
      </c>
      <c r="J570" s="48">
        <f t="shared" si="21"/>
        <v>45.51</v>
      </c>
    </row>
    <row r="571" spans="1:10" ht="31.5" x14ac:dyDescent="0.25">
      <c r="A571" s="45">
        <v>543</v>
      </c>
      <c r="B571" s="50" t="s">
        <v>1097</v>
      </c>
      <c r="C571" s="51" t="s">
        <v>1098</v>
      </c>
      <c r="D571" s="52" t="s">
        <v>244</v>
      </c>
      <c r="E571" s="53">
        <v>1.5599999999999999E-2</v>
      </c>
      <c r="F571" s="54">
        <v>346</v>
      </c>
      <c r="G571" s="54">
        <f t="shared" si="20"/>
        <v>5.4</v>
      </c>
      <c r="H571" s="49">
        <f>G571/G615</f>
        <v>6.0130027844656977E-7</v>
      </c>
      <c r="I571" s="48">
        <f>ROUND(F571*'Прил. 10'!$D$12,2)</f>
        <v>2781.84</v>
      </c>
      <c r="J571" s="48">
        <f t="shared" si="21"/>
        <v>43.4</v>
      </c>
    </row>
    <row r="572" spans="1:10" ht="31.5" x14ac:dyDescent="0.25">
      <c r="A572" s="45">
        <v>544</v>
      </c>
      <c r="B572" s="50" t="s">
        <v>1099</v>
      </c>
      <c r="C572" s="51" t="s">
        <v>1100</v>
      </c>
      <c r="D572" s="52" t="s">
        <v>273</v>
      </c>
      <c r="E572" s="53">
        <v>1.15E-4</v>
      </c>
      <c r="F572" s="54">
        <v>45607.75</v>
      </c>
      <c r="G572" s="54">
        <f t="shared" si="20"/>
        <v>5.24</v>
      </c>
      <c r="H572" s="49">
        <f>G572/G615</f>
        <v>5.8348397390000469E-7</v>
      </c>
      <c r="I572" s="48">
        <f>ROUND(F572*'Прил. 10'!$D$12,2)</f>
        <v>366686.31</v>
      </c>
      <c r="J572" s="48">
        <f t="shared" si="21"/>
        <v>42.17</v>
      </c>
    </row>
    <row r="573" spans="1:10" ht="31.5" x14ac:dyDescent="0.25">
      <c r="A573" s="45">
        <v>545</v>
      </c>
      <c r="B573" s="50" t="s">
        <v>1101</v>
      </c>
      <c r="C573" s="51" t="s">
        <v>1102</v>
      </c>
      <c r="D573" s="52" t="s">
        <v>241</v>
      </c>
      <c r="E573" s="53">
        <v>0.52500000000000002</v>
      </c>
      <c r="F573" s="54">
        <v>9.36</v>
      </c>
      <c r="G573" s="54">
        <f t="shared" si="20"/>
        <v>4.91</v>
      </c>
      <c r="H573" s="49">
        <f>G573/G615</f>
        <v>5.4673784577271433E-7</v>
      </c>
      <c r="I573" s="48">
        <f>ROUND(F573*'Прил. 10'!$D$12,2)</f>
        <v>75.25</v>
      </c>
      <c r="J573" s="48">
        <f t="shared" si="21"/>
        <v>39.51</v>
      </c>
    </row>
    <row r="574" spans="1:10" ht="31.5" x14ac:dyDescent="0.25">
      <c r="A574" s="45">
        <v>546</v>
      </c>
      <c r="B574" s="50" t="s">
        <v>1103</v>
      </c>
      <c r="C574" s="51" t="s">
        <v>1104</v>
      </c>
      <c r="D574" s="52" t="s">
        <v>229</v>
      </c>
      <c r="E574" s="53">
        <v>3.6000000000000002E-4</v>
      </c>
      <c r="F574" s="54">
        <v>13560</v>
      </c>
      <c r="G574" s="54">
        <f t="shared" si="20"/>
        <v>4.88</v>
      </c>
      <c r="H574" s="49">
        <f>G574/G615</f>
        <v>5.4339728867023331E-7</v>
      </c>
      <c r="I574" s="48">
        <f>ROUND(F574*'Прил. 10'!$D$12,2)</f>
        <v>109022.39999999999</v>
      </c>
      <c r="J574" s="48">
        <f t="shared" si="21"/>
        <v>39.25</v>
      </c>
    </row>
    <row r="575" spans="1:10" ht="31.5" x14ac:dyDescent="0.25">
      <c r="A575" s="45">
        <v>547</v>
      </c>
      <c r="B575" s="50" t="s">
        <v>1105</v>
      </c>
      <c r="C575" s="51" t="s">
        <v>1106</v>
      </c>
      <c r="D575" s="52" t="s">
        <v>226</v>
      </c>
      <c r="E575" s="53">
        <v>0.113</v>
      </c>
      <c r="F575" s="54">
        <v>37.29</v>
      </c>
      <c r="G575" s="54">
        <f t="shared" si="20"/>
        <v>4.21</v>
      </c>
      <c r="H575" s="49">
        <f>G575/G615</f>
        <v>4.687915133814923E-7</v>
      </c>
      <c r="I575" s="48">
        <f>ROUND(F575*'Прил. 10'!$D$12,2)</f>
        <v>299.81</v>
      </c>
      <c r="J575" s="48">
        <f t="shared" si="21"/>
        <v>33.880000000000003</v>
      </c>
    </row>
    <row r="576" spans="1:10" ht="31.5" x14ac:dyDescent="0.25">
      <c r="A576" s="45">
        <v>548</v>
      </c>
      <c r="B576" s="50" t="s">
        <v>1107</v>
      </c>
      <c r="C576" s="51" t="s">
        <v>1108</v>
      </c>
      <c r="D576" s="52" t="s">
        <v>229</v>
      </c>
      <c r="E576" s="53">
        <v>1.4090000000000001E-4</v>
      </c>
      <c r="F576" s="54">
        <v>29800</v>
      </c>
      <c r="G576" s="54">
        <f t="shared" si="20"/>
        <v>4.2</v>
      </c>
      <c r="H576" s="49">
        <f>G576/G615</f>
        <v>4.6767799434733199E-7</v>
      </c>
      <c r="I576" s="48">
        <f>ROUND(F576*'Прил. 10'!$D$12,2)</f>
        <v>239592</v>
      </c>
      <c r="J576" s="48">
        <f t="shared" si="21"/>
        <v>33.76</v>
      </c>
    </row>
    <row r="577" spans="1:10" ht="31.5" x14ac:dyDescent="0.25">
      <c r="A577" s="45">
        <v>549</v>
      </c>
      <c r="B577" s="50" t="s">
        <v>1109</v>
      </c>
      <c r="C577" s="51" t="s">
        <v>1110</v>
      </c>
      <c r="D577" s="52" t="s">
        <v>226</v>
      </c>
      <c r="E577" s="53">
        <v>0.1044992</v>
      </c>
      <c r="F577" s="54">
        <v>39.04</v>
      </c>
      <c r="G577" s="54">
        <f t="shared" si="20"/>
        <v>4.08</v>
      </c>
      <c r="H577" s="49">
        <f>G577/G615</f>
        <v>4.5431576593740824E-7</v>
      </c>
      <c r="I577" s="48">
        <f>ROUND(F577*'Прил. 10'!$D$12,2)</f>
        <v>313.88</v>
      </c>
      <c r="J577" s="48">
        <f t="shared" si="21"/>
        <v>32.799999999999997</v>
      </c>
    </row>
    <row r="578" spans="1:10" ht="31.5" x14ac:dyDescent="0.25">
      <c r="A578" s="45">
        <v>550</v>
      </c>
      <c r="B578" s="50" t="s">
        <v>1111</v>
      </c>
      <c r="C578" s="51" t="s">
        <v>1112</v>
      </c>
      <c r="D578" s="52" t="s">
        <v>510</v>
      </c>
      <c r="E578" s="53">
        <v>2.8799999999999999E-2</v>
      </c>
      <c r="F578" s="54">
        <v>141</v>
      </c>
      <c r="G578" s="54">
        <f t="shared" si="20"/>
        <v>4.0599999999999996</v>
      </c>
      <c r="H578" s="49">
        <f>G578/G615</f>
        <v>4.5208872786908752E-7</v>
      </c>
      <c r="I578" s="48">
        <f>ROUND(F578*'Прил. 10'!$D$12,2)</f>
        <v>1133.6400000000001</v>
      </c>
      <c r="J578" s="48">
        <f t="shared" si="21"/>
        <v>32.65</v>
      </c>
    </row>
    <row r="579" spans="1:10" ht="31.5" x14ac:dyDescent="0.25">
      <c r="A579" s="45">
        <v>551</v>
      </c>
      <c r="B579" s="50" t="s">
        <v>1113</v>
      </c>
      <c r="C579" s="51" t="s">
        <v>1114</v>
      </c>
      <c r="D579" s="52" t="s">
        <v>556</v>
      </c>
      <c r="E579" s="53">
        <v>2.1759899999999999E-2</v>
      </c>
      <c r="F579" s="54">
        <v>176.21</v>
      </c>
      <c r="G579" s="54">
        <f t="shared" si="20"/>
        <v>3.83</v>
      </c>
      <c r="H579" s="49">
        <f>G579/G615</f>
        <v>4.2647779008340037E-7</v>
      </c>
      <c r="I579" s="48">
        <f>ROUND(F579*'Прил. 10'!$D$12,2)</f>
        <v>1416.73</v>
      </c>
      <c r="J579" s="48">
        <f t="shared" si="21"/>
        <v>30.83</v>
      </c>
    </row>
    <row r="580" spans="1:10" ht="31.5" x14ac:dyDescent="0.25">
      <c r="A580" s="45">
        <v>552</v>
      </c>
      <c r="B580" s="50" t="s">
        <v>1115</v>
      </c>
      <c r="C580" s="51" t="s">
        <v>1116</v>
      </c>
      <c r="D580" s="52" t="s">
        <v>229</v>
      </c>
      <c r="E580" s="53">
        <v>4.3439999999999999E-4</v>
      </c>
      <c r="F580" s="54">
        <v>8475</v>
      </c>
      <c r="G580" s="54">
        <f t="shared" si="20"/>
        <v>3.68</v>
      </c>
      <c r="H580" s="49">
        <f>G580/G615</f>
        <v>4.0977500457099565E-7</v>
      </c>
      <c r="I580" s="48">
        <f>ROUND(F580*'Прил. 10'!$D$12,2)</f>
        <v>68139</v>
      </c>
      <c r="J580" s="48">
        <f t="shared" si="21"/>
        <v>29.6</v>
      </c>
    </row>
    <row r="581" spans="1:10" ht="31.5" x14ac:dyDescent="0.25">
      <c r="A581" s="45">
        <v>553</v>
      </c>
      <c r="B581" s="50" t="s">
        <v>1117</v>
      </c>
      <c r="C581" s="51" t="s">
        <v>1118</v>
      </c>
      <c r="D581" s="52" t="s">
        <v>273</v>
      </c>
      <c r="E581" s="53">
        <v>1.4799999999999999E-4</v>
      </c>
      <c r="F581" s="54">
        <v>24712.04</v>
      </c>
      <c r="G581" s="54">
        <f t="shared" si="20"/>
        <v>3.66</v>
      </c>
      <c r="H581" s="49">
        <f>G581/G615</f>
        <v>4.0754796650267504E-7</v>
      </c>
      <c r="I581" s="48">
        <f>ROUND(F581*'Прил. 10'!$D$12,2)</f>
        <v>198684.79999999999</v>
      </c>
      <c r="J581" s="48">
        <f t="shared" si="21"/>
        <v>29.41</v>
      </c>
    </row>
    <row r="582" spans="1:10" ht="31.5" x14ac:dyDescent="0.25">
      <c r="A582" s="45">
        <v>554</v>
      </c>
      <c r="B582" s="50" t="s">
        <v>1119</v>
      </c>
      <c r="C582" s="51" t="s">
        <v>1120</v>
      </c>
      <c r="D582" s="52" t="s">
        <v>226</v>
      </c>
      <c r="E582" s="53">
        <v>0.3095</v>
      </c>
      <c r="F582" s="54">
        <v>11.8</v>
      </c>
      <c r="G582" s="54">
        <f t="shared" si="20"/>
        <v>3.65</v>
      </c>
      <c r="H582" s="49">
        <f>G582/G615</f>
        <v>4.0643444746851468E-7</v>
      </c>
      <c r="I582" s="48">
        <f>ROUND(F582*'Прил. 10'!$D$12,2)</f>
        <v>94.87</v>
      </c>
      <c r="J582" s="48">
        <f t="shared" si="21"/>
        <v>29.36</v>
      </c>
    </row>
    <row r="583" spans="1:10" ht="31.5" x14ac:dyDescent="0.25">
      <c r="A583" s="45">
        <v>555</v>
      </c>
      <c r="B583" s="50" t="s">
        <v>1121</v>
      </c>
      <c r="C583" s="51" t="s">
        <v>1122</v>
      </c>
      <c r="D583" s="52" t="s">
        <v>229</v>
      </c>
      <c r="E583" s="53">
        <v>5.4000000000000001E-4</v>
      </c>
      <c r="F583" s="54">
        <v>5989</v>
      </c>
      <c r="G583" s="54">
        <f t="shared" si="20"/>
        <v>3.23</v>
      </c>
      <c r="H583" s="49">
        <f>G583/G615</f>
        <v>3.5966664803378148E-7</v>
      </c>
      <c r="I583" s="48">
        <f>ROUND(F583*'Прил. 10'!$D$12,2)</f>
        <v>48151.56</v>
      </c>
      <c r="J583" s="48">
        <f t="shared" si="21"/>
        <v>26</v>
      </c>
    </row>
    <row r="584" spans="1:10" ht="31.5" x14ac:dyDescent="0.25">
      <c r="A584" s="45">
        <v>556</v>
      </c>
      <c r="B584" s="50" t="s">
        <v>1123</v>
      </c>
      <c r="C584" s="51" t="s">
        <v>1124</v>
      </c>
      <c r="D584" s="52" t="s">
        <v>229</v>
      </c>
      <c r="E584" s="53">
        <v>2.4000000000000001E-4</v>
      </c>
      <c r="F584" s="54">
        <v>12430</v>
      </c>
      <c r="G584" s="54">
        <f t="shared" si="20"/>
        <v>2.98</v>
      </c>
      <c r="H584" s="49">
        <f>G584/G615</f>
        <v>3.3182867217977361E-7</v>
      </c>
      <c r="I584" s="48">
        <f>ROUND(F584*'Прил. 10'!$D$12,2)</f>
        <v>99937.2</v>
      </c>
      <c r="J584" s="48">
        <f t="shared" si="21"/>
        <v>23.98</v>
      </c>
    </row>
    <row r="585" spans="1:10" ht="31.5" x14ac:dyDescent="0.25">
      <c r="A585" s="45">
        <v>557</v>
      </c>
      <c r="B585" s="50" t="s">
        <v>1125</v>
      </c>
      <c r="C585" s="51" t="s">
        <v>1126</v>
      </c>
      <c r="D585" s="52" t="s">
        <v>229</v>
      </c>
      <c r="E585" s="53">
        <v>2.4000000000000001E-4</v>
      </c>
      <c r="F585" s="54">
        <v>12330</v>
      </c>
      <c r="G585" s="54">
        <f t="shared" si="20"/>
        <v>2.96</v>
      </c>
      <c r="H585" s="49">
        <f>G585/G615</f>
        <v>3.29601634111453E-7</v>
      </c>
      <c r="I585" s="48">
        <f>ROUND(F585*'Прил. 10'!$D$12,2)</f>
        <v>99133.2</v>
      </c>
      <c r="J585" s="48">
        <f t="shared" si="21"/>
        <v>23.79</v>
      </c>
    </row>
    <row r="586" spans="1:10" ht="31.5" x14ac:dyDescent="0.25">
      <c r="A586" s="45">
        <v>558</v>
      </c>
      <c r="B586" s="50" t="s">
        <v>1127</v>
      </c>
      <c r="C586" s="51" t="s">
        <v>1128</v>
      </c>
      <c r="D586" s="52" t="s">
        <v>229</v>
      </c>
      <c r="E586" s="53">
        <v>1E-4</v>
      </c>
      <c r="F586" s="54">
        <v>26499</v>
      </c>
      <c r="G586" s="54">
        <f t="shared" si="20"/>
        <v>2.65</v>
      </c>
      <c r="H586" s="49">
        <f>G586/G615</f>
        <v>2.9508254405248326E-7</v>
      </c>
      <c r="I586" s="48">
        <f>ROUND(F586*'Прил. 10'!$D$12,2)</f>
        <v>213051.96</v>
      </c>
      <c r="J586" s="48">
        <f t="shared" si="21"/>
        <v>21.31</v>
      </c>
    </row>
    <row r="587" spans="1:10" ht="31.5" x14ac:dyDescent="0.25">
      <c r="A587" s="45">
        <v>559</v>
      </c>
      <c r="B587" s="50" t="s">
        <v>1129</v>
      </c>
      <c r="C587" s="51" t="s">
        <v>1130</v>
      </c>
      <c r="D587" s="52" t="s">
        <v>556</v>
      </c>
      <c r="E587" s="53">
        <v>1.2E-2</v>
      </c>
      <c r="F587" s="54">
        <v>200</v>
      </c>
      <c r="G587" s="54">
        <f t="shared" si="20"/>
        <v>2.4</v>
      </c>
      <c r="H587" s="49">
        <f>G587/G615</f>
        <v>2.6724456819847539E-7</v>
      </c>
      <c r="I587" s="48">
        <f>ROUND(F587*'Прил. 10'!$D$12,2)</f>
        <v>1608</v>
      </c>
      <c r="J587" s="48">
        <f t="shared" si="21"/>
        <v>19.3</v>
      </c>
    </row>
    <row r="588" spans="1:10" ht="31.5" x14ac:dyDescent="0.25">
      <c r="A588" s="45">
        <v>560</v>
      </c>
      <c r="B588" s="50" t="s">
        <v>1131</v>
      </c>
      <c r="C588" s="51" t="s">
        <v>1132</v>
      </c>
      <c r="D588" s="52" t="s">
        <v>229</v>
      </c>
      <c r="E588" s="53">
        <v>2.1000000000000001E-4</v>
      </c>
      <c r="F588" s="54">
        <v>11350</v>
      </c>
      <c r="G588" s="54">
        <f t="shared" si="20"/>
        <v>2.38</v>
      </c>
      <c r="H588" s="49">
        <f>G588/G615</f>
        <v>2.6501753013015478E-7</v>
      </c>
      <c r="I588" s="48">
        <f>ROUND(F588*'Прил. 10'!$D$12,2)</f>
        <v>91254</v>
      </c>
      <c r="J588" s="48">
        <f t="shared" si="21"/>
        <v>19.16</v>
      </c>
    </row>
    <row r="589" spans="1:10" ht="31.5" x14ac:dyDescent="0.25">
      <c r="A589" s="45">
        <v>561</v>
      </c>
      <c r="B589" s="50" t="s">
        <v>1133</v>
      </c>
      <c r="C589" s="51" t="s">
        <v>1134</v>
      </c>
      <c r="D589" s="52" t="s">
        <v>229</v>
      </c>
      <c r="E589" s="53">
        <v>3.9199999999999999E-4</v>
      </c>
      <c r="F589" s="54">
        <v>5763</v>
      </c>
      <c r="G589" s="54">
        <f t="shared" si="20"/>
        <v>2.2599999999999998</v>
      </c>
      <c r="H589" s="49">
        <f>G589/G615</f>
        <v>2.5165530172023097E-7</v>
      </c>
      <c r="I589" s="48">
        <f>ROUND(F589*'Прил. 10'!$D$12,2)</f>
        <v>46334.52</v>
      </c>
      <c r="J589" s="48">
        <f t="shared" si="21"/>
        <v>18.16</v>
      </c>
    </row>
    <row r="590" spans="1:10" ht="31.5" x14ac:dyDescent="0.25">
      <c r="A590" s="45">
        <v>562</v>
      </c>
      <c r="B590" s="50" t="s">
        <v>1135</v>
      </c>
      <c r="C590" s="51" t="s">
        <v>1136</v>
      </c>
      <c r="D590" s="52" t="s">
        <v>229</v>
      </c>
      <c r="E590" s="53">
        <v>1.8000000000000001E-4</v>
      </c>
      <c r="F590" s="54">
        <v>12430</v>
      </c>
      <c r="G590" s="54">
        <f t="shared" si="20"/>
        <v>2.2400000000000002</v>
      </c>
      <c r="H590" s="49">
        <f>G590/G615</f>
        <v>2.4942826365191041E-7</v>
      </c>
      <c r="I590" s="48">
        <f>ROUND(F590*'Прил. 10'!$D$12,2)</f>
        <v>99937.2</v>
      </c>
      <c r="J590" s="48">
        <f t="shared" si="21"/>
        <v>17.989999999999998</v>
      </c>
    </row>
    <row r="591" spans="1:10" ht="31.5" x14ac:dyDescent="0.25">
      <c r="A591" s="45">
        <v>563</v>
      </c>
      <c r="B591" s="50" t="s">
        <v>1137</v>
      </c>
      <c r="C591" s="51" t="s">
        <v>1138</v>
      </c>
      <c r="D591" s="52" t="s">
        <v>226</v>
      </c>
      <c r="E591" s="53">
        <v>0.06</v>
      </c>
      <c r="F591" s="54">
        <v>35.630000000000003</v>
      </c>
      <c r="G591" s="54">
        <f t="shared" si="20"/>
        <v>2.14</v>
      </c>
      <c r="H591" s="49">
        <f>G591/G615</f>
        <v>2.3829307331030727E-7</v>
      </c>
      <c r="I591" s="48">
        <f>ROUND(F591*'Прил. 10'!$D$12,2)</f>
        <v>286.47000000000003</v>
      </c>
      <c r="J591" s="48">
        <f t="shared" si="21"/>
        <v>17.190000000000001</v>
      </c>
    </row>
    <row r="592" spans="1:10" ht="31.5" x14ac:dyDescent="0.25">
      <c r="A592" s="45">
        <v>564</v>
      </c>
      <c r="B592" s="50" t="s">
        <v>1139</v>
      </c>
      <c r="C592" s="51" t="s">
        <v>1140</v>
      </c>
      <c r="D592" s="52" t="s">
        <v>244</v>
      </c>
      <c r="E592" s="53">
        <v>3</v>
      </c>
      <c r="F592" s="54">
        <v>0.71</v>
      </c>
      <c r="G592" s="54">
        <f t="shared" si="20"/>
        <v>2.13</v>
      </c>
      <c r="H592" s="49">
        <f>G592/G615</f>
        <v>2.3717955427614691E-7</v>
      </c>
      <c r="I592" s="48">
        <f>ROUND(F592*'Прил. 10'!$D$12,2)</f>
        <v>5.71</v>
      </c>
      <c r="J592" s="48">
        <f t="shared" si="21"/>
        <v>17.13</v>
      </c>
    </row>
    <row r="593" spans="1:10" ht="31.5" x14ac:dyDescent="0.25">
      <c r="A593" s="45">
        <v>565</v>
      </c>
      <c r="B593" s="50" t="s">
        <v>1141</v>
      </c>
      <c r="C593" s="51" t="s">
        <v>1142</v>
      </c>
      <c r="D593" s="52" t="s">
        <v>244</v>
      </c>
      <c r="E593" s="53">
        <v>1</v>
      </c>
      <c r="F593" s="54">
        <v>2.0499999999999998</v>
      </c>
      <c r="G593" s="54">
        <f t="shared" si="20"/>
        <v>2.0499999999999998</v>
      </c>
      <c r="H593" s="49">
        <f>G593/G615</f>
        <v>2.282714020028644E-7</v>
      </c>
      <c r="I593" s="48">
        <f>ROUND(F593*'Прил. 10'!$D$12,2)</f>
        <v>16.48</v>
      </c>
      <c r="J593" s="48">
        <f t="shared" si="21"/>
        <v>16.48</v>
      </c>
    </row>
    <row r="594" spans="1:10" ht="31.5" x14ac:dyDescent="0.25">
      <c r="A594" s="45">
        <v>566</v>
      </c>
      <c r="B594" s="50" t="s">
        <v>1143</v>
      </c>
      <c r="C594" s="51" t="s">
        <v>1144</v>
      </c>
      <c r="D594" s="52" t="s">
        <v>229</v>
      </c>
      <c r="E594" s="53">
        <v>1.4999999999999999E-4</v>
      </c>
      <c r="F594" s="54">
        <v>12430</v>
      </c>
      <c r="G594" s="54">
        <f t="shared" si="20"/>
        <v>1.86</v>
      </c>
      <c r="H594" s="49">
        <f>G594/G615</f>
        <v>2.0711454035381846E-7</v>
      </c>
      <c r="I594" s="48">
        <f>ROUND(F594*'Прил. 10'!$D$12,2)</f>
        <v>99937.2</v>
      </c>
      <c r="J594" s="48">
        <f t="shared" si="21"/>
        <v>14.99</v>
      </c>
    </row>
    <row r="595" spans="1:10" ht="31.5" x14ac:dyDescent="0.25">
      <c r="A595" s="45">
        <v>567</v>
      </c>
      <c r="B595" s="50" t="s">
        <v>1145</v>
      </c>
      <c r="C595" s="51" t="s">
        <v>1146</v>
      </c>
      <c r="D595" s="52" t="s">
        <v>454</v>
      </c>
      <c r="E595" s="53">
        <v>0.56000000000000005</v>
      </c>
      <c r="F595" s="54">
        <v>3.15</v>
      </c>
      <c r="G595" s="54">
        <f t="shared" si="20"/>
        <v>1.76</v>
      </c>
      <c r="H595" s="49">
        <f>G595/G615</f>
        <v>1.9597935001221531E-7</v>
      </c>
      <c r="I595" s="48">
        <f>ROUND(F595*'Прил. 10'!$D$12,2)</f>
        <v>25.33</v>
      </c>
      <c r="J595" s="48">
        <f t="shared" si="21"/>
        <v>14.18</v>
      </c>
    </row>
    <row r="596" spans="1:10" ht="31.5" x14ac:dyDescent="0.25">
      <c r="A596" s="45">
        <v>568</v>
      </c>
      <c r="B596" s="50" t="s">
        <v>1147</v>
      </c>
      <c r="C596" s="51" t="s">
        <v>1148</v>
      </c>
      <c r="D596" s="52" t="s">
        <v>229</v>
      </c>
      <c r="E596" s="53">
        <v>5.7000000000000003E-5</v>
      </c>
      <c r="F596" s="54">
        <v>30540</v>
      </c>
      <c r="G596" s="54">
        <f t="shared" si="20"/>
        <v>1.74</v>
      </c>
      <c r="H596" s="49">
        <f>G596/G615</f>
        <v>1.9375231194389468E-7</v>
      </c>
      <c r="I596" s="48">
        <f>ROUND(F596*'Прил. 10'!$D$12,2)</f>
        <v>245541.6</v>
      </c>
      <c r="J596" s="48">
        <f t="shared" si="21"/>
        <v>14</v>
      </c>
    </row>
    <row r="597" spans="1:10" ht="31.5" x14ac:dyDescent="0.25">
      <c r="A597" s="45">
        <v>569</v>
      </c>
      <c r="B597" s="50" t="s">
        <v>1149</v>
      </c>
      <c r="C597" s="51" t="s">
        <v>1150</v>
      </c>
      <c r="D597" s="52" t="s">
        <v>226</v>
      </c>
      <c r="E597" s="53">
        <v>6.012E-2</v>
      </c>
      <c r="F597" s="54">
        <v>27.74</v>
      </c>
      <c r="G597" s="54">
        <f t="shared" ref="G597:G613" si="22">ROUND(E597*F597,2)</f>
        <v>1.67</v>
      </c>
      <c r="H597" s="49">
        <f>G597/G615</f>
        <v>1.8595767870477247E-7</v>
      </c>
      <c r="I597" s="48">
        <f>ROUND(F597*'Прил. 10'!$D$12,2)</f>
        <v>223.03</v>
      </c>
      <c r="J597" s="48">
        <f t="shared" ref="J597:J613" si="23">ROUND(E597*I597,2)</f>
        <v>13.41</v>
      </c>
    </row>
    <row r="598" spans="1:10" ht="47.25" x14ac:dyDescent="0.25">
      <c r="A598" s="45">
        <v>570</v>
      </c>
      <c r="B598" s="50" t="s">
        <v>1151</v>
      </c>
      <c r="C598" s="51" t="s">
        <v>1152</v>
      </c>
      <c r="D598" s="52" t="s">
        <v>510</v>
      </c>
      <c r="E598" s="53">
        <v>8.0799999999999997E-2</v>
      </c>
      <c r="F598" s="54">
        <v>20.7</v>
      </c>
      <c r="G598" s="54">
        <f t="shared" si="22"/>
        <v>1.67</v>
      </c>
      <c r="H598" s="49">
        <f>G598/G615</f>
        <v>1.8595767870477247E-7</v>
      </c>
      <c r="I598" s="48">
        <f>ROUND(F598*'Прил. 10'!$D$12,2)</f>
        <v>166.43</v>
      </c>
      <c r="J598" s="48">
        <f t="shared" si="23"/>
        <v>13.45</v>
      </c>
    </row>
    <row r="599" spans="1:10" ht="31.5" x14ac:dyDescent="0.25">
      <c r="A599" s="45">
        <v>571</v>
      </c>
      <c r="B599" s="50" t="s">
        <v>1153</v>
      </c>
      <c r="C599" s="51" t="s">
        <v>1154</v>
      </c>
      <c r="D599" s="52" t="s">
        <v>556</v>
      </c>
      <c r="E599" s="53">
        <v>8.0000000000000002E-3</v>
      </c>
      <c r="F599" s="54">
        <v>180</v>
      </c>
      <c r="G599" s="54">
        <f t="shared" si="22"/>
        <v>1.44</v>
      </c>
      <c r="H599" s="49">
        <f>G599/G615</f>
        <v>1.6034674091908523E-7</v>
      </c>
      <c r="I599" s="48">
        <f>ROUND(F599*'Прил. 10'!$D$12,2)</f>
        <v>1447.2</v>
      </c>
      <c r="J599" s="48">
        <f t="shared" si="23"/>
        <v>11.58</v>
      </c>
    </row>
    <row r="600" spans="1:10" ht="31.5" x14ac:dyDescent="0.25">
      <c r="A600" s="45">
        <v>572</v>
      </c>
      <c r="B600" s="50" t="s">
        <v>1155</v>
      </c>
      <c r="C600" s="51" t="s">
        <v>1156</v>
      </c>
      <c r="D600" s="52" t="s">
        <v>510</v>
      </c>
      <c r="E600" s="53">
        <v>0.24</v>
      </c>
      <c r="F600" s="54">
        <v>5</v>
      </c>
      <c r="G600" s="54">
        <f t="shared" si="22"/>
        <v>1.2</v>
      </c>
      <c r="H600" s="49">
        <f>G600/G615</f>
        <v>1.3362228409923769E-7</v>
      </c>
      <c r="I600" s="48">
        <f>ROUND(F600*'Прил. 10'!$D$12,2)</f>
        <v>40.200000000000003</v>
      </c>
      <c r="J600" s="48">
        <f t="shared" si="23"/>
        <v>9.65</v>
      </c>
    </row>
    <row r="601" spans="1:10" ht="31.5" x14ac:dyDescent="0.25">
      <c r="A601" s="45">
        <v>573</v>
      </c>
      <c r="B601" s="50" t="s">
        <v>1157</v>
      </c>
      <c r="C601" s="51" t="s">
        <v>1158</v>
      </c>
      <c r="D601" s="52" t="s">
        <v>229</v>
      </c>
      <c r="E601" s="53">
        <v>5.9999999999999995E-4</v>
      </c>
      <c r="F601" s="54">
        <v>1836</v>
      </c>
      <c r="G601" s="54">
        <f t="shared" si="22"/>
        <v>1.1000000000000001</v>
      </c>
      <c r="H601" s="49">
        <f>G601/G615</f>
        <v>1.2248709375763457E-7</v>
      </c>
      <c r="I601" s="48">
        <f>ROUND(F601*'Прил. 10'!$D$12,2)</f>
        <v>14761.44</v>
      </c>
      <c r="J601" s="48">
        <f t="shared" si="23"/>
        <v>8.86</v>
      </c>
    </row>
    <row r="602" spans="1:10" ht="31.5" x14ac:dyDescent="0.25">
      <c r="A602" s="45">
        <v>574</v>
      </c>
      <c r="B602" s="50" t="s">
        <v>1159</v>
      </c>
      <c r="C602" s="51" t="s">
        <v>1160</v>
      </c>
      <c r="D602" s="52" t="s">
        <v>510</v>
      </c>
      <c r="E602" s="53">
        <v>1.2E-2</v>
      </c>
      <c r="F602" s="54">
        <v>74</v>
      </c>
      <c r="G602" s="54">
        <f t="shared" si="22"/>
        <v>0.89</v>
      </c>
      <c r="H602" s="49">
        <f>G602/G615</f>
        <v>9.9103194040267973E-8</v>
      </c>
      <c r="I602" s="48">
        <f>ROUND(F602*'Прил. 10'!$D$12,2)</f>
        <v>594.96</v>
      </c>
      <c r="J602" s="48">
        <f t="shared" si="23"/>
        <v>7.14</v>
      </c>
    </row>
    <row r="603" spans="1:10" ht="31.5" x14ac:dyDescent="0.25">
      <c r="A603" s="45">
        <v>575</v>
      </c>
      <c r="B603" s="50" t="s">
        <v>1161</v>
      </c>
      <c r="C603" s="51" t="s">
        <v>1162</v>
      </c>
      <c r="D603" s="52" t="s">
        <v>226</v>
      </c>
      <c r="E603" s="53">
        <v>2E-3</v>
      </c>
      <c r="F603" s="54">
        <v>444</v>
      </c>
      <c r="G603" s="54">
        <f t="shared" si="22"/>
        <v>0.89</v>
      </c>
      <c r="H603" s="49">
        <f>G603/G615</f>
        <v>9.9103194040267973E-8</v>
      </c>
      <c r="I603" s="48">
        <f>ROUND(F603*'Прил. 10'!$D$12,2)</f>
        <v>3569.76</v>
      </c>
      <c r="J603" s="48">
        <f t="shared" si="23"/>
        <v>7.14</v>
      </c>
    </row>
    <row r="604" spans="1:10" ht="31.5" x14ac:dyDescent="0.25">
      <c r="A604" s="45">
        <v>576</v>
      </c>
      <c r="B604" s="50" t="s">
        <v>1163</v>
      </c>
      <c r="C604" s="51" t="s">
        <v>1164</v>
      </c>
      <c r="D604" s="52" t="s">
        <v>229</v>
      </c>
      <c r="E604" s="53">
        <v>4.0000000000000003E-5</v>
      </c>
      <c r="F604" s="54">
        <v>15481</v>
      </c>
      <c r="G604" s="54">
        <f t="shared" si="22"/>
        <v>0.62</v>
      </c>
      <c r="H604" s="49">
        <f>G604/G615</f>
        <v>6.9038180117939482E-8</v>
      </c>
      <c r="I604" s="48">
        <f>ROUND(F604*'Прил. 10'!$D$12,2)</f>
        <v>124467.24</v>
      </c>
      <c r="J604" s="48">
        <f t="shared" si="23"/>
        <v>4.9800000000000004</v>
      </c>
    </row>
    <row r="605" spans="1:10" ht="31.5" x14ac:dyDescent="0.25">
      <c r="A605" s="45">
        <v>577</v>
      </c>
      <c r="B605" s="50" t="s">
        <v>1165</v>
      </c>
      <c r="C605" s="51" t="s">
        <v>1166</v>
      </c>
      <c r="D605" s="52" t="s">
        <v>226</v>
      </c>
      <c r="E605" s="53">
        <v>0.04</v>
      </c>
      <c r="F605" s="54">
        <v>15.37</v>
      </c>
      <c r="G605" s="54">
        <f t="shared" si="22"/>
        <v>0.61</v>
      </c>
      <c r="H605" s="49">
        <f>G605/G615</f>
        <v>6.7924661083779164E-8</v>
      </c>
      <c r="I605" s="48">
        <f>ROUND(F605*'Прил. 10'!$D$12,2)</f>
        <v>123.57</v>
      </c>
      <c r="J605" s="48">
        <f t="shared" si="23"/>
        <v>4.9400000000000004</v>
      </c>
    </row>
    <row r="606" spans="1:10" ht="31.5" x14ac:dyDescent="0.25">
      <c r="A606" s="45">
        <v>578</v>
      </c>
      <c r="B606" s="50" t="s">
        <v>1167</v>
      </c>
      <c r="C606" s="51" t="s">
        <v>1168</v>
      </c>
      <c r="D606" s="52" t="s">
        <v>244</v>
      </c>
      <c r="E606" s="53">
        <v>2</v>
      </c>
      <c r="F606" s="54">
        <v>0.22</v>
      </c>
      <c r="G606" s="54">
        <f t="shared" si="22"/>
        <v>0.44</v>
      </c>
      <c r="H606" s="49">
        <f>G606/G615</f>
        <v>4.8994837503053828E-8</v>
      </c>
      <c r="I606" s="48">
        <f>ROUND(F606*'Прил. 10'!$D$12,2)</f>
        <v>1.77</v>
      </c>
      <c r="J606" s="48">
        <f t="shared" si="23"/>
        <v>3.54</v>
      </c>
    </row>
    <row r="607" spans="1:10" ht="63" x14ac:dyDescent="0.25">
      <c r="A607" s="45">
        <v>579</v>
      </c>
      <c r="B607" s="50" t="s">
        <v>1169</v>
      </c>
      <c r="C607" s="51" t="s">
        <v>1170</v>
      </c>
      <c r="D607" s="52" t="s">
        <v>229</v>
      </c>
      <c r="E607" s="53">
        <v>4.0000000000000003E-5</v>
      </c>
      <c r="F607" s="54">
        <v>10045</v>
      </c>
      <c r="G607" s="54">
        <f t="shared" si="22"/>
        <v>0.4</v>
      </c>
      <c r="H607" s="49">
        <f>G607/G615</f>
        <v>4.4540761366412571E-8</v>
      </c>
      <c r="I607" s="48">
        <f>ROUND(F607*'Прил. 10'!$D$12,2)</f>
        <v>80761.8</v>
      </c>
      <c r="J607" s="48">
        <f t="shared" si="23"/>
        <v>3.23</v>
      </c>
    </row>
    <row r="608" spans="1:10" ht="63" x14ac:dyDescent="0.25">
      <c r="A608" s="45">
        <v>580</v>
      </c>
      <c r="B608" s="50" t="s">
        <v>1171</v>
      </c>
      <c r="C608" s="51" t="s">
        <v>989</v>
      </c>
      <c r="D608" s="52" t="s">
        <v>925</v>
      </c>
      <c r="E608" s="53">
        <v>0.92</v>
      </c>
      <c r="F608" s="54">
        <v>0.28000000000000003</v>
      </c>
      <c r="G608" s="54">
        <f t="shared" si="22"/>
        <v>0.26</v>
      </c>
      <c r="H608" s="49">
        <f>G608/G615</f>
        <v>2.895149488816817E-8</v>
      </c>
      <c r="I608" s="48">
        <f>ROUND(F608*'Прил. 10'!$D$12,2)</f>
        <v>2.25</v>
      </c>
      <c r="J608" s="48">
        <f t="shared" si="23"/>
        <v>2.0699999999999998</v>
      </c>
    </row>
    <row r="609" spans="1:10" ht="31.5" x14ac:dyDescent="0.25">
      <c r="A609" s="45">
        <v>581</v>
      </c>
      <c r="B609" s="50" t="s">
        <v>1172</v>
      </c>
      <c r="C609" s="51" t="s">
        <v>1173</v>
      </c>
      <c r="D609" s="52" t="s">
        <v>1174</v>
      </c>
      <c r="E609" s="53">
        <v>0.54</v>
      </c>
      <c r="F609" s="54">
        <v>0.4</v>
      </c>
      <c r="G609" s="54">
        <f t="shared" si="22"/>
        <v>0.22</v>
      </c>
      <c r="H609" s="49">
        <f>G609/G615</f>
        <v>2.4497418751526914E-8</v>
      </c>
      <c r="I609" s="48">
        <f>ROUND(F609*'Прил. 10'!$D$12,2)</f>
        <v>3.22</v>
      </c>
      <c r="J609" s="48">
        <f t="shared" si="23"/>
        <v>1.74</v>
      </c>
    </row>
    <row r="610" spans="1:10" ht="31.5" x14ac:dyDescent="0.25">
      <c r="A610" s="45">
        <v>582</v>
      </c>
      <c r="B610" s="50" t="s">
        <v>1175</v>
      </c>
      <c r="C610" s="51" t="s">
        <v>1176</v>
      </c>
      <c r="D610" s="52" t="s">
        <v>273</v>
      </c>
      <c r="E610" s="53">
        <v>6.9999999999999999E-6</v>
      </c>
      <c r="F610" s="54">
        <v>25431.81</v>
      </c>
      <c r="G610" s="54">
        <f t="shared" si="22"/>
        <v>0.18</v>
      </c>
      <c r="H610" s="49">
        <f>G610/G615</f>
        <v>2.0043342614885654E-8</v>
      </c>
      <c r="I610" s="48">
        <f>ROUND(F610*'Прил. 10'!$D$12,2)</f>
        <v>204471.75</v>
      </c>
      <c r="J610" s="48">
        <f t="shared" si="23"/>
        <v>1.43</v>
      </c>
    </row>
    <row r="611" spans="1:10" ht="31.5" x14ac:dyDescent="0.25">
      <c r="A611" s="45">
        <v>583</v>
      </c>
      <c r="B611" s="50" t="s">
        <v>1177</v>
      </c>
      <c r="C611" s="51" t="s">
        <v>1178</v>
      </c>
      <c r="D611" s="52" t="s">
        <v>226</v>
      </c>
      <c r="E611" s="53">
        <v>1.5769999999999999E-2</v>
      </c>
      <c r="F611" s="54">
        <v>2.15</v>
      </c>
      <c r="G611" s="54">
        <f t="shared" si="22"/>
        <v>0.03</v>
      </c>
      <c r="H611" s="49">
        <f>G611/G615</f>
        <v>3.3405571024809427E-9</v>
      </c>
      <c r="I611" s="48">
        <f>ROUND(F611*'Прил. 10'!$D$12,2)</f>
        <v>17.29</v>
      </c>
      <c r="J611" s="48">
        <f t="shared" si="23"/>
        <v>0.27</v>
      </c>
    </row>
    <row r="612" spans="1:10" ht="31.5" x14ac:dyDescent="0.25">
      <c r="A612" s="45">
        <v>584</v>
      </c>
      <c r="B612" s="50" t="s">
        <v>1179</v>
      </c>
      <c r="C612" s="51" t="s">
        <v>1180</v>
      </c>
      <c r="D612" s="52" t="s">
        <v>229</v>
      </c>
      <c r="E612" s="53">
        <v>5.9999999999999997E-7</v>
      </c>
      <c r="F612" s="54">
        <v>17796.96</v>
      </c>
      <c r="G612" s="54">
        <f t="shared" si="22"/>
        <v>0.01</v>
      </c>
      <c r="H612" s="49">
        <f>G612/G615</f>
        <v>1.1135190341603143E-9</v>
      </c>
      <c r="I612" s="48">
        <f>ROUND(F612*'Прил. 10'!$D$12,2)</f>
        <v>143087.56</v>
      </c>
      <c r="J612" s="48">
        <f t="shared" si="23"/>
        <v>0.09</v>
      </c>
    </row>
    <row r="613" spans="1:10" ht="31.5" x14ac:dyDescent="0.25">
      <c r="A613" s="45">
        <v>585</v>
      </c>
      <c r="B613" s="50" t="s">
        <v>1181</v>
      </c>
      <c r="C613" s="51" t="s">
        <v>1182</v>
      </c>
      <c r="D613" s="52" t="s">
        <v>229</v>
      </c>
      <c r="E613" s="53">
        <v>2E-3</v>
      </c>
      <c r="F613" s="54"/>
      <c r="G613" s="57">
        <f t="shared" si="22"/>
        <v>0</v>
      </c>
      <c r="H613" s="49">
        <f>G613/G615</f>
        <v>0</v>
      </c>
      <c r="I613" s="48">
        <f>ROUND(F613*'Прил. 10'!$D$12,2)</f>
        <v>0</v>
      </c>
      <c r="J613" s="48">
        <f t="shared" si="23"/>
        <v>0</v>
      </c>
    </row>
    <row r="614" spans="1:10" ht="15.75" x14ac:dyDescent="0.25">
      <c r="A614" s="45"/>
      <c r="B614" s="180" t="s">
        <v>1337</v>
      </c>
      <c r="C614" s="180"/>
      <c r="D614" s="180"/>
      <c r="E614" s="180"/>
      <c r="F614" s="186"/>
      <c r="G614" s="48">
        <f>SUM(G149:G613)</f>
        <v>1291671.4299999995</v>
      </c>
      <c r="H614" s="49">
        <f>SUM(H149:H613)</f>
        <v>0.14383007231860712</v>
      </c>
      <c r="I614" s="48"/>
      <c r="J614" s="48">
        <f>SUM(J149:J613)</f>
        <v>10385030.27</v>
      </c>
    </row>
    <row r="615" spans="1:10" ht="15.75" x14ac:dyDescent="0.25">
      <c r="A615" s="45"/>
      <c r="B615" s="180" t="s">
        <v>1338</v>
      </c>
      <c r="C615" s="181"/>
      <c r="D615" s="180"/>
      <c r="E615" s="180"/>
      <c r="F615" s="186"/>
      <c r="G615" s="48">
        <f>G148+G614</f>
        <v>8980538</v>
      </c>
      <c r="H615" s="49">
        <f>H148+H614</f>
        <v>0.99999999999999989</v>
      </c>
      <c r="I615" s="48"/>
      <c r="J615" s="48">
        <f>J148+J614</f>
        <v>72203462.440000013</v>
      </c>
    </row>
    <row r="616" spans="1:10" ht="15.75" x14ac:dyDescent="0.25">
      <c r="A616" s="62"/>
      <c r="B616" s="63"/>
      <c r="C616" s="64" t="s">
        <v>1339</v>
      </c>
      <c r="D616" s="63"/>
      <c r="E616" s="65"/>
      <c r="F616" s="66"/>
      <c r="G616" s="66">
        <f>+G14+G68+G615</f>
        <v>9892365.4100000001</v>
      </c>
      <c r="H616" s="67"/>
      <c r="I616" s="68"/>
      <c r="J616" s="66">
        <f>+J14+J68+J615</f>
        <v>97560939.500000015</v>
      </c>
    </row>
    <row r="617" spans="1:10" ht="15.75" x14ac:dyDescent="0.25">
      <c r="A617" s="62"/>
      <c r="B617" s="63"/>
      <c r="C617" s="64" t="s">
        <v>1340</v>
      </c>
      <c r="D617" s="157">
        <v>1.0206761157708999</v>
      </c>
      <c r="E617" s="65"/>
      <c r="F617" s="66"/>
      <c r="G617" s="66">
        <f>(G14+G16)*D617</f>
        <v>473546.44000001508</v>
      </c>
      <c r="H617" s="67"/>
      <c r="I617" s="68"/>
      <c r="J617" s="68">
        <f>(J14+J16)*D617</f>
        <v>21744227.647990294</v>
      </c>
    </row>
    <row r="618" spans="1:10" ht="15.75" x14ac:dyDescent="0.25">
      <c r="A618" s="62"/>
      <c r="B618" s="63"/>
      <c r="C618" s="64" t="s">
        <v>1341</v>
      </c>
      <c r="D618" s="157">
        <v>0.59556292343667006</v>
      </c>
      <c r="E618" s="65"/>
      <c r="F618" s="66"/>
      <c r="G618" s="66">
        <f>(G14+G16)*D618</f>
        <v>276313.61000000132</v>
      </c>
      <c r="H618" s="67"/>
      <c r="I618" s="68"/>
      <c r="J618" s="68">
        <f>(J14+J16)*D618</f>
        <v>12687722.957177855</v>
      </c>
    </row>
    <row r="619" spans="1:10" ht="15.75" x14ac:dyDescent="0.25">
      <c r="A619" s="62"/>
      <c r="B619" s="63"/>
      <c r="C619" s="64" t="s">
        <v>1342</v>
      </c>
      <c r="D619" s="63"/>
      <c r="E619" s="65"/>
      <c r="F619" s="66"/>
      <c r="G619" s="66">
        <f>G616+G617+G618</f>
        <v>10642225.460000016</v>
      </c>
      <c r="H619" s="67"/>
      <c r="I619" s="68"/>
      <c r="J619" s="66">
        <f>J616+J617+J618</f>
        <v>131992890.10516816</v>
      </c>
    </row>
    <row r="620" spans="1:10" ht="15.75" x14ac:dyDescent="0.25">
      <c r="A620" s="62"/>
      <c r="B620" s="63"/>
      <c r="C620" s="64" t="s">
        <v>1343</v>
      </c>
      <c r="D620" s="63"/>
      <c r="E620" s="65"/>
      <c r="F620" s="66"/>
      <c r="G620" s="66">
        <f>G127+G619</f>
        <v>15415570.340000015</v>
      </c>
      <c r="H620" s="67"/>
      <c r="I620" s="68"/>
      <c r="J620" s="68">
        <f>J127+J619</f>
        <v>161874029.05396816</v>
      </c>
    </row>
    <row r="621" spans="1:10" ht="15.75" x14ac:dyDescent="0.25">
      <c r="A621" s="62"/>
      <c r="B621" s="63"/>
      <c r="C621" s="64" t="s">
        <v>1310</v>
      </c>
      <c r="D621" s="63" t="s">
        <v>1344</v>
      </c>
      <c r="E621" s="65">
        <v>642</v>
      </c>
      <c r="F621" s="66"/>
      <c r="G621" s="66">
        <f>G620/E621</f>
        <v>24011.791806853606</v>
      </c>
      <c r="H621" s="67"/>
      <c r="I621" s="68"/>
      <c r="J621" s="66">
        <f>J620/E621</f>
        <v>252140.23217128997</v>
      </c>
    </row>
    <row r="622" spans="1:10" ht="15.75" x14ac:dyDescent="0.25">
      <c r="A622" s="119" t="s">
        <v>1273</v>
      </c>
    </row>
    <row r="623" spans="1:10" ht="15.75" x14ac:dyDescent="0.25">
      <c r="A623" s="115" t="s">
        <v>43</v>
      </c>
    </row>
    <row r="625" spans="1:10" ht="15.75" x14ac:dyDescent="0.25">
      <c r="A625" s="119" t="s">
        <v>1416</v>
      </c>
    </row>
    <row r="626" spans="1:10" ht="15.75" x14ac:dyDescent="0.25">
      <c r="A626" s="115" t="s">
        <v>44</v>
      </c>
    </row>
    <row r="627" spans="1:10" ht="15.75" x14ac:dyDescent="0.25">
      <c r="A627" s="71"/>
      <c r="E627" s="69"/>
      <c r="F627" s="70"/>
      <c r="G627" s="70"/>
      <c r="I627" s="70"/>
      <c r="J627" s="70"/>
    </row>
    <row r="628" spans="1:10" ht="15.75" x14ac:dyDescent="0.25">
      <c r="E628" s="69"/>
      <c r="F628" s="70"/>
      <c r="G628" s="70"/>
      <c r="I628" s="70"/>
      <c r="J628" s="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G73"/>
  <sheetViews>
    <sheetView workbookViewId="0"/>
  </sheetViews>
  <sheetFormatPr defaultRowHeight="15" x14ac:dyDescent="0.25"/>
  <sheetData>
    <row r="1" spans="1:7" ht="15.75" x14ac:dyDescent="0.25">
      <c r="A1" s="192" t="s">
        <v>1345</v>
      </c>
      <c r="B1" s="192"/>
      <c r="C1" s="192"/>
      <c r="D1" s="192"/>
      <c r="E1" s="192"/>
      <c r="F1" s="192"/>
      <c r="G1" s="192"/>
    </row>
    <row r="2" spans="1:7" ht="15.75" x14ac:dyDescent="0.25">
      <c r="A2" s="72"/>
      <c r="B2" s="72"/>
      <c r="C2" s="72"/>
      <c r="D2" s="72"/>
      <c r="E2" s="72"/>
      <c r="F2" s="72"/>
      <c r="G2" s="72"/>
    </row>
    <row r="3" spans="1:7" ht="15.75" x14ac:dyDescent="0.25">
      <c r="A3" s="164" t="s">
        <v>1346</v>
      </c>
      <c r="B3" s="164"/>
      <c r="C3" s="164"/>
      <c r="D3" s="164"/>
      <c r="E3" s="164"/>
      <c r="F3" s="164"/>
      <c r="G3" s="164"/>
    </row>
    <row r="4" spans="1:7" ht="204.75" x14ac:dyDescent="0.25">
      <c r="A4" s="165" t="str">
        <f>'Прил.5 Расчет СМР и ОБ'!$A$6&amp;'Прил.5 Расчет СМР и ОБ'!$D$6</f>
        <v xml:space="preserve">Наименование разрабатываемого показателя УНЦ — Административно-бытовые здания </v>
      </c>
      <c r="B4" s="165"/>
      <c r="C4" s="165"/>
      <c r="D4" s="165"/>
      <c r="E4" s="165"/>
      <c r="F4" s="165"/>
      <c r="G4" s="165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ht="126" x14ac:dyDescent="0.25">
      <c r="A6" s="198" t="s">
        <v>1317</v>
      </c>
      <c r="B6" s="198" t="s">
        <v>70</v>
      </c>
      <c r="C6" s="198" t="s">
        <v>1276</v>
      </c>
      <c r="D6" s="198" t="s">
        <v>72</v>
      </c>
      <c r="E6" s="169" t="s">
        <v>1318</v>
      </c>
      <c r="F6" s="198" t="s">
        <v>74</v>
      </c>
      <c r="G6" s="198"/>
    </row>
    <row r="7" spans="1:7" ht="31.5" x14ac:dyDescent="0.25">
      <c r="A7" s="198"/>
      <c r="B7" s="198"/>
      <c r="C7" s="198"/>
      <c r="D7" s="198"/>
      <c r="E7" s="171"/>
      <c r="F7" s="5" t="s">
        <v>1321</v>
      </c>
      <c r="G7" s="5" t="s">
        <v>76</v>
      </c>
    </row>
    <row r="8" spans="1:7" ht="15.75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ht="78.75" x14ac:dyDescent="0.25">
      <c r="A9" s="34"/>
      <c r="B9" s="195" t="s">
        <v>1347</v>
      </c>
      <c r="C9" s="195"/>
      <c r="D9" s="195"/>
      <c r="E9" s="195"/>
      <c r="F9" s="195"/>
      <c r="G9" s="195"/>
    </row>
    <row r="10" spans="1:7" ht="94.5" x14ac:dyDescent="0.25">
      <c r="A10" s="31"/>
      <c r="B10" s="76"/>
      <c r="C10" s="77" t="s">
        <v>1348</v>
      </c>
      <c r="D10" s="76"/>
      <c r="E10" s="80"/>
      <c r="F10" s="33"/>
      <c r="G10" s="33">
        <v>0</v>
      </c>
    </row>
    <row r="11" spans="1:7" ht="94.5" x14ac:dyDescent="0.25">
      <c r="A11" s="31"/>
      <c r="B11" s="195" t="s">
        <v>1349</v>
      </c>
      <c r="C11" s="195"/>
      <c r="D11" s="195"/>
      <c r="E11" s="196"/>
      <c r="F11" s="197"/>
      <c r="G11" s="197"/>
    </row>
    <row r="12" spans="1:7" ht="173.25" x14ac:dyDescent="0.25">
      <c r="A12" s="31">
        <v>1</v>
      </c>
      <c r="B12" s="30" t="str">
        <f>'Прил.5 Расчет СМР и ОБ'!$B71</f>
        <v>БЦ.73.10</v>
      </c>
      <c r="C12" s="77" t="str">
        <f>'Прил.5 Расчет СМР и ОБ'!$C71</f>
        <v>Взрывозащищенный калорифер электрический ВНУ32000kM1. U/TG.  (32квт)</v>
      </c>
      <c r="D12" s="78" t="str">
        <f>'Прил.5 Расчет СМР и ОБ'!$D71</f>
        <v>шт</v>
      </c>
      <c r="E12" s="35">
        <f>'Прил.5 Расчет СМР и ОБ'!$E71</f>
        <v>4</v>
      </c>
      <c r="F12" s="33">
        <f>'Прил.5 Расчет СМР и ОБ'!$F71</f>
        <v>503194.89</v>
      </c>
      <c r="G12" s="32">
        <f t="shared" ref="G12:G43" si="0">E12*F12</f>
        <v>2012779.56</v>
      </c>
    </row>
    <row r="13" spans="1:7" ht="283.5" x14ac:dyDescent="0.25">
      <c r="A13" s="31">
        <v>2</v>
      </c>
      <c r="B13" s="30" t="str">
        <f>'Прил.5 Расчет СМР и ОБ'!$B72</f>
        <v>18.2.09.01-0012</v>
      </c>
      <c r="C13" s="77" t="str">
        <f>'Прил.5 Расчет СМР и ОБ'!$C72</f>
        <v>Сооружение очистное поверхностного стока для водоочистки в металлическом корпусе, производительность (расход) 20 л/с</v>
      </c>
      <c r="D13" s="78" t="str">
        <f>'Прил.5 Расчет СМР и ОБ'!$D72</f>
        <v>шт</v>
      </c>
      <c r="E13" s="35">
        <f>'Прил.5 Расчет СМР и ОБ'!$E72</f>
        <v>1</v>
      </c>
      <c r="F13" s="32">
        <f>'Прил.5 Расчет СМР и ОБ'!$F72</f>
        <v>428944.79</v>
      </c>
      <c r="G13" s="32">
        <f t="shared" si="0"/>
        <v>428944.79</v>
      </c>
    </row>
    <row r="14" spans="1:7" ht="409.5" x14ac:dyDescent="0.25">
      <c r="A14" s="31">
        <v>3</v>
      </c>
      <c r="B14" s="30" t="str">
        <f>'Прил.5 Расчет СМР и ОБ'!$B73</f>
        <v>63.2.02.03-0004</v>
      </c>
      <c r="C14" s="77" t="str">
        <f>'Прил.5 Расчет СМР и ОБ'!$C73</f>
        <v>Стенды первичных преобразователей разности давлений для одного датчика из нержавеющей стали, с диаметром подводных труб 14х2 мм и сильфонными клапанами (общее количество клапанов 6, в т.ч. на каждой линии дренажа 1), класс сейсмостойкости 1, Д3-Н-14АС УХЛ 3.1, IIДД1-Н-И1-В5, Д-Н-И-4-УХЛ3</v>
      </c>
      <c r="D14" s="78" t="str">
        <f>'Прил.5 Расчет СМР и ОБ'!$D73</f>
        <v>шт</v>
      </c>
      <c r="E14" s="35">
        <f>'Прил.5 Расчет СМР и ОБ'!$E73</f>
        <v>16</v>
      </c>
      <c r="F14" s="32">
        <f>'Прил.5 Расчет СМР и ОБ'!$F73</f>
        <v>26313.68</v>
      </c>
      <c r="G14" s="32">
        <f t="shared" si="0"/>
        <v>421018.88</v>
      </c>
    </row>
    <row r="15" spans="1:7" ht="409.5" x14ac:dyDescent="0.25">
      <c r="A15" s="31">
        <v>4</v>
      </c>
      <c r="B15" s="30" t="str">
        <f>'Прил.5 Расчет СМР и ОБ'!$B74</f>
        <v>64.1.05.01-0029</v>
      </c>
      <c r="C15" s="77" t="str">
        <f>'Прил.5 Расчет СМР и ОБ'!$C74</f>
        <v>Вентиляторы радиальные взрывозащищенные: ВР-80-75-10,0 из алюминиевых сплавов низкого давления взрывозащищенный, тип электродвигателя АИМ180M6 (18,5 кВт, 1000 об/мин.)</v>
      </c>
      <c r="D15" s="78" t="str">
        <f>'Прил.5 Расчет СМР и ОБ'!$D74</f>
        <v>компл</v>
      </c>
      <c r="E15" s="35">
        <f>'Прил.5 Расчет СМР и ОБ'!$E74</f>
        <v>12</v>
      </c>
      <c r="F15" s="32">
        <f>'Прил.5 Расчет СМР и ОБ'!$F74</f>
        <v>32719.14</v>
      </c>
      <c r="G15" s="32">
        <f t="shared" si="0"/>
        <v>392629.68</v>
      </c>
    </row>
    <row r="16" spans="1:7" ht="299.25" x14ac:dyDescent="0.25">
      <c r="A16" s="31">
        <v>5</v>
      </c>
      <c r="B16" s="30" t="str">
        <f>'Прил.5 Расчет СМР и ОБ'!$B75</f>
        <v>64.2.03.06-0014</v>
      </c>
      <c r="C16" s="77" t="str">
        <f>'Прил.5 Расчет СМР и ОБ'!$C75</f>
        <v>Сплит системы настенные, расход воздуха 528 768 м3/ч, мощность обогрева 5,2 кВт, мощность охлаждения 5 кВт</v>
      </c>
      <c r="D16" s="78" t="str">
        <f>'Прил.5 Расчет СМР и ОБ'!$D75</f>
        <v>шт</v>
      </c>
      <c r="E16" s="35">
        <f>'Прил.5 Расчет СМР и ОБ'!$E75</f>
        <v>29</v>
      </c>
      <c r="F16" s="32">
        <f>'Прил.5 Расчет СМР и ОБ'!$F75</f>
        <v>11824.59</v>
      </c>
      <c r="G16" s="32">
        <f t="shared" si="0"/>
        <v>342913.11</v>
      </c>
    </row>
    <row r="17" spans="1:7" ht="236.25" x14ac:dyDescent="0.25">
      <c r="A17" s="31">
        <v>6</v>
      </c>
      <c r="B17" s="30" t="str">
        <f>'Прил.5 Расчет СМР и ОБ'!$B76</f>
        <v>64.5.02.05-0007</v>
      </c>
      <c r="C17" s="77" t="str">
        <f>'Прил.5 Расчет СМР и ОБ'!$C76</f>
        <v>Воздухонагреватели для обводного канала: двухрядные производительностью до 125 тыс. м3/час</v>
      </c>
      <c r="D17" s="78" t="str">
        <f>'Прил.5 Расчет СМР и ОБ'!$D76</f>
        <v>шт</v>
      </c>
      <c r="E17" s="35">
        <f>'Прил.5 Расчет СМР и ОБ'!$E76</f>
        <v>9</v>
      </c>
      <c r="F17" s="32">
        <f>'Прил.5 Расчет СМР и ОБ'!$F76</f>
        <v>30008</v>
      </c>
      <c r="G17" s="32">
        <f t="shared" si="0"/>
        <v>270072</v>
      </c>
    </row>
    <row r="18" spans="1:7" ht="204.75" x14ac:dyDescent="0.25">
      <c r="A18" s="31">
        <v>7</v>
      </c>
      <c r="B18" s="30" t="str">
        <f>'Прил.5 Расчет СМР и ОБ'!$B77</f>
        <v>64.4.02.03-0013</v>
      </c>
      <c r="C18" s="77" t="str">
        <f>'Прил.5 Расчет СМР и ОБ'!$C77</f>
        <v>Модуль управляющий для вентиляторов канальных типа IRE OSTBERG: АСМ1-C2WU3</v>
      </c>
      <c r="D18" s="78" t="str">
        <f>'Прил.5 Расчет СМР и ОБ'!$D77</f>
        <v>шт</v>
      </c>
      <c r="E18" s="35">
        <f>'Прил.5 Расчет СМР и ОБ'!$E77</f>
        <v>6</v>
      </c>
      <c r="F18" s="32">
        <f>'Прил.5 Расчет СМР и ОБ'!$F77</f>
        <v>21998.2</v>
      </c>
      <c r="G18" s="32">
        <f t="shared" si="0"/>
        <v>131989.20000000001</v>
      </c>
    </row>
    <row r="19" spans="1:7" ht="126" x14ac:dyDescent="0.25">
      <c r="A19" s="31">
        <v>8</v>
      </c>
      <c r="B19" s="30" t="str">
        <f>'Прил.5 Расчет СМР и ОБ'!$B78</f>
        <v>Прайс из СД ОП</v>
      </c>
      <c r="C19" s="77" t="str">
        <f>'Прил.5 Расчет СМР и ОБ'!$C78</f>
        <v>SHO AC 600 7,5kW Stiebel Eltron водонагреватель</v>
      </c>
      <c r="D19" s="78" t="str">
        <f>'Прил.5 Расчет СМР и ОБ'!$D78</f>
        <v>шт</v>
      </c>
      <c r="E19" s="35">
        <f>'Прил.5 Расчет СМР и ОБ'!$E78</f>
        <v>1</v>
      </c>
      <c r="F19" s="33">
        <f>'Прил.5 Расчет СМР и ОБ'!$F78</f>
        <v>125959.44</v>
      </c>
      <c r="G19" s="32">
        <f t="shared" si="0"/>
        <v>125959.44</v>
      </c>
    </row>
    <row r="20" spans="1:7" ht="141.75" x14ac:dyDescent="0.25">
      <c r="A20" s="31">
        <v>9</v>
      </c>
      <c r="B20" s="30" t="str">
        <f>'Прил.5 Расчет СМР и ОБ'!$B80</f>
        <v>Прайс из СД ОП</v>
      </c>
      <c r="C20" s="77" t="str">
        <f>'Прил.5 Расчет СМР и ОБ'!$C80</f>
        <v>Компактная Воздушно-тепловая завеса  КЭВ-24П5041E</v>
      </c>
      <c r="D20" s="78" t="str">
        <f>'Прил.5 Расчет СМР и ОБ'!$D80</f>
        <v>шт</v>
      </c>
      <c r="E20" s="35">
        <f>'Прил.5 Расчет СМР и ОБ'!$E80</f>
        <v>4</v>
      </c>
      <c r="F20" s="33">
        <f>'Прил.5 Расчет СМР и ОБ'!$F80</f>
        <v>29798.76</v>
      </c>
      <c r="G20" s="32">
        <f t="shared" si="0"/>
        <v>119195.04</v>
      </c>
    </row>
    <row r="21" spans="1:7" ht="78.75" x14ac:dyDescent="0.25">
      <c r="A21" s="31">
        <v>10</v>
      </c>
      <c r="B21" s="30" t="str">
        <f>'Прил.5 Расчет СМР и ОБ'!$B81</f>
        <v>15.1.02.27-0121</v>
      </c>
      <c r="C21" s="77" t="str">
        <f>'Прил.5 Расчет СМР и ОБ'!$C81</f>
        <v>Стол, размеры 1500х650х750 мм</v>
      </c>
      <c r="D21" s="78" t="str">
        <f>'Прил.5 Расчет СМР и ОБ'!$D81</f>
        <v>шт</v>
      </c>
      <c r="E21" s="35">
        <f>'Прил.5 Расчет СМР и ОБ'!$E81</f>
        <v>28</v>
      </c>
      <c r="F21" s="32">
        <f>'Прил.5 Расчет СМР и ОБ'!$F81</f>
        <v>4149.76</v>
      </c>
      <c r="G21" s="32">
        <f t="shared" si="0"/>
        <v>116193.28</v>
      </c>
    </row>
    <row r="22" spans="1:7" ht="94.5" x14ac:dyDescent="0.25">
      <c r="A22" s="31">
        <v>11</v>
      </c>
      <c r="B22" s="30" t="str">
        <f>'Прил.5 Расчет СМР и ОБ'!$B82</f>
        <v>Прайс из СД ОП</v>
      </c>
      <c r="C22" s="77" t="str">
        <f>'Прил.5 Расчет СМР и ОБ'!$C82</f>
        <v>Вентилятор VDNV DU 600-80А-Зх 10</v>
      </c>
      <c r="D22" s="78" t="str">
        <f>'Прил.5 Расчет СМР и ОБ'!$D82</f>
        <v>шт</v>
      </c>
      <c r="E22" s="35">
        <f>'Прил.5 Расчет СМР и ОБ'!$E82</f>
        <v>2</v>
      </c>
      <c r="F22" s="33">
        <f>'Прил.5 Расчет СМР и ОБ'!$F82</f>
        <v>47440.29</v>
      </c>
      <c r="G22" s="32">
        <f t="shared" si="0"/>
        <v>94880.58</v>
      </c>
    </row>
    <row r="23" spans="1:7" ht="110.25" x14ac:dyDescent="0.25">
      <c r="A23" s="31">
        <v>12</v>
      </c>
      <c r="B23" s="30" t="str">
        <f>'Прил.5 Расчет СМР и ОБ'!$B83</f>
        <v>62.1.02.14-0012</v>
      </c>
      <c r="C23" s="77" t="str">
        <f>'Прил.5 Расчет СМР и ОБ'!$C83</f>
        <v>Щиты управления вентиляцией ЩУВ4 7,5 кВт</v>
      </c>
      <c r="D23" s="78" t="str">
        <f>'Прил.5 Расчет СМР и ОБ'!$D83</f>
        <v>шт</v>
      </c>
      <c r="E23" s="35">
        <f>'Прил.5 Расчет СМР и ОБ'!$E83</f>
        <v>13</v>
      </c>
      <c r="F23" s="32">
        <f>'Прил.5 Расчет СМР и ОБ'!$F83</f>
        <v>6667.62</v>
      </c>
      <c r="G23" s="32">
        <f t="shared" si="0"/>
        <v>86679.06</v>
      </c>
    </row>
    <row r="24" spans="1:7" ht="94.5" x14ac:dyDescent="0.25">
      <c r="A24" s="31">
        <v>13</v>
      </c>
      <c r="B24" s="30" t="str">
        <f>'Прил.5 Расчет СМР и ОБ'!$B84</f>
        <v>Прайс из СД ОП</v>
      </c>
      <c r="C24" s="77" t="str">
        <f>'Прил.5 Расчет СМР и ОБ'!$C84</f>
        <v>Стол письменный, 1390х680х750, ЛДСП</v>
      </c>
      <c r="D24" s="78" t="str">
        <f>'Прил.5 Расчет СМР и ОБ'!$D84</f>
        <v>шт.</v>
      </c>
      <c r="E24" s="35">
        <f>'Прил.5 Расчет СМР и ОБ'!$E84</f>
        <v>33</v>
      </c>
      <c r="F24" s="33">
        <f>'Прил.5 Расчет СМР и ОБ'!$F84</f>
        <v>771.11</v>
      </c>
      <c r="G24" s="32">
        <f t="shared" si="0"/>
        <v>25446.63</v>
      </c>
    </row>
    <row r="25" spans="1:7" ht="189" x14ac:dyDescent="0.25">
      <c r="A25" s="31">
        <v>14</v>
      </c>
      <c r="B25" s="30" t="str">
        <f>'Прил.5 Расчет СМР и ОБ'!$B85</f>
        <v>Прайс из СД ОП</v>
      </c>
      <c r="C25" s="77" t="str">
        <f>'Прил.5 Расчет СМР и ОБ'!$C85</f>
        <v>Конвектор электрический, N=0,4 кВт, с терморегулятором ADAX VP1004 ЕТ</v>
      </c>
      <c r="D25" s="78" t="str">
        <f>'Прил.5 Расчет СМР и ОБ'!$D85</f>
        <v>шт</v>
      </c>
      <c r="E25" s="35">
        <f>'Прил.5 Расчет СМР и ОБ'!$E85</f>
        <v>28</v>
      </c>
      <c r="F25" s="33">
        <f>'Прил.5 Расчет СМР и ОБ'!$F85</f>
        <v>866.78</v>
      </c>
      <c r="G25" s="32">
        <f t="shared" si="0"/>
        <v>24269.84</v>
      </c>
    </row>
    <row r="26" spans="1:7" ht="267.75" x14ac:dyDescent="0.25">
      <c r="A26" s="31">
        <v>15</v>
      </c>
      <c r="B26" s="30" t="str">
        <f>'Прил.5 Расчет СМР и ОБ'!$B86</f>
        <v>Прайс из СД ОП</v>
      </c>
      <c r="C26" s="77" t="str">
        <f>'Прил.5 Расчет СМР и ОБ'!$C86</f>
        <v>Сплит-система с зимнем комплектом, мощность охлаждения 2,64 кВт  KSGI26HFAN1/KSRI26HFAN1     KENTATSU</v>
      </c>
      <c r="D26" s="78" t="str">
        <f>'Прил.5 Расчет СМР и ОБ'!$D86</f>
        <v>компл</v>
      </c>
      <c r="E26" s="35">
        <f>'Прил.5 Расчет СМР и ОБ'!$E86</f>
        <v>2</v>
      </c>
      <c r="F26" s="33">
        <f>'Прил.5 Расчет СМР и ОБ'!$F86</f>
        <v>8224.7900000000009</v>
      </c>
      <c r="G26" s="32">
        <f t="shared" si="0"/>
        <v>16449.580000000002</v>
      </c>
    </row>
    <row r="27" spans="1:7" ht="283.5" x14ac:dyDescent="0.25">
      <c r="A27" s="31">
        <v>16</v>
      </c>
      <c r="B27" s="30" t="str">
        <f>'Прил.5 Расчет СМР и ОБ'!$B87</f>
        <v>69.2.02.05-0153</v>
      </c>
      <c r="C27" s="77" t="str">
        <f>'Прил.5 Расчет СМР и ОБ'!$C87</f>
        <v>Клапаны противопожарные квадратные с электроприводом, предел огнестойкости EI 180 размером 800х800 мм</v>
      </c>
      <c r="D27" s="78" t="str">
        <f>'Прил.5 Расчет СМР и ОБ'!$D87</f>
        <v>шт</v>
      </c>
      <c r="E27" s="35">
        <f>'Прил.5 Расчет СМР и ОБ'!$E87</f>
        <v>4</v>
      </c>
      <c r="F27" s="32">
        <f>'Прил.5 Расчет СМР и ОБ'!$F87</f>
        <v>4087.97</v>
      </c>
      <c r="G27" s="32">
        <f t="shared" si="0"/>
        <v>16351.88</v>
      </c>
    </row>
    <row r="28" spans="1:7" ht="126" x14ac:dyDescent="0.25">
      <c r="A28" s="31">
        <v>17</v>
      </c>
      <c r="B28" s="30" t="str">
        <f>'Прил.5 Расчет СМР и ОБ'!$B88</f>
        <v>Прайс из СД ОП</v>
      </c>
      <c r="C28" s="77" t="str">
        <f>'Прил.5 Расчет СМР и ОБ'!$C88</f>
        <v>Лестница автомобильная металлическая 530х150х1530(h)</v>
      </c>
      <c r="D28" s="78" t="str">
        <f>'Прил.5 Расчет СМР и ОБ'!$D88</f>
        <v>шт.</v>
      </c>
      <c r="E28" s="35">
        <f>'Прил.5 Расчет СМР и ОБ'!$E88</f>
        <v>39</v>
      </c>
      <c r="F28" s="33">
        <f>'Прил.5 Расчет СМР и ОБ'!$F88</f>
        <v>406.16</v>
      </c>
      <c r="G28" s="32">
        <f t="shared" si="0"/>
        <v>15840.240000000002</v>
      </c>
    </row>
    <row r="29" spans="1:7" ht="220.5" x14ac:dyDescent="0.25">
      <c r="A29" s="31">
        <v>18</v>
      </c>
      <c r="B29" s="30" t="str">
        <f>'Прил.5 Расчет СМР и ОБ'!$B89</f>
        <v>Прайс из СД ОП</v>
      </c>
      <c r="C29" s="77" t="str">
        <f>'Прил.5 Расчет СМР и ОБ'!$C89</f>
        <v>Центробежный поверхностный насос-автомат Джамбо с реле давления, Джилекс Джамбо 60/35 Ч</v>
      </c>
      <c r="D29" s="78" t="str">
        <f>'Прил.5 Расчет СМР и ОБ'!$D89</f>
        <v>шт</v>
      </c>
      <c r="E29" s="35">
        <f>'Прил.5 Расчет СМР и ОБ'!$E89</f>
        <v>2</v>
      </c>
      <c r="F29" s="33">
        <f>'Прил.5 Расчет СМР и ОБ'!$F89</f>
        <v>7390.42</v>
      </c>
      <c r="G29" s="32">
        <f t="shared" si="0"/>
        <v>14780.84</v>
      </c>
    </row>
    <row r="30" spans="1:7" ht="126" x14ac:dyDescent="0.25">
      <c r="A30" s="31">
        <v>19</v>
      </c>
      <c r="B30" s="30" t="str">
        <f>'Прил.5 Расчет СМР и ОБ'!$B90</f>
        <v>Прайс из СД ОП</v>
      </c>
      <c r="C30" s="77" t="str">
        <f>'Прил.5 Расчет СМР и ОБ'!$C90</f>
        <v>Оповещатель звуковой пожарный ОРБИТА ОП З</v>
      </c>
      <c r="D30" s="78" t="str">
        <f>'Прил.5 Расчет СМР и ОБ'!$D90</f>
        <v>шт</v>
      </c>
      <c r="E30" s="35">
        <f>'Прил.5 Расчет СМР и ОБ'!$E90</f>
        <v>10</v>
      </c>
      <c r="F30" s="33">
        <f>'Прил.5 Расчет СМР и ОБ'!$F90</f>
        <v>1467.17</v>
      </c>
      <c r="G30" s="32">
        <f t="shared" si="0"/>
        <v>14671.7</v>
      </c>
    </row>
    <row r="31" spans="1:7" ht="141.75" x14ac:dyDescent="0.25">
      <c r="A31" s="31">
        <v>20</v>
      </c>
      <c r="B31" s="30" t="str">
        <f>'Прил.5 Расчет СМР и ОБ'!$B91</f>
        <v>Прайс из СД ОП</v>
      </c>
      <c r="C31" s="77" t="str">
        <f>'Прил.5 Расчет СМР и ОБ'!$C91</f>
        <v>Привод воздушной заслонки PAS  (для засл. прит. канала)</v>
      </c>
      <c r="D31" s="78" t="str">
        <f>'Прил.5 Расчет СМР и ОБ'!$D91</f>
        <v>шт</v>
      </c>
      <c r="E31" s="35">
        <f>'Прил.5 Расчет СМР и ОБ'!$E91</f>
        <v>8</v>
      </c>
      <c r="F31" s="33">
        <f>'Прил.5 Расчет СМР и ОБ'!$F91</f>
        <v>1792.22</v>
      </c>
      <c r="G31" s="32">
        <f t="shared" si="0"/>
        <v>14337.76</v>
      </c>
    </row>
    <row r="32" spans="1:7" ht="63" x14ac:dyDescent="0.25">
      <c r="A32" s="31">
        <v>21</v>
      </c>
      <c r="B32" s="30" t="str">
        <f>'Прил.5 Расчет СМР и ОБ'!$B92</f>
        <v>Прайс из СД ОП</v>
      </c>
      <c r="C32" s="77" t="str">
        <f>'Прил.5 Расчет СМР и ОБ'!$C92</f>
        <v>Установка Liftaway B 40-1</v>
      </c>
      <c r="D32" s="78" t="str">
        <f>'Прил.5 Расчет СМР и ОБ'!$D92</f>
        <v>шт</v>
      </c>
      <c r="E32" s="35">
        <f>'Прил.5 Расчет СМР и ОБ'!$E92</f>
        <v>1</v>
      </c>
      <c r="F32" s="33">
        <f>'Прил.5 Расчет СМР и ОБ'!$F92</f>
        <v>12523.57</v>
      </c>
      <c r="G32" s="32">
        <f t="shared" si="0"/>
        <v>12523.57</v>
      </c>
    </row>
    <row r="33" spans="1:7" ht="78.75" x14ac:dyDescent="0.25">
      <c r="A33" s="31">
        <v>22</v>
      </c>
      <c r="B33" s="30" t="str">
        <f>'Прил.5 Расчет СМР и ОБ'!$B93</f>
        <v>Прайс из СД ОП</v>
      </c>
      <c r="C33" s="77" t="str">
        <f>'Прил.5 Расчет СМР и ОБ'!$C93</f>
        <v>Вентилятор VRK 40/31-4D</v>
      </c>
      <c r="D33" s="78" t="str">
        <f>'Прил.5 Расчет СМР и ОБ'!$D93</f>
        <v>шт</v>
      </c>
      <c r="E33" s="35">
        <f>'Прил.5 Расчет СМР и ОБ'!$E93</f>
        <v>1</v>
      </c>
      <c r="F33" s="33">
        <f>'Прил.5 Расчет СМР и ОБ'!$F93</f>
        <v>10139.76</v>
      </c>
      <c r="G33" s="32">
        <f t="shared" si="0"/>
        <v>10139.76</v>
      </c>
    </row>
    <row r="34" spans="1:7" ht="220.5" x14ac:dyDescent="0.25">
      <c r="A34" s="31">
        <v>23</v>
      </c>
      <c r="B34" s="30" t="str">
        <f>'Прил.5 Расчет СМР и ОБ'!$B94</f>
        <v>62.4.02.04-0001</v>
      </c>
      <c r="C34" s="77" t="str">
        <f>'Прил.5 Расчет СМР и ОБ'!$C94</f>
        <v>Блок аварийного питания Relco INVERLUX PLUS SA-SE (Es1) встраиваемый в светильник</v>
      </c>
      <c r="D34" s="78" t="str">
        <f>'Прил.5 Расчет СМР и ОБ'!$D94</f>
        <v>шт</v>
      </c>
      <c r="E34" s="35">
        <f>'Прил.5 Расчет СМР и ОБ'!$E94</f>
        <v>36</v>
      </c>
      <c r="F34" s="32">
        <f>'Прил.5 Расчет СМР и ОБ'!$F94</f>
        <v>280.67</v>
      </c>
      <c r="G34" s="32">
        <f t="shared" si="0"/>
        <v>10104.120000000001</v>
      </c>
    </row>
    <row r="35" spans="1:7" ht="204.75" x14ac:dyDescent="0.25">
      <c r="A35" s="31">
        <v>24</v>
      </c>
      <c r="B35" s="30" t="str">
        <f>'Прил.5 Расчет СМР и ОБ'!$B95</f>
        <v>62.1.01.03-0005</v>
      </c>
      <c r="C35" s="77" t="str">
        <f>'Прил.5 Расчет СМР и ОБ'!$C95</f>
        <v>Выключатели автоматические: с полупроводниковым расцепителем А3744СР I-630А</v>
      </c>
      <c r="D35" s="78" t="str">
        <f>'Прил.5 Расчет СМР и ОБ'!$D95</f>
        <v>шт</v>
      </c>
      <c r="E35" s="35">
        <f>'Прил.5 Расчет СМР и ОБ'!$E95</f>
        <v>3</v>
      </c>
      <c r="F35" s="32">
        <f>'Прил.5 Расчет СМР и ОБ'!$F95</f>
        <v>2966.25</v>
      </c>
      <c r="G35" s="32">
        <f t="shared" si="0"/>
        <v>8898.75</v>
      </c>
    </row>
    <row r="36" spans="1:7" ht="315" x14ac:dyDescent="0.25">
      <c r="A36" s="31">
        <v>25</v>
      </c>
      <c r="B36" s="30" t="str">
        <f>'Прил.5 Расчет СМР и ОБ'!$B96</f>
        <v>61.2.02.01-1004</v>
      </c>
      <c r="C36" s="77" t="str">
        <f>'Прил.5 Расчет СМР и ОБ'!$C96</f>
        <v>Извещатель пожарный дымовой ДИП-34А (ИП 212-34А) оптико-электронный адресно-аналоговый в комплекте с базой (розеткой)</v>
      </c>
      <c r="D36" s="78" t="str">
        <f>'Прил.5 Расчет СМР и ОБ'!$D96</f>
        <v>шт</v>
      </c>
      <c r="E36" s="35">
        <f>'Прил.5 Расчет СМР и ОБ'!$E96</f>
        <v>48</v>
      </c>
      <c r="F36" s="32">
        <f>'Прил.5 Расчет СМР и ОБ'!$F96</f>
        <v>116.52</v>
      </c>
      <c r="G36" s="32">
        <f t="shared" si="0"/>
        <v>5592.96</v>
      </c>
    </row>
    <row r="37" spans="1:7" ht="78.75" x14ac:dyDescent="0.25">
      <c r="A37" s="31">
        <v>26</v>
      </c>
      <c r="B37" s="30" t="str">
        <f>'Прил.5 Расчет СМР и ОБ'!$B97</f>
        <v>Прайс из СД ОП</v>
      </c>
      <c r="C37" s="77" t="str">
        <f>'Прил.5 Расчет СМР и ОБ'!$C97</f>
        <v>Регулятор скорости УГУ- , 5</v>
      </c>
      <c r="D37" s="78" t="str">
        <f>'Прил.5 Расчет СМР и ОБ'!$D97</f>
        <v>шт</v>
      </c>
      <c r="E37" s="35">
        <f>'Прил.5 Расчет СМР и ОБ'!$E97</f>
        <v>6</v>
      </c>
      <c r="F37" s="33">
        <f>'Прил.5 Расчет СМР и ОБ'!$F97</f>
        <v>903.98</v>
      </c>
      <c r="G37" s="32">
        <f t="shared" si="0"/>
        <v>5423.88</v>
      </c>
    </row>
    <row r="38" spans="1:7" ht="204.75" x14ac:dyDescent="0.25">
      <c r="A38" s="31">
        <v>27</v>
      </c>
      <c r="B38" s="30" t="str">
        <f>'Прил.5 Расчет СМР и ОБ'!$B98</f>
        <v>62.1.01.03-0001</v>
      </c>
      <c r="C38" s="77" t="str">
        <f>'Прил.5 Расчет СМР и ОБ'!$C98</f>
        <v>Выключатели автоматические: с полупроводниковым расцепителем А3724СР I-250А</v>
      </c>
      <c r="D38" s="78" t="str">
        <f>'Прил.5 Расчет СМР и ОБ'!$D98</f>
        <v>шт</v>
      </c>
      <c r="E38" s="35">
        <f>'Прил.5 Расчет СМР и ОБ'!$E98</f>
        <v>4</v>
      </c>
      <c r="F38" s="32">
        <f>'Прил.5 Расчет СМР и ОБ'!$F98</f>
        <v>1322.1</v>
      </c>
      <c r="G38" s="32">
        <f t="shared" si="0"/>
        <v>5288.4</v>
      </c>
    </row>
    <row r="39" spans="1:7" ht="204.75" x14ac:dyDescent="0.25">
      <c r="A39" s="31">
        <v>28</v>
      </c>
      <c r="B39" s="30" t="str">
        <f>'Прил.5 Расчет СМР и ОБ'!$B99</f>
        <v>62.1.01.03-0003</v>
      </c>
      <c r="C39" s="77" t="str">
        <f>'Прил.5 Расчет СМР и ОБ'!$C99</f>
        <v>Выключатели автоматические: с полупроводниковым расцепителем А3734СР I-400А</v>
      </c>
      <c r="D39" s="78" t="str">
        <f>'Прил.5 Расчет СМР и ОБ'!$D99</f>
        <v>шт</v>
      </c>
      <c r="E39" s="35">
        <f>'Прил.5 Расчет СМР и ОБ'!$E99</f>
        <v>2</v>
      </c>
      <c r="F39" s="32">
        <f>'Прил.5 Расчет СМР и ОБ'!$F99</f>
        <v>2271.3000000000002</v>
      </c>
      <c r="G39" s="32">
        <f t="shared" si="0"/>
        <v>4542.6000000000004</v>
      </c>
    </row>
    <row r="40" spans="1:7" ht="141.75" x14ac:dyDescent="0.25">
      <c r="A40" s="31">
        <v>29</v>
      </c>
      <c r="B40" s="30" t="str">
        <f>'Прил.5 Расчет СМР и ОБ'!$B100</f>
        <v>Прайс из СД ОП</v>
      </c>
      <c r="C40" s="77" t="str">
        <f>'Прил.5 Расчет СМР и ОБ'!$C100</f>
        <v>Извещатель тепловой точечный, адресный С2000-ИП-03</v>
      </c>
      <c r="D40" s="78" t="str">
        <f>'Прил.5 Расчет СМР и ОБ'!$D100</f>
        <v>шт</v>
      </c>
      <c r="E40" s="35">
        <f>'Прил.5 Расчет СМР и ОБ'!$E100</f>
        <v>17</v>
      </c>
      <c r="F40" s="33">
        <f>'Прил.5 Расчет СМР и ОБ'!$F100</f>
        <v>215.45</v>
      </c>
      <c r="G40" s="32">
        <f t="shared" si="0"/>
        <v>3662.6499999999996</v>
      </c>
    </row>
    <row r="41" spans="1:7" ht="283.5" x14ac:dyDescent="0.25">
      <c r="A41" s="31">
        <v>30</v>
      </c>
      <c r="B41" s="30" t="str">
        <f>'Прил.5 Расчет СМР и ОБ'!$B101</f>
        <v>Прайс из СД ОП</v>
      </c>
      <c r="C41" s="77" t="str">
        <f>'Прил.5 Расчет СМР и ОБ'!$C101</f>
        <v>Дифференциальный автоматический выключатель четырехполюсный Iн.р.=25А, 100mA, кривая С (SF2, SF3, SF4, SF5)</v>
      </c>
      <c r="D41" s="78" t="str">
        <f>'Прил.5 Расчет СМР и ОБ'!$D101</f>
        <v>шт</v>
      </c>
      <c r="E41" s="35">
        <f>'Прил.5 Расчет СМР и ОБ'!$E101</f>
        <v>8</v>
      </c>
      <c r="F41" s="33">
        <f>'Прил.5 Расчет СМР и ОБ'!$F101</f>
        <v>273.73</v>
      </c>
      <c r="G41" s="32">
        <f t="shared" si="0"/>
        <v>2189.84</v>
      </c>
    </row>
    <row r="42" spans="1:7" ht="126" x14ac:dyDescent="0.25">
      <c r="A42" s="31">
        <v>31</v>
      </c>
      <c r="B42" s="30" t="str">
        <f>'Прил.5 Расчет СМР и ОБ'!$B102</f>
        <v>Прайс из СД ОП</v>
      </c>
      <c r="C42" s="77" t="str">
        <f>'Прил.5 Расчет СМР и ОБ'!$C102</f>
        <v>Аптечка медицинская в металлическом ящике 300х120х370(h)</v>
      </c>
      <c r="D42" s="78" t="str">
        <f>'Прил.5 Расчет СМР и ОБ'!$D102</f>
        <v>компл.</v>
      </c>
      <c r="E42" s="35">
        <f>'Прил.5 Расчет СМР и ОБ'!$E102</f>
        <v>7</v>
      </c>
      <c r="F42" s="33">
        <f>'Прил.5 Расчет СМР и ОБ'!$F102</f>
        <v>282.10000000000002</v>
      </c>
      <c r="G42" s="32">
        <f t="shared" si="0"/>
        <v>1974.7000000000003</v>
      </c>
    </row>
    <row r="43" spans="1:7" ht="126" x14ac:dyDescent="0.25">
      <c r="A43" s="31">
        <v>32</v>
      </c>
      <c r="B43" s="30" t="str">
        <f>'Прил.5 Расчет СМР и ОБ'!$B103</f>
        <v>62.1.01.09-0072</v>
      </c>
      <c r="C43" s="77" t="str">
        <f>'Прил.5 Расчет СМР и ОБ'!$C103</f>
        <v>Выключатели автоматические: «Legrand» серии LR 1Р 6А</v>
      </c>
      <c r="D43" s="78" t="str">
        <f>'Прил.5 Расчет СМР и ОБ'!$D103</f>
        <v>шт</v>
      </c>
      <c r="E43" s="35">
        <f>'Прил.5 Расчет СМР и ОБ'!$E103</f>
        <v>38</v>
      </c>
      <c r="F43" s="32">
        <f>'Прил.5 Расчет СМР и ОБ'!$F103</f>
        <v>51.72</v>
      </c>
      <c r="G43" s="32">
        <f t="shared" si="0"/>
        <v>1965.36</v>
      </c>
    </row>
    <row r="44" spans="1:7" ht="141.75" x14ac:dyDescent="0.25">
      <c r="A44" s="31">
        <v>33</v>
      </c>
      <c r="B44" s="30" t="str">
        <f>'Прил.5 Расчет СМР и ОБ'!$B104</f>
        <v>Прайс из СД ОП</v>
      </c>
      <c r="C44" s="77" t="str">
        <f>'Прил.5 Расчет СМР и ОБ'!$C104</f>
        <v>Пульт контроля и управления охранный С2000М  исп.02</v>
      </c>
      <c r="D44" s="78" t="str">
        <f>'Прил.5 Расчет СМР и ОБ'!$D104</f>
        <v>шт</v>
      </c>
      <c r="E44" s="35">
        <f>'Прил.5 Расчет СМР и ОБ'!$E104</f>
        <v>1</v>
      </c>
      <c r="F44" s="33">
        <f>'Прил.5 Расчет СМР и ОБ'!$F104</f>
        <v>1954.08</v>
      </c>
      <c r="G44" s="32">
        <f t="shared" ref="G44:G65" si="1">E44*F44</f>
        <v>1954.08</v>
      </c>
    </row>
    <row r="45" spans="1:7" ht="126" x14ac:dyDescent="0.25">
      <c r="A45" s="31">
        <v>34</v>
      </c>
      <c r="B45" s="30" t="str">
        <f>'Прил.5 Расчет СМР и ОБ'!$B105</f>
        <v>62.1.01.09-0088</v>
      </c>
      <c r="C45" s="77" t="str">
        <f>'Прил.5 Расчет СМР и ОБ'!$C105</f>
        <v>Выключатели автоматические: «Legrand» серии LR 3Р 6А</v>
      </c>
      <c r="D45" s="78" t="str">
        <f>'Прил.5 Расчет СМР и ОБ'!$D105</f>
        <v>шт</v>
      </c>
      <c r="E45" s="35">
        <f>'Прил.5 Расчет СМР и ОБ'!$E105</f>
        <v>8</v>
      </c>
      <c r="F45" s="32">
        <f>'Прил.5 Расчет СМР и ОБ'!$F105</f>
        <v>186.58</v>
      </c>
      <c r="G45" s="32">
        <f t="shared" si="1"/>
        <v>1492.64</v>
      </c>
    </row>
    <row r="46" spans="1:7" ht="141.75" x14ac:dyDescent="0.25">
      <c r="A46" s="31">
        <v>35</v>
      </c>
      <c r="B46" s="30" t="str">
        <f>'Прил.5 Расчет СМР и ОБ'!$B106</f>
        <v>62.4.02.02-0044</v>
      </c>
      <c r="C46" s="77" t="str">
        <f>'Прил.5 Расчет СМР и ОБ'!$C106</f>
        <v>Источник резервного питания, марка: "РИП 24" исп. 02</v>
      </c>
      <c r="D46" s="78" t="str">
        <f>'Прил.5 Расчет СМР и ОБ'!$D106</f>
        <v>шт</v>
      </c>
      <c r="E46" s="35">
        <f>'Прил.5 Расчет СМР и ОБ'!$E106</f>
        <v>2</v>
      </c>
      <c r="F46" s="32">
        <f>'Прил.5 Расчет СМР и ОБ'!$F106</f>
        <v>714.75</v>
      </c>
      <c r="G46" s="32">
        <f t="shared" si="1"/>
        <v>1429.5</v>
      </c>
    </row>
    <row r="47" spans="1:7" ht="330.75" x14ac:dyDescent="0.25">
      <c r="A47" s="31">
        <v>36</v>
      </c>
      <c r="B47" s="30" t="str">
        <f>'Прил.5 Расчет СМР и ОБ'!$B107</f>
        <v>61.2.07.02-0051</v>
      </c>
      <c r="C47" s="77" t="str">
        <f>'Прил.5 Расчет СМР и ОБ'!$C107</f>
        <v>Блоки разветвительно-изолирующие типа БРИЗ, для участка двухпроводной линии с коротким замыканием, размер не более 56х38х20 мм</v>
      </c>
      <c r="D47" s="78" t="str">
        <f>'Прил.5 Расчет СМР и ОБ'!$D107</f>
        <v>шт</v>
      </c>
      <c r="E47" s="35">
        <f>'Прил.5 Расчет СМР и ОБ'!$E107</f>
        <v>20</v>
      </c>
      <c r="F47" s="32">
        <f>'Прил.5 Расчет СМР и ОБ'!$F107</f>
        <v>68.819999999999993</v>
      </c>
      <c r="G47" s="32">
        <f t="shared" si="1"/>
        <v>1376.3999999999999</v>
      </c>
    </row>
    <row r="48" spans="1:7" ht="283.5" x14ac:dyDescent="0.25">
      <c r="A48" s="31">
        <v>37</v>
      </c>
      <c r="B48" s="30" t="str">
        <f>'Прил.5 Расчет СМР и ОБ'!$B108</f>
        <v>62.1.01.09-0267</v>
      </c>
      <c r="C48" s="77" t="str">
        <f>'Прил.5 Расчет СМР и ОБ'!$C108</f>
        <v>Выключатели автоматические, трехполюсные, с расцепителями в зоне токов короткого замыкания, на ток до 100 А</v>
      </c>
      <c r="D48" s="78" t="str">
        <f>'Прил.5 Расчет СМР и ОБ'!$D108</f>
        <v>шт</v>
      </c>
      <c r="E48" s="35">
        <f>'Прил.5 Расчет СМР и ОБ'!$E108</f>
        <v>3</v>
      </c>
      <c r="F48" s="32">
        <f>'Прил.5 Расчет СМР и ОБ'!$F108</f>
        <v>398.82</v>
      </c>
      <c r="G48" s="32">
        <f t="shared" si="1"/>
        <v>1196.46</v>
      </c>
    </row>
    <row r="49" spans="1:7" ht="283.5" x14ac:dyDescent="0.25">
      <c r="A49" s="31">
        <v>38</v>
      </c>
      <c r="B49" s="30" t="str">
        <f>'Прил.5 Расчет СМР и ОБ'!$B109</f>
        <v>61.2.02.03-1000</v>
      </c>
      <c r="C49" s="77" t="str">
        <f>'Прил.5 Расчет СМР и ОБ'!$C109</f>
        <v>Извещатели пожарные ручные ИПР 513-3А электроконтактные адресные для линии связи от контроллера С2000-КДЛ</v>
      </c>
      <c r="D49" s="78" t="str">
        <f>'Прил.5 Расчет СМР и ОБ'!$D109</f>
        <v>шт</v>
      </c>
      <c r="E49" s="35">
        <f>'Прил.5 Расчет СМР и ОБ'!$E109</f>
        <v>8</v>
      </c>
      <c r="F49" s="32">
        <f>'Прил.5 Расчет СМР и ОБ'!$F109</f>
        <v>145.41999999999999</v>
      </c>
      <c r="G49" s="32">
        <f t="shared" si="1"/>
        <v>1163.3599999999999</v>
      </c>
    </row>
    <row r="50" spans="1:7" ht="252" x14ac:dyDescent="0.25">
      <c r="A50" s="31">
        <v>39</v>
      </c>
      <c r="B50" s="30" t="str">
        <f>'Прил.5 Расчет СМР и ОБ'!$B110</f>
        <v>Прайс из СД ОП</v>
      </c>
      <c r="C50" s="77" t="str">
        <f>'Прил.5 Расчет СМР и ОБ'!$C110</f>
        <v>Дифференциальный автоматический выключатель двухполюсный Iн.р.=16А, 30mA, кривая С (SF1, SF2, SF3)</v>
      </c>
      <c r="D50" s="78" t="str">
        <f>'Прил.5 Расчет СМР и ОБ'!$D110</f>
        <v>шт</v>
      </c>
      <c r="E50" s="35">
        <f>'Прил.5 Расчет СМР и ОБ'!$E110</f>
        <v>8</v>
      </c>
      <c r="F50" s="33">
        <f>'Прил.5 Расчет СМР и ОБ'!$F110</f>
        <v>136.76</v>
      </c>
      <c r="G50" s="32">
        <f t="shared" si="1"/>
        <v>1094.08</v>
      </c>
    </row>
    <row r="51" spans="1:7" ht="220.5" x14ac:dyDescent="0.25">
      <c r="A51" s="31">
        <v>40</v>
      </c>
      <c r="B51" s="30" t="str">
        <f>'Прил.5 Расчет СМР и ОБ'!$B111</f>
        <v>62.1.02.22-0034</v>
      </c>
      <c r="C51" s="77" t="str">
        <f>'Прил.5 Расчет СМР и ОБ'!$C111</f>
        <v>Ящики с понижающим трансформатором автомат. выключателем,: 36в ЯТП-0,25-2</v>
      </c>
      <c r="D51" s="78" t="str">
        <f>'Прил.5 Расчет СМР и ОБ'!$D111</f>
        <v>шт</v>
      </c>
      <c r="E51" s="35">
        <f>'Прил.5 Расчет СМР и ОБ'!$E111</f>
        <v>5</v>
      </c>
      <c r="F51" s="32">
        <f>'Прил.5 Расчет СМР и ОБ'!$F111</f>
        <v>202.98</v>
      </c>
      <c r="G51" s="32">
        <f t="shared" si="1"/>
        <v>1014.9</v>
      </c>
    </row>
    <row r="52" spans="1:7" ht="252" x14ac:dyDescent="0.25">
      <c r="A52" s="31">
        <v>41</v>
      </c>
      <c r="B52" s="30" t="str">
        <f>'Прил.5 Расчет СМР и ОБ'!$B112</f>
        <v>62.1.01.07-0003</v>
      </c>
      <c r="C52" s="77" t="str">
        <f>'Прил.5 Расчет СМР и ОБ'!$C112</f>
        <v>Выключатели автоматические: с электромагнитным и полупроводниковым расцепителем А3714БР I-160А</v>
      </c>
      <c r="D52" s="78" t="str">
        <f>'Прил.5 Расчет СМР и ОБ'!$D112</f>
        <v>шт</v>
      </c>
      <c r="E52" s="35">
        <f>'Прил.5 Расчет СМР и ОБ'!$E112</f>
        <v>1</v>
      </c>
      <c r="F52" s="32">
        <f>'Прил.5 Расчет СМР и ОБ'!$F112</f>
        <v>822.08</v>
      </c>
      <c r="G52" s="32">
        <f t="shared" si="1"/>
        <v>822.08</v>
      </c>
    </row>
    <row r="53" spans="1:7" ht="220.5" x14ac:dyDescent="0.25">
      <c r="A53" s="31">
        <v>42</v>
      </c>
      <c r="B53" s="30" t="str">
        <f>'Прил.5 Расчет СМР и ОБ'!$B113</f>
        <v>62.1.01.02-0017</v>
      </c>
      <c r="C53" s="77" t="str">
        <f>'Прил.5 Расчет СМР и ОБ'!$C113</f>
        <v>Выключатели автоматические: дифференциального тока четырехполюсные АД-14 4Р 16А 30мА</v>
      </c>
      <c r="D53" s="78" t="str">
        <f>'Прил.5 Расчет СМР и ОБ'!$D113</f>
        <v>шт</v>
      </c>
      <c r="E53" s="35">
        <f>'Прил.5 Расчет СМР и ОБ'!$E113</f>
        <v>5</v>
      </c>
      <c r="F53" s="32">
        <f>'Прил.5 Расчет СМР и ОБ'!$F113</f>
        <v>142.63999999999999</v>
      </c>
      <c r="G53" s="32">
        <f t="shared" si="1"/>
        <v>713.19999999999993</v>
      </c>
    </row>
    <row r="54" spans="1:7" ht="110.25" x14ac:dyDescent="0.25">
      <c r="A54" s="31">
        <v>43</v>
      </c>
      <c r="B54" s="30" t="str">
        <f>'Прил.5 Расчет СМР и ОБ'!$B114</f>
        <v>61.2.07.02-0034</v>
      </c>
      <c r="C54" s="77" t="str">
        <f>'Прил.5 Расчет СМР и ОБ'!$C114</f>
        <v>Блок контрольно-пусковой, марка "С2000-КПБ"</v>
      </c>
      <c r="D54" s="78" t="str">
        <f>'Прил.5 Расчет СМР и ОБ'!$D114</f>
        <v>шт</v>
      </c>
      <c r="E54" s="35">
        <f>'Прил.5 Расчет СМР и ОБ'!$E114</f>
        <v>2</v>
      </c>
      <c r="F54" s="32">
        <f>'Прил.5 Расчет СМР и ОБ'!$F114</f>
        <v>243.85</v>
      </c>
      <c r="G54" s="32">
        <f t="shared" si="1"/>
        <v>487.7</v>
      </c>
    </row>
    <row r="55" spans="1:7" ht="236.25" x14ac:dyDescent="0.25">
      <c r="A55" s="31">
        <v>44</v>
      </c>
      <c r="B55" s="30" t="str">
        <f>'Прил.5 Расчет СМР и ОБ'!$B115</f>
        <v>62.1.01.09-0220</v>
      </c>
      <c r="C55" s="77" t="str">
        <f>'Прил.5 Расчет СМР и ОБ'!$C115</f>
        <v>Выключатели автоматические трехполюсные, комбинированные, максимальный расцепитель тока 1,6-63 А</v>
      </c>
      <c r="D55" s="78" t="str">
        <f>'Прил.5 Расчет СМР и ОБ'!$D115</f>
        <v>шт</v>
      </c>
      <c r="E55" s="35">
        <f>'Прил.5 Расчет СМР и ОБ'!$E115</f>
        <v>3</v>
      </c>
      <c r="F55" s="32">
        <f>'Прил.5 Расчет СМР и ОБ'!$F115</f>
        <v>156.19</v>
      </c>
      <c r="G55" s="32">
        <f t="shared" si="1"/>
        <v>468.57</v>
      </c>
    </row>
    <row r="56" spans="1:7" ht="173.25" x14ac:dyDescent="0.25">
      <c r="A56" s="31">
        <v>45</v>
      </c>
      <c r="B56" s="30" t="str">
        <f>'Прил.5 Расчет СМР и ОБ'!$B116</f>
        <v>62.1.01.09-0018</v>
      </c>
      <c r="C56" s="77" t="str">
        <f>'Прил.5 Расчет СМР и ОБ'!$C116</f>
        <v>Выключатели автоматические: «IEK» ВА47-29 3Р 25А, характеристика С</v>
      </c>
      <c r="D56" s="78" t="str">
        <f>'Прил.5 Расчет СМР и ОБ'!$D116</f>
        <v>шт</v>
      </c>
      <c r="E56" s="35">
        <f>'Прил.5 Расчет СМР и ОБ'!$E116</f>
        <v>13</v>
      </c>
      <c r="F56" s="32">
        <f>'Прил.5 Расчет СМР и ОБ'!$F116</f>
        <v>29.62</v>
      </c>
      <c r="G56" s="32">
        <f t="shared" si="1"/>
        <v>385.06</v>
      </c>
    </row>
    <row r="57" spans="1:7" ht="126" x14ac:dyDescent="0.25">
      <c r="A57" s="31">
        <v>46</v>
      </c>
      <c r="B57" s="30" t="str">
        <f>'Прил.5 Расчет СМР и ОБ'!$B117</f>
        <v>61.2.07.02-0081</v>
      </c>
      <c r="C57" s="77" t="str">
        <f>'Прил.5 Расчет СМР и ОБ'!$C117</f>
        <v>Блок сигнально-пусковой, марка "С2000-СП1" исп. 01</v>
      </c>
      <c r="D57" s="78" t="str">
        <f>'Прил.5 Расчет СМР и ОБ'!$D117</f>
        <v>шт</v>
      </c>
      <c r="E57" s="35">
        <f>'Прил.5 Расчет СМР и ОБ'!$E117</f>
        <v>2</v>
      </c>
      <c r="F57" s="32">
        <f>'Прил.5 Расчет СМР и ОБ'!$F117</f>
        <v>175.97</v>
      </c>
      <c r="G57" s="32">
        <f t="shared" si="1"/>
        <v>351.94</v>
      </c>
    </row>
    <row r="58" spans="1:7" ht="157.5" x14ac:dyDescent="0.25">
      <c r="A58" s="31">
        <v>47</v>
      </c>
      <c r="B58" s="30" t="str">
        <f>'Прил.5 Расчет СМР и ОБ'!$B118</f>
        <v>62.1.01.02-0001</v>
      </c>
      <c r="C58" s="77" t="str">
        <f>'Прил.5 Расчет СМР и ОБ'!$C118</f>
        <v>Автоматы дифференциальные двухполюсные 6A, 30MA тип АС</v>
      </c>
      <c r="D58" s="78" t="str">
        <f>'Прил.5 Расчет СМР и ОБ'!$D118</f>
        <v>шт</v>
      </c>
      <c r="E58" s="35">
        <f>'Прил.5 Расчет СМР и ОБ'!$E118</f>
        <v>1</v>
      </c>
      <c r="F58" s="32">
        <f>'Прил.5 Расчет СМР и ОБ'!$F118</f>
        <v>303.85000000000002</v>
      </c>
      <c r="G58" s="32">
        <f t="shared" si="1"/>
        <v>303.85000000000002</v>
      </c>
    </row>
    <row r="59" spans="1:7" ht="173.25" x14ac:dyDescent="0.25">
      <c r="A59" s="31">
        <v>48</v>
      </c>
      <c r="B59" s="30" t="str">
        <f>'Прил.5 Расчет СМР и ОБ'!$B119</f>
        <v>62.1.01.09-0016</v>
      </c>
      <c r="C59" s="77" t="str">
        <f>'Прил.5 Расчет СМР и ОБ'!$C119</f>
        <v>Выключатели автоматические: «IEK» ВА47-29 3Р 10А, характеристика С</v>
      </c>
      <c r="D59" s="78" t="str">
        <f>'Прил.5 Расчет СМР и ОБ'!$D119</f>
        <v>шт</v>
      </c>
      <c r="E59" s="35">
        <f>'Прил.5 Расчет СМР и ОБ'!$E119</f>
        <v>7</v>
      </c>
      <c r="F59" s="32">
        <f>'Прил.5 Расчет СМР и ОБ'!$F119</f>
        <v>39.25</v>
      </c>
      <c r="G59" s="32">
        <f t="shared" si="1"/>
        <v>274.75</v>
      </c>
    </row>
    <row r="60" spans="1:7" ht="267.75" x14ac:dyDescent="0.25">
      <c r="A60" s="31">
        <v>49</v>
      </c>
      <c r="B60" s="30" t="str">
        <f>'Прил.5 Расчет СМР и ОБ'!$B120</f>
        <v>Прайс из СД ОП</v>
      </c>
      <c r="C60" s="77" t="str">
        <f>'Прил.5 Расчет СМР и ОБ'!$C120</f>
        <v>Выключатель автоматический однополюсный Iн.р.=6А, характеристика "МА" (без теплового расцепителя) (SF3)</v>
      </c>
      <c r="D60" s="78" t="str">
        <f>'Прил.5 Расчет СМР и ОБ'!$D120</f>
        <v>шт</v>
      </c>
      <c r="E60" s="35">
        <f>'Прил.5 Расчет СМР и ОБ'!$E120</f>
        <v>3</v>
      </c>
      <c r="F60" s="33">
        <f>'Прил.5 Расчет СМР и ОБ'!$F120</f>
        <v>91.53</v>
      </c>
      <c r="G60" s="32">
        <f t="shared" si="1"/>
        <v>274.59000000000003</v>
      </c>
    </row>
    <row r="61" spans="1:7" ht="157.5" x14ac:dyDescent="0.25">
      <c r="A61" s="31">
        <v>50</v>
      </c>
      <c r="B61" s="30" t="str">
        <f>'Прил.5 Расчет СМР и ОБ'!$B121</f>
        <v>62.1.01.02-0002</v>
      </c>
      <c r="C61" s="77" t="str">
        <f>'Прил.5 Расчет СМР и ОБ'!$C121</f>
        <v>Автоматы дифференциальные двухполюсные 10A, 30MA тип АС</v>
      </c>
      <c r="D61" s="78" t="str">
        <f>'Прил.5 Расчет СМР и ОБ'!$D121</f>
        <v>шт</v>
      </c>
      <c r="E61" s="35">
        <f>'Прил.5 Расчет СМР и ОБ'!$E121</f>
        <v>1</v>
      </c>
      <c r="F61" s="32">
        <f>'Прил.5 Расчет СМР и ОБ'!$F121</f>
        <v>246.69</v>
      </c>
      <c r="G61" s="32">
        <f t="shared" si="1"/>
        <v>246.69</v>
      </c>
    </row>
    <row r="62" spans="1:7" ht="204.75" x14ac:dyDescent="0.25">
      <c r="A62" s="31">
        <v>51</v>
      </c>
      <c r="B62" s="30" t="str">
        <f>'Прил.5 Расчет СМР и ОБ'!$B122</f>
        <v>62.3.02.01-0005</v>
      </c>
      <c r="C62" s="77" t="str">
        <f>'Прил.5 Расчет СМР и ОБ'!$C122</f>
        <v>Выключатели пакетные герметические, тип ПВ3-16 56, 67 М1Б, корпус пластмассовый</v>
      </c>
      <c r="D62" s="78" t="str">
        <f>'Прил.5 Расчет СМР и ОБ'!$D122</f>
        <v>шт</v>
      </c>
      <c r="E62" s="35">
        <f>'Прил.5 Расчет СМР и ОБ'!$E122</f>
        <v>4</v>
      </c>
      <c r="F62" s="32">
        <f>'Прил.5 Расчет СМР и ОБ'!$F122</f>
        <v>48</v>
      </c>
      <c r="G62" s="32">
        <f t="shared" si="1"/>
        <v>192</v>
      </c>
    </row>
    <row r="63" spans="1:7" ht="173.25" x14ac:dyDescent="0.25">
      <c r="A63" s="31">
        <v>52</v>
      </c>
      <c r="B63" s="30" t="str">
        <f>'Прил.5 Расчет СМР и ОБ'!$B123</f>
        <v>62.1.01.09-0017</v>
      </c>
      <c r="C63" s="77" t="str">
        <f>'Прил.5 Расчет СМР и ОБ'!$C123</f>
        <v>Выключатели автоматические: «IEK» ВА47-29 3Р 16А, характеристика С</v>
      </c>
      <c r="D63" s="78" t="str">
        <f>'Прил.5 Расчет СМР и ОБ'!$D123</f>
        <v>шт</v>
      </c>
      <c r="E63" s="35">
        <f>'Прил.5 Расчет СМР и ОБ'!$E123</f>
        <v>6</v>
      </c>
      <c r="F63" s="32">
        <f>'Прил.5 Расчет СМР и ОБ'!$F123</f>
        <v>31.35</v>
      </c>
      <c r="G63" s="32">
        <f t="shared" si="1"/>
        <v>188.10000000000002</v>
      </c>
    </row>
    <row r="64" spans="1:7" ht="141.75" x14ac:dyDescent="0.25">
      <c r="A64" s="31">
        <v>53</v>
      </c>
      <c r="B64" s="30" t="str">
        <f>'Прил.5 Расчет СМР и ОБ'!$B124</f>
        <v>61.2.07.04-0002</v>
      </c>
      <c r="C64" s="77" t="str">
        <f>'Прил.5 Расчет СМР и ОБ'!$C124</f>
        <v>Контроллер двухпроводной линии связи, марка "С2000-КДЛ"</v>
      </c>
      <c r="D64" s="78" t="str">
        <f>'Прил.5 Расчет СМР и ОБ'!$D124</f>
        <v>шт</v>
      </c>
      <c r="E64" s="35">
        <f>'Прил.5 Расчет СМР и ОБ'!$E124</f>
        <v>1</v>
      </c>
      <c r="F64" s="32">
        <f>'Прил.5 Расчет СМР и ОБ'!$F124</f>
        <v>175.63</v>
      </c>
      <c r="G64" s="32">
        <f t="shared" si="1"/>
        <v>175.63</v>
      </c>
    </row>
    <row r="65" spans="1:7" ht="173.25" x14ac:dyDescent="0.25">
      <c r="A65" s="31">
        <v>54</v>
      </c>
      <c r="B65" s="30" t="str">
        <f>'Прил.5 Расчет СМР и ОБ'!$B125</f>
        <v>62.1.01.09-0019</v>
      </c>
      <c r="C65" s="77" t="str">
        <f>'Прил.5 Расчет СМР и ОБ'!$C125</f>
        <v>Выключатели автоматические: «IEK» ВА47-29 3Р 40А, характеристика С</v>
      </c>
      <c r="D65" s="78" t="str">
        <f>'Прил.5 Расчет СМР и ОБ'!$D125</f>
        <v>шт</v>
      </c>
      <c r="E65" s="35">
        <f>'Прил.5 Расчет СМР и ОБ'!$E125</f>
        <v>1</v>
      </c>
      <c r="F65" s="32">
        <f>'Прил.5 Расчет СМР и ОБ'!$F125</f>
        <v>29.62</v>
      </c>
      <c r="G65" s="32">
        <f t="shared" si="1"/>
        <v>29.62</v>
      </c>
    </row>
    <row r="66" spans="1:7" ht="110.25" x14ac:dyDescent="0.25">
      <c r="A66" s="73"/>
      <c r="B66" s="79"/>
      <c r="C66" s="79" t="s">
        <v>1350</v>
      </c>
      <c r="D66" s="79"/>
      <c r="E66" s="81"/>
      <c r="F66" s="75"/>
      <c r="G66" s="75">
        <f>SUM(G12:G65)</f>
        <v>4773344.8800000018</v>
      </c>
    </row>
    <row r="67" spans="1:7" ht="78.75" x14ac:dyDescent="0.25">
      <c r="A67" s="73"/>
      <c r="B67" s="74"/>
      <c r="C67" s="74" t="s">
        <v>1351</v>
      </c>
      <c r="D67" s="74"/>
      <c r="E67" s="81"/>
      <c r="F67" s="75"/>
      <c r="G67" s="75">
        <f>G66</f>
        <v>4773344.8800000018</v>
      </c>
    </row>
    <row r="69" spans="1:7" ht="15.75" x14ac:dyDescent="0.25">
      <c r="A69" s="11" t="s">
        <v>1273</v>
      </c>
      <c r="B69" s="11"/>
      <c r="C69" s="11"/>
    </row>
    <row r="70" spans="1:7" ht="15.75" x14ac:dyDescent="0.25">
      <c r="A70" s="12" t="s">
        <v>43</v>
      </c>
      <c r="B70" s="11"/>
      <c r="C70" s="11"/>
    </row>
    <row r="71" spans="1:7" ht="15.75" x14ac:dyDescent="0.25">
      <c r="A71" s="11"/>
      <c r="B71" s="11"/>
      <c r="C71" s="11"/>
    </row>
    <row r="72" spans="1:7" ht="15.75" x14ac:dyDescent="0.25">
      <c r="A72" s="119" t="s">
        <v>1416</v>
      </c>
      <c r="B72" s="11"/>
      <c r="C72" s="11"/>
    </row>
    <row r="73" spans="1:7" ht="15.75" x14ac:dyDescent="0.25">
      <c r="A73" s="12" t="s">
        <v>44</v>
      </c>
      <c r="B73" s="11"/>
      <c r="C7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E17"/>
  <sheetViews>
    <sheetView workbookViewId="0"/>
  </sheetViews>
  <sheetFormatPr defaultRowHeight="15" x14ac:dyDescent="0.25"/>
  <sheetData>
    <row r="1" spans="1:5" ht="15.75" x14ac:dyDescent="0.25">
      <c r="D1" s="109" t="s">
        <v>1352</v>
      </c>
    </row>
    <row r="2" spans="1:5" ht="15.75" x14ac:dyDescent="0.25">
      <c r="A2" s="109"/>
      <c r="B2" s="109"/>
      <c r="C2" s="109"/>
      <c r="D2" s="109"/>
    </row>
    <row r="3" spans="1:5" ht="15.75" x14ac:dyDescent="0.25">
      <c r="A3" s="164" t="s">
        <v>1353</v>
      </c>
      <c r="B3" s="164"/>
      <c r="C3" s="164"/>
      <c r="D3" s="164"/>
    </row>
    <row r="4" spans="1:5" ht="15.75" x14ac:dyDescent="0.25">
      <c r="A4" s="110"/>
      <c r="B4" s="110"/>
      <c r="C4" s="110"/>
      <c r="D4" s="110"/>
    </row>
    <row r="5" spans="1:5" ht="204.75" x14ac:dyDescent="0.25">
      <c r="A5" s="165" t="str">
        <f>'Прил.5 Расчет СМР и ОБ'!$A$6&amp;'Прил.5 Расчет СМР и ОБ'!$D$6</f>
        <v xml:space="preserve">Наименование разрабатываемого показателя УНЦ — Административно-бытовые здания </v>
      </c>
      <c r="B5" s="165"/>
      <c r="C5" s="165"/>
      <c r="D5" s="111"/>
    </row>
    <row r="6" spans="1:5" ht="78.75" x14ac:dyDescent="0.25">
      <c r="A6" s="165" t="str">
        <f>'Прил.5 Расчет СМР и ОБ'!$A$7</f>
        <v>Единица измерения  — м2</v>
      </c>
      <c r="B6" s="165"/>
      <c r="C6" s="165"/>
      <c r="D6" s="111"/>
    </row>
    <row r="8" spans="1:5" ht="126" x14ac:dyDescent="0.25">
      <c r="A8" s="184" t="s">
        <v>1354</v>
      </c>
      <c r="B8" s="184" t="s">
        <v>1355</v>
      </c>
      <c r="C8" s="184" t="s">
        <v>1356</v>
      </c>
      <c r="D8" s="184" t="s">
        <v>1357</v>
      </c>
    </row>
    <row r="9" spans="1:5" ht="15.75" x14ac:dyDescent="0.25">
      <c r="A9" s="184"/>
      <c r="B9" s="184"/>
      <c r="C9" s="184"/>
      <c r="D9" s="184"/>
    </row>
    <row r="10" spans="1:5" ht="15.75" x14ac:dyDescent="0.25">
      <c r="A10" s="112">
        <v>1</v>
      </c>
      <c r="B10" s="112">
        <v>2</v>
      </c>
      <c r="C10" s="112">
        <v>3</v>
      </c>
      <c r="D10" s="112">
        <v>4</v>
      </c>
    </row>
    <row r="11" spans="1:5" ht="110.25" x14ac:dyDescent="0.25">
      <c r="A11" s="112" t="s">
        <v>59</v>
      </c>
      <c r="B11" s="112" t="s">
        <v>1358</v>
      </c>
      <c r="C11" s="113" t="str">
        <f>B11</f>
        <v>объединенная испр с заменой прайсов на ФССЦ</v>
      </c>
      <c r="D11" s="114">
        <f>ROUND('Прил.4 РМ'!$C$41/1000,2)</f>
        <v>278.95999999999998</v>
      </c>
      <c r="E11" s="115"/>
    </row>
    <row r="12" spans="1:5" ht="15.75" x14ac:dyDescent="0.25">
      <c r="B12" s="109"/>
    </row>
    <row r="13" spans="1:5" ht="15.75" x14ac:dyDescent="0.25">
      <c r="A13" s="108" t="s">
        <v>1273</v>
      </c>
    </row>
    <row r="14" spans="1:5" ht="15.75" x14ac:dyDescent="0.25">
      <c r="A14" s="115" t="s">
        <v>43</v>
      </c>
    </row>
    <row r="16" spans="1:5" ht="15.75" x14ac:dyDescent="0.25">
      <c r="A16" s="119" t="s">
        <v>1416</v>
      </c>
    </row>
    <row r="17" spans="1:1" ht="15.75" x14ac:dyDescent="0.25">
      <c r="A17" s="115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4:E30"/>
  <sheetViews>
    <sheetView workbookViewId="0"/>
  </sheetViews>
  <sheetFormatPr defaultRowHeight="15" x14ac:dyDescent="0.25"/>
  <sheetData>
    <row r="4" spans="2:5" ht="15.75" x14ac:dyDescent="0.25">
      <c r="B4" s="163" t="s">
        <v>1359</v>
      </c>
      <c r="C4" s="163"/>
      <c r="D4" s="163"/>
    </row>
    <row r="5" spans="2:5" ht="18.75" x14ac:dyDescent="0.25">
      <c r="B5" s="13"/>
    </row>
    <row r="6" spans="2:5" ht="15.75" x14ac:dyDescent="0.25">
      <c r="B6" s="164" t="s">
        <v>1360</v>
      </c>
      <c r="C6" s="164"/>
      <c r="D6" s="164"/>
    </row>
    <row r="7" spans="2:5" ht="18.75" x14ac:dyDescent="0.25">
      <c r="B7" s="14"/>
    </row>
    <row r="8" spans="2:5" ht="157.5" x14ac:dyDescent="0.25">
      <c r="B8" s="15" t="s">
        <v>1361</v>
      </c>
      <c r="C8" s="15" t="s">
        <v>1362</v>
      </c>
      <c r="D8" s="15" t="s">
        <v>1363</v>
      </c>
    </row>
    <row r="9" spans="2:5" ht="15.75" x14ac:dyDescent="0.25">
      <c r="B9" s="15">
        <v>1</v>
      </c>
      <c r="C9" s="15">
        <v>2</v>
      </c>
      <c r="D9" s="15">
        <v>3</v>
      </c>
    </row>
    <row r="10" spans="2:5" ht="157.5" x14ac:dyDescent="0.25">
      <c r="B10" s="15" t="s">
        <v>1364</v>
      </c>
      <c r="C10" s="15" t="s">
        <v>1365</v>
      </c>
      <c r="D10" s="15">
        <v>44.29</v>
      </c>
    </row>
    <row r="11" spans="2:5" ht="157.5" x14ac:dyDescent="0.25">
      <c r="B11" s="15" t="s">
        <v>1366</v>
      </c>
      <c r="C11" s="15" t="s">
        <v>1365</v>
      </c>
      <c r="D11" s="15">
        <v>13.47</v>
      </c>
    </row>
    <row r="12" spans="2:5" ht="157.5" x14ac:dyDescent="0.25">
      <c r="B12" s="15" t="s">
        <v>1367</v>
      </c>
      <c r="C12" s="15" t="s">
        <v>1365</v>
      </c>
      <c r="D12" s="15">
        <v>8.0399999999999991</v>
      </c>
    </row>
    <row r="13" spans="2:5" ht="157.5" x14ac:dyDescent="0.25">
      <c r="B13" s="15" t="s">
        <v>1368</v>
      </c>
      <c r="C13" s="16" t="s">
        <v>1369</v>
      </c>
      <c r="D13" s="15">
        <v>6.26</v>
      </c>
    </row>
    <row r="14" spans="2:5" ht="393.75" x14ac:dyDescent="0.25">
      <c r="B14" s="15" t="s">
        <v>1370</v>
      </c>
      <c r="C14" s="15" t="s">
        <v>1371</v>
      </c>
      <c r="D14" s="17">
        <v>3.9E-2</v>
      </c>
    </row>
    <row r="15" spans="2:5" ht="409.5" x14ac:dyDescent="0.25">
      <c r="B15" s="15" t="s">
        <v>1372</v>
      </c>
      <c r="C15" s="15" t="s">
        <v>1373</v>
      </c>
      <c r="D15" s="17">
        <v>2.1000000000000001E-2</v>
      </c>
      <c r="E15" s="4"/>
    </row>
    <row r="16" spans="2:5" ht="63" x14ac:dyDescent="0.25">
      <c r="B16" s="15" t="s">
        <v>1300</v>
      </c>
      <c r="C16" s="15"/>
      <c r="D16" s="15" t="s">
        <v>1374</v>
      </c>
    </row>
    <row r="17" spans="2:4" ht="110.25" x14ac:dyDescent="0.25">
      <c r="B17" s="15" t="s">
        <v>1375</v>
      </c>
      <c r="C17" s="15" t="s">
        <v>1376</v>
      </c>
      <c r="D17" s="17">
        <v>2.1399999999999999E-2</v>
      </c>
    </row>
    <row r="18" spans="2:4" ht="94.5" x14ac:dyDescent="0.25">
      <c r="B18" s="15" t="s">
        <v>1377</v>
      </c>
      <c r="C18" s="15" t="s">
        <v>1378</v>
      </c>
      <c r="D18" s="17">
        <v>2E-3</v>
      </c>
    </row>
    <row r="19" spans="2:4" ht="94.5" x14ac:dyDescent="0.25">
      <c r="B19" s="15" t="s">
        <v>1308</v>
      </c>
      <c r="C19" s="15" t="s">
        <v>1379</v>
      </c>
      <c r="D19" s="17">
        <v>0.03</v>
      </c>
    </row>
    <row r="20" spans="2:4" ht="15.75" x14ac:dyDescent="0.25">
      <c r="B20" s="3"/>
    </row>
    <row r="21" spans="2:4" ht="15.75" x14ac:dyDescent="0.25">
      <c r="B21" s="3"/>
    </row>
    <row r="22" spans="2:4" ht="15.75" x14ac:dyDescent="0.25">
      <c r="B22" s="3"/>
    </row>
    <row r="23" spans="2:4" ht="15.75" x14ac:dyDescent="0.25">
      <c r="B23" s="3"/>
    </row>
    <row r="26" spans="2:4" ht="15.75" x14ac:dyDescent="0.25">
      <c r="B26" s="11" t="s">
        <v>1273</v>
      </c>
      <c r="C26" s="11"/>
    </row>
    <row r="27" spans="2:4" ht="15.75" x14ac:dyDescent="0.25">
      <c r="B27" s="12" t="s">
        <v>43</v>
      </c>
      <c r="C27" s="11"/>
    </row>
    <row r="28" spans="2:4" ht="15.75" x14ac:dyDescent="0.25">
      <c r="B28" s="11"/>
      <c r="C28" s="11"/>
    </row>
    <row r="29" spans="2:4" ht="15.75" x14ac:dyDescent="0.25">
      <c r="B29" s="119" t="s">
        <v>1416</v>
      </c>
      <c r="C29" s="11"/>
    </row>
    <row r="30" spans="2:4" ht="15.75" x14ac:dyDescent="0.25">
      <c r="B30" s="12" t="s">
        <v>44</v>
      </c>
      <c r="C30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G13"/>
  <sheetViews>
    <sheetView workbookViewId="0"/>
  </sheetViews>
  <sheetFormatPr defaultRowHeight="15" x14ac:dyDescent="0.25"/>
  <sheetData>
    <row r="2" spans="1:7" ht="15.75" x14ac:dyDescent="0.25">
      <c r="A2" s="164" t="s">
        <v>1380</v>
      </c>
      <c r="B2" s="164"/>
      <c r="C2" s="164"/>
      <c r="D2" s="164"/>
      <c r="E2" s="164"/>
      <c r="F2" s="164"/>
    </row>
    <row r="4" spans="1:7" ht="15.75" x14ac:dyDescent="0.25">
      <c r="A4" s="118" t="s">
        <v>1381</v>
      </c>
      <c r="B4" s="119"/>
      <c r="C4" s="119"/>
      <c r="D4" s="119"/>
      <c r="E4" s="119"/>
      <c r="F4" s="119"/>
      <c r="G4" s="119"/>
    </row>
    <row r="5" spans="1:7" ht="15.75" x14ac:dyDescent="0.25">
      <c r="A5" s="120" t="s">
        <v>1317</v>
      </c>
      <c r="B5" s="120" t="s">
        <v>1382</v>
      </c>
      <c r="C5" s="120" t="s">
        <v>1383</v>
      </c>
      <c r="D5" s="120" t="s">
        <v>1384</v>
      </c>
      <c r="E5" s="120" t="s">
        <v>1385</v>
      </c>
      <c r="F5" s="120" t="s">
        <v>1386</v>
      </c>
      <c r="G5" s="119"/>
    </row>
    <row r="6" spans="1:7" ht="15.75" x14ac:dyDescent="0.25">
      <c r="A6" s="120">
        <v>1</v>
      </c>
      <c r="B6" s="120">
        <v>2</v>
      </c>
      <c r="C6" s="120">
        <v>3</v>
      </c>
      <c r="D6" s="120">
        <v>4</v>
      </c>
      <c r="E6" s="120">
        <v>5</v>
      </c>
      <c r="F6" s="120">
        <v>6</v>
      </c>
      <c r="G6" s="119"/>
    </row>
    <row r="7" spans="1:7" ht="409.5" x14ac:dyDescent="0.25">
      <c r="A7" s="121" t="s">
        <v>1387</v>
      </c>
      <c r="B7" s="122" t="s">
        <v>1388</v>
      </c>
      <c r="C7" s="123" t="s">
        <v>1389</v>
      </c>
      <c r="D7" s="123" t="s">
        <v>1390</v>
      </c>
      <c r="E7" s="124">
        <v>47872.94</v>
      </c>
      <c r="F7" s="122" t="s">
        <v>1391</v>
      </c>
      <c r="G7" s="119"/>
    </row>
    <row r="8" spans="1:7" ht="204.75" x14ac:dyDescent="0.25">
      <c r="A8" s="121" t="s">
        <v>1392</v>
      </c>
      <c r="B8" s="122" t="s">
        <v>1393</v>
      </c>
      <c r="C8" s="123" t="s">
        <v>1394</v>
      </c>
      <c r="D8" s="123" t="s">
        <v>1395</v>
      </c>
      <c r="E8" s="125">
        <f>1973/12</f>
        <v>164.41666666666666</v>
      </c>
      <c r="F8" s="126" t="s">
        <v>1396</v>
      </c>
      <c r="G8" s="127"/>
    </row>
    <row r="9" spans="1:7" ht="63" x14ac:dyDescent="0.25">
      <c r="A9" s="121" t="s">
        <v>1397</v>
      </c>
      <c r="B9" s="122" t="s">
        <v>1398</v>
      </c>
      <c r="C9" s="123" t="s">
        <v>1399</v>
      </c>
      <c r="D9" s="123" t="s">
        <v>1390</v>
      </c>
      <c r="E9" s="125">
        <v>1</v>
      </c>
      <c r="F9" s="126"/>
      <c r="G9" s="128"/>
    </row>
    <row r="10" spans="1:7" ht="47.25" x14ac:dyDescent="0.25">
      <c r="A10" s="121" t="s">
        <v>1400</v>
      </c>
      <c r="B10" s="122" t="s">
        <v>1401</v>
      </c>
      <c r="C10" s="123"/>
      <c r="D10" s="123"/>
      <c r="E10" s="129">
        <v>3.2</v>
      </c>
      <c r="F10" s="126" t="s">
        <v>1402</v>
      </c>
      <c r="G10" s="128"/>
    </row>
    <row r="11" spans="1:7" ht="409.5" x14ac:dyDescent="0.25">
      <c r="A11" s="121" t="s">
        <v>1403</v>
      </c>
      <c r="B11" s="122" t="s">
        <v>1404</v>
      </c>
      <c r="C11" s="123" t="s">
        <v>1405</v>
      </c>
      <c r="D11" s="123" t="s">
        <v>1390</v>
      </c>
      <c r="E11" s="130">
        <v>1.2170000000000001</v>
      </c>
      <c r="F11" s="122" t="s">
        <v>1406</v>
      </c>
      <c r="G11" s="119"/>
    </row>
    <row r="12" spans="1:7" ht="409.5" x14ac:dyDescent="0.25">
      <c r="A12" s="121" t="s">
        <v>1407</v>
      </c>
      <c r="B12" s="131" t="s">
        <v>1408</v>
      </c>
      <c r="C12" s="123" t="s">
        <v>1409</v>
      </c>
      <c r="D12" s="123" t="s">
        <v>1390</v>
      </c>
      <c r="E12" s="132">
        <v>1.139</v>
      </c>
      <c r="F12" s="133" t="s">
        <v>1410</v>
      </c>
      <c r="G12" s="128"/>
    </row>
    <row r="13" spans="1:7" ht="378" x14ac:dyDescent="0.25">
      <c r="A13" s="158" t="s">
        <v>1411</v>
      </c>
      <c r="B13" s="159" t="s">
        <v>1412</v>
      </c>
      <c r="C13" s="160" t="s">
        <v>1413</v>
      </c>
      <c r="D13" s="160" t="s">
        <v>1414</v>
      </c>
      <c r="E13" s="161">
        <f>((E7*E9/E8)*E11)*E12</f>
        <v>403.60688167797269</v>
      </c>
      <c r="F13" s="162" t="s">
        <v>1415</v>
      </c>
      <c r="G13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D.Stromov</cp:lastModifiedBy>
  <cp:lastPrinted>2023-11-30T09:31:43Z</cp:lastPrinted>
  <dcterms:created xsi:type="dcterms:W3CDTF">2023-10-12T08:24:57Z</dcterms:created>
  <dcterms:modified xsi:type="dcterms:W3CDTF">2025-02-05T13:50:03Z</dcterms:modified>
  <cp:category/>
</cp:coreProperties>
</file>