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6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0" t="n"/>
      <c r="C6" s="250" t="n"/>
      <c r="D6" s="250" t="n"/>
    </row>
    <row r="7" ht="40.15" customHeight="1" s="306">
      <c r="B7" s="351" t="inlineStr">
        <is>
          <t>Наименование разрабатываемого показателя УНЦ — Шкафы РЗА 1 архитектуры. Шкаф автоматики регулирования напряжения двух автотрансформаторов</t>
        </is>
      </c>
    </row>
    <row r="8" ht="31.5" customHeight="1" s="306">
      <c r="B8" s="268" t="inlineStr">
        <is>
          <t xml:space="preserve">Сопоставимый уровень цен: </t>
        </is>
      </c>
      <c r="C8" s="268" t="n"/>
      <c r="D8" s="326">
        <f>D22</f>
        <v/>
      </c>
    </row>
    <row r="9" ht="15.75" customHeight="1" s="306">
      <c r="B9" s="351" t="inlineStr">
        <is>
          <t>Единица измерения  — 1 ед</t>
        </is>
      </c>
    </row>
    <row r="10">
      <c r="B10" s="351" t="n"/>
      <c r="C10" s="308" t="n"/>
      <c r="D10" s="308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4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4" t="n">
        <v>3</v>
      </c>
      <c r="C14" s="333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 xml:space="preserve">Шкаф РЗА 1 архитектуры. Шкаф автоматики регулирования напряжения двух автотрансформаторов </t>
        </is>
      </c>
    </row>
    <row r="17" ht="63" customHeight="1" s="306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49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стоим'!H12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49" t="n"/>
    </row>
    <row r="24" ht="31.5" customHeight="1" s="306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4" t="n">
        <v>10</v>
      </c>
      <c r="C25" s="333" t="inlineStr">
        <is>
          <t>Примечание</t>
        </is>
      </c>
      <c r="D25" s="354" t="n"/>
    </row>
    <row r="26">
      <c r="B26" s="222" t="n"/>
      <c r="C26" s="221" t="n"/>
      <c r="D26" s="221" t="n"/>
    </row>
    <row r="27">
      <c r="B27" s="268" t="n"/>
    </row>
    <row r="28">
      <c r="B28" s="308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49" t="inlineStr">
        <is>
          <t>Приложение № 2</t>
        </is>
      </c>
      <c r="K3" s="26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5" t="inlineStr">
        <is>
          <t>Наименование разрабатываемого показателя УНЦ — Шкафы РЗА 1 архитектуры. Шкаф автоматики регулирования напряжения двух автотрансформаторов</t>
        </is>
      </c>
      <c r="K6" s="268" t="n"/>
    </row>
    <row r="7" ht="15.75" customHeight="1" s="306">
      <c r="B7" s="356" t="inlineStr">
        <is>
          <t>Единица измерения  — 1 ед</t>
        </is>
      </c>
      <c r="K7" s="268" t="n"/>
    </row>
    <row r="8" ht="18.75" customHeight="1" s="306">
      <c r="B8" s="251" t="n"/>
    </row>
    <row r="9" ht="15.75" customHeight="1" s="306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8" t="n"/>
      <c r="L9" s="308" t="n"/>
    </row>
    <row r="10" ht="15.75" customHeight="1" s="306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8" t="n"/>
      <c r="L10" s="308" t="n"/>
    </row>
    <row r="11" ht="31.5" customHeight="1" s="306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8" t="n"/>
      <c r="L11" s="308" t="n"/>
    </row>
    <row r="12" ht="63" customHeight="1" s="306">
      <c r="B12" s="330" t="n">
        <v>1</v>
      </c>
      <c r="C12" s="331">
        <f>'Прил.1 Сравнит табл'!D16</f>
        <v/>
      </c>
      <c r="D12" s="332" t="inlineStr">
        <is>
          <t>02-10-03-2</t>
        </is>
      </c>
      <c r="E12" s="333" t="inlineStr">
        <is>
          <t>ОРУ 220 кВ. Устройства автоматики. 2 этап</t>
        </is>
      </c>
      <c r="F12" s="334" t="n"/>
      <c r="G12" s="334" t="n">
        <v>798.142532</v>
      </c>
      <c r="H12" s="334" t="n">
        <v>1489.1118096</v>
      </c>
      <c r="I12" s="334" t="n"/>
      <c r="J12" s="335">
        <f>SUM(F12:I12)</f>
        <v/>
      </c>
      <c r="K12" s="336" t="n"/>
      <c r="L12" s="336" t="n"/>
    </row>
    <row r="13" ht="15" customHeight="1" s="306">
      <c r="B13" s="353" t="inlineStr">
        <is>
          <t>Всего по объекту:</t>
        </is>
      </c>
      <c r="C13" s="445" t="n"/>
      <c r="D13" s="445" t="n"/>
      <c r="E13" s="446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6">
      <c r="A4" s="262" t="n"/>
      <c r="B4" s="262" t="n"/>
      <c r="C4" s="361" t="n"/>
    </row>
    <row r="5">
      <c r="A5" s="351" t="n"/>
    </row>
    <row r="6">
      <c r="A6" s="355" t="inlineStr">
        <is>
          <t>Наименование разрабатываемого показателя УНЦ — Шкафы РЗА 1 архитектуры. Шкаф автоматики регулирования напряжения двух автотрансформаторов</t>
        </is>
      </c>
    </row>
    <row r="7" s="306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8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6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6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312.51</v>
      </c>
      <c r="G12" s="256" t="n"/>
      <c r="H12" s="449">
        <f>SUM(H13:H16)</f>
        <v/>
      </c>
      <c r="I12" s="450" t="n"/>
      <c r="J12" s="450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3" t="inlineStr">
        <is>
          <t>чел.-ч</t>
        </is>
      </c>
      <c r="F13" s="393" t="n">
        <v>275.57</v>
      </c>
      <c r="G13" s="284" t="n">
        <v>9.4</v>
      </c>
      <c r="H13" s="254">
        <f>ROUND(F13*G13,2)</f>
        <v/>
      </c>
      <c r="I13" s="308" t="n"/>
    </row>
    <row r="14">
      <c r="A14" s="393" t="n">
        <v>2</v>
      </c>
      <c r="B14" s="235" t="n"/>
      <c r="C14" s="281" t="inlineStr">
        <is>
          <t>1-4-1</t>
        </is>
      </c>
      <c r="D14" s="282" t="inlineStr">
        <is>
          <t>Затраты труда рабочих (ср 4,1)</t>
        </is>
      </c>
      <c r="E14" s="393" t="inlineStr">
        <is>
          <t>чел.-ч</t>
        </is>
      </c>
      <c r="F14" s="393" t="n">
        <v>17.62</v>
      </c>
      <c r="G14" s="284" t="n">
        <v>9.76</v>
      </c>
      <c r="H14" s="254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1-3-6</t>
        </is>
      </c>
      <c r="D15" s="282" t="inlineStr">
        <is>
          <t>Затраты труда рабочих (ср 3,6)</t>
        </is>
      </c>
      <c r="E15" s="393" t="inlineStr">
        <is>
          <t>чел.-ч</t>
        </is>
      </c>
      <c r="F15" s="393" t="n">
        <v>15.2</v>
      </c>
      <c r="G15" s="284" t="n">
        <v>9.18</v>
      </c>
      <c r="H15" s="254">
        <f>ROUND(F15*G15,2)</f>
        <v/>
      </c>
      <c r="I15" s="308" t="n"/>
    </row>
    <row r="16">
      <c r="A16" s="393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4" t="n">
        <v>9.92</v>
      </c>
      <c r="H16" s="254">
        <f>ROUND(F16*G16,2)</f>
        <v/>
      </c>
      <c r="I16" s="308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8" t="n"/>
    </row>
    <row r="18">
      <c r="A18" s="393" t="n">
        <v>5</v>
      </c>
      <c r="B18" s="359" t="n"/>
      <c r="C18" s="281" t="n">
        <v>2</v>
      </c>
      <c r="D18" s="282" t="inlineStr">
        <is>
          <t>Затраты труда машинистов</t>
        </is>
      </c>
      <c r="E18" s="393" t="inlineStr">
        <is>
          <t>чел.-ч</t>
        </is>
      </c>
      <c r="F18" s="393" t="n">
        <v>15.16</v>
      </c>
      <c r="G18" s="254" t="n">
        <v>0</v>
      </c>
      <c r="H18" s="451" t="n">
        <v>190.26</v>
      </c>
      <c r="I18" s="308" t="n"/>
    </row>
    <row r="19" customFormat="1" s="304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4" t="n"/>
    </row>
    <row r="20" ht="25.5" customHeight="1" s="306">
      <c r="A20" s="393" t="n">
        <v>6</v>
      </c>
      <c r="B20" s="359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1" t="n">
        <v>7.58</v>
      </c>
      <c r="G20" s="277" t="n">
        <v>115.4</v>
      </c>
      <c r="H20" s="254">
        <f>ROUND(F20*G20,2)</f>
        <v/>
      </c>
      <c r="I20" s="340" t="n"/>
    </row>
    <row r="21">
      <c r="A21" s="393" t="n">
        <v>7</v>
      </c>
      <c r="B21" s="359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1" t="n">
        <v>7.58</v>
      </c>
      <c r="G21" s="277" t="n">
        <v>65.70999999999999</v>
      </c>
      <c r="H21" s="254">
        <f>ROUND(F21*G21,2)</f>
        <v/>
      </c>
      <c r="I21" s="340" t="n"/>
    </row>
    <row r="22" ht="25.5" customHeight="1" s="306">
      <c r="A22" s="393" t="n">
        <v>8</v>
      </c>
      <c r="B22" s="359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1" t="n">
        <v>60.94</v>
      </c>
      <c r="G22" s="277" t="n">
        <v>3.28</v>
      </c>
      <c r="H22" s="254">
        <f>ROUND(F22*G22,2)</f>
        <v/>
      </c>
      <c r="I22" s="340" t="n"/>
    </row>
    <row r="23" ht="25.5" customHeight="1" s="306">
      <c r="A23" s="393" t="n">
        <v>9</v>
      </c>
      <c r="B23" s="359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1" t="n">
        <v>60.94</v>
      </c>
      <c r="G23" s="277" t="n">
        <v>0.9</v>
      </c>
      <c r="H23" s="254">
        <f>ROUND(F23*G23,2)</f>
        <v/>
      </c>
      <c r="I23" s="340" t="n"/>
    </row>
    <row r="24" ht="25.5" customHeight="1" s="306">
      <c r="A24" s="393" t="n">
        <v>10</v>
      </c>
      <c r="B24" s="359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1" t="n">
        <v>0.9</v>
      </c>
      <c r="G24" s="277" t="n">
        <v>8.1</v>
      </c>
      <c r="H24" s="254">
        <f>ROUND(F24*G24,2)</f>
        <v/>
      </c>
      <c r="I24" s="340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38.25" customHeight="1" s="306">
      <c r="A26" s="393" t="n">
        <v>11</v>
      </c>
      <c r="B26" s="359" t="n"/>
      <c r="C26" s="281" t="inlineStr">
        <is>
          <t>Прайс из СД ОП</t>
        </is>
      </c>
      <c r="D26" s="282" t="inlineStr">
        <is>
          <t xml:space="preserve">Шкаф РЗА 1 архитектуры. Шкаф автоматики регулирования напряжения двух автотрансформаторов </t>
        </is>
      </c>
      <c r="E26" s="393" t="inlineStr">
        <is>
          <t>компл</t>
        </is>
      </c>
      <c r="F26" s="281" t="n">
        <v>1</v>
      </c>
      <c r="G26" s="254" t="n">
        <v>347923.32</v>
      </c>
      <c r="H26" s="254">
        <f>ROUND(F26*G26,2)</f>
        <v/>
      </c>
      <c r="I26" s="340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1" t="n">
        <v>12</v>
      </c>
      <c r="B28" s="359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3" t="inlineStr">
        <is>
          <t>1000 м</t>
        </is>
      </c>
      <c r="F28" s="281" t="n">
        <v>2.04</v>
      </c>
      <c r="G28" s="254" t="n">
        <v>38348.22</v>
      </c>
      <c r="H28" s="254">
        <f>ROUND(F28*G28,2)</f>
        <v/>
      </c>
      <c r="I28" s="450" t="n"/>
      <c r="J28" s="450" t="n"/>
      <c r="K28" s="242" t="n"/>
    </row>
    <row r="29">
      <c r="A29" s="261" t="n">
        <v>13</v>
      </c>
      <c r="B29" s="359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3" t="inlineStr">
        <is>
          <t>1000 м</t>
        </is>
      </c>
      <c r="F29" s="281" t="n">
        <v>1.53</v>
      </c>
      <c r="G29" s="254" t="n">
        <v>37014.5</v>
      </c>
      <c r="H29" s="254">
        <f>ROUND(F29*G29,2)</f>
        <v/>
      </c>
    </row>
    <row r="30" ht="51" customHeight="1" s="306">
      <c r="A30" s="261" t="n">
        <v>14</v>
      </c>
      <c r="B30" s="359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1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59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3" t="inlineStr">
        <is>
          <t>1000 м</t>
        </is>
      </c>
      <c r="F31" s="281" t="n">
        <v>0.102</v>
      </c>
      <c r="G31" s="254" t="n">
        <v>32828.83</v>
      </c>
      <c r="H31" s="254">
        <f>ROUND(F31*G31,2)</f>
        <v/>
      </c>
    </row>
    <row r="32" ht="25.5" customHeight="1" s="306">
      <c r="A32" s="261" t="n">
        <v>16</v>
      </c>
      <c r="B32" s="359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1" t="n">
        <v>0.01674</v>
      </c>
      <c r="G32" s="254" t="n">
        <v>68050</v>
      </c>
      <c r="H32" s="254">
        <f>ROUND(F32*G32,2)</f>
        <v/>
      </c>
    </row>
    <row r="33" ht="25.5" customHeight="1" s="306">
      <c r="A33" s="261" t="n">
        <v>17</v>
      </c>
      <c r="B33" s="359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1" t="n">
        <v>102</v>
      </c>
      <c r="G33" s="254" t="n">
        <v>3.43</v>
      </c>
      <c r="H33" s="254">
        <f>ROUND(F33*G33,2)</f>
        <v/>
      </c>
    </row>
    <row r="34" ht="25.5" customHeight="1" s="306">
      <c r="A34" s="261" t="n">
        <v>18</v>
      </c>
      <c r="B34" s="359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1" t="n">
        <v>0.03</v>
      </c>
      <c r="G34" s="254" t="n">
        <v>11500</v>
      </c>
      <c r="H34" s="254">
        <f>ROUND(F34*G34,2)</f>
        <v/>
      </c>
    </row>
    <row r="35">
      <c r="A35" s="261" t="n">
        <v>19</v>
      </c>
      <c r="B35" s="359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3" t="inlineStr">
        <is>
          <t>10 м</t>
        </is>
      </c>
      <c r="F35" s="281" t="n">
        <v>24.55</v>
      </c>
      <c r="G35" s="254" t="n">
        <v>6.9</v>
      </c>
      <c r="H35" s="254">
        <f>ROUND(F35*G35,2)</f>
        <v/>
      </c>
    </row>
    <row r="36">
      <c r="A36" s="261" t="n">
        <v>20</v>
      </c>
      <c r="B36" s="359" t="n"/>
      <c r="C36" s="281" t="inlineStr">
        <is>
          <t>14.4.03.03-0002</t>
        </is>
      </c>
      <c r="D36" s="282" t="inlineStr">
        <is>
          <t>Лак битумный БТ-123</t>
        </is>
      </c>
      <c r="E36" s="393" t="inlineStr">
        <is>
          <t>т</t>
        </is>
      </c>
      <c r="F36" s="281" t="n">
        <v>0.0114</v>
      </c>
      <c r="G36" s="254" t="n">
        <v>7826.9</v>
      </c>
      <c r="H36" s="254">
        <f>ROUND(F36*G36,2)</f>
        <v/>
      </c>
    </row>
    <row r="37">
      <c r="A37" s="261" t="n">
        <v>21</v>
      </c>
      <c r="B37" s="359" t="n"/>
      <c r="C37" s="281" t="inlineStr">
        <is>
          <t>20.1.02.06-0001</t>
        </is>
      </c>
      <c r="D37" s="282" t="inlineStr">
        <is>
          <t>Жир паяльный</t>
        </is>
      </c>
      <c r="E37" s="393" t="inlineStr">
        <is>
          <t>кг</t>
        </is>
      </c>
      <c r="F37" s="281" t="n">
        <v>0.84</v>
      </c>
      <c r="G37" s="254" t="n">
        <v>100.8</v>
      </c>
      <c r="H37" s="254">
        <f>ROUND(F37*G37,2)</f>
        <v/>
      </c>
    </row>
    <row r="38" ht="25.5" customHeight="1" s="306">
      <c r="A38" s="261" t="n">
        <v>22</v>
      </c>
      <c r="B38" s="359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3" t="inlineStr">
        <is>
          <t>руб</t>
        </is>
      </c>
      <c r="F38" s="281" t="n">
        <v>58.889</v>
      </c>
      <c r="G38" s="254" t="n">
        <v>1</v>
      </c>
      <c r="H38" s="254">
        <f>ROUND(F38*G38,2)</f>
        <v/>
      </c>
    </row>
    <row r="39">
      <c r="A39" s="261" t="n">
        <v>23</v>
      </c>
      <c r="B39" s="359" t="n"/>
      <c r="C39" s="281" t="inlineStr">
        <is>
          <t>25.2.01.01-0017</t>
        </is>
      </c>
      <c r="D39" s="282" t="inlineStr">
        <is>
          <t>Бирки маркировочные пластмассовые</t>
        </is>
      </c>
      <c r="E39" s="393" t="inlineStr">
        <is>
          <t>100 шт</t>
        </is>
      </c>
      <c r="F39" s="281" t="n">
        <v>1.9</v>
      </c>
      <c r="G39" s="254" t="n">
        <v>30.74</v>
      </c>
      <c r="H39" s="254">
        <f>ROUND(F39*G39,2)</f>
        <v/>
      </c>
    </row>
    <row r="40">
      <c r="A40" s="261" t="n">
        <v>24</v>
      </c>
      <c r="B40" s="359" t="n"/>
      <c r="C40" s="281" t="inlineStr">
        <is>
          <t>01.7.15.14-0165</t>
        </is>
      </c>
      <c r="D40" s="282" t="inlineStr">
        <is>
          <t>Шурупы с полукруглой головкой 4х40 мм</t>
        </is>
      </c>
      <c r="E40" s="393" t="inlineStr">
        <is>
          <t>т</t>
        </is>
      </c>
      <c r="F40" s="281" t="n">
        <v>0.00154</v>
      </c>
      <c r="G40" s="254" t="n">
        <v>12430</v>
      </c>
      <c r="H40" s="254">
        <f>ROUND(F40*G40,2)</f>
        <v/>
      </c>
    </row>
    <row r="41" ht="25.5" customHeight="1" s="306">
      <c r="A41" s="261" t="n">
        <v>25</v>
      </c>
      <c r="B41" s="359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3" t="inlineStr">
        <is>
          <t>кг</t>
        </is>
      </c>
      <c r="F41" s="281" t="n">
        <v>0.58</v>
      </c>
      <c r="G41" s="254" t="n">
        <v>30.4</v>
      </c>
      <c r="H41" s="254">
        <f>ROUND(F41*G41,2)</f>
        <v/>
      </c>
    </row>
    <row r="42" ht="25.5" customHeight="1" s="306">
      <c r="A42" s="261" t="n">
        <v>26</v>
      </c>
      <c r="B42" s="359" t="n"/>
      <c r="C42" s="281" t="inlineStr">
        <is>
          <t>10.3.02.03-0013</t>
        </is>
      </c>
      <c r="D42" s="282" t="inlineStr">
        <is>
          <t>Припои оловянно-свинцовые бессурьмянистые, марка ПОС61</t>
        </is>
      </c>
      <c r="E42" s="393" t="inlineStr">
        <is>
          <t>т</t>
        </is>
      </c>
      <c r="F42" s="281" t="n">
        <v>0.000152</v>
      </c>
      <c r="G42" s="254" t="n">
        <v>114220</v>
      </c>
      <c r="H42" s="254">
        <f>ROUND(F42*G42,2)</f>
        <v/>
      </c>
    </row>
    <row r="43">
      <c r="A43" s="261" t="n">
        <v>27</v>
      </c>
      <c r="B43" s="359" t="n"/>
      <c r="C43" s="281" t="inlineStr">
        <is>
          <t>01.7.15.07-0152</t>
        </is>
      </c>
      <c r="D43" s="282" t="inlineStr">
        <is>
          <t>Дюбели с шурупом, размер 6х35 мм</t>
        </is>
      </c>
      <c r="E43" s="393" t="inlineStr">
        <is>
          <t>100 шт</t>
        </is>
      </c>
      <c r="F43" s="281" t="n">
        <v>1.75</v>
      </c>
      <c r="G43" s="254" t="n">
        <v>8</v>
      </c>
      <c r="H43" s="254">
        <f>ROUND(F43*G43,2)</f>
        <v/>
      </c>
    </row>
    <row r="44">
      <c r="A44" s="261" t="n">
        <v>28</v>
      </c>
      <c r="B44" s="359" t="n"/>
      <c r="C44" s="281" t="inlineStr">
        <is>
          <t>01.3.01.05-0009</t>
        </is>
      </c>
      <c r="D44" s="282" t="inlineStr">
        <is>
          <t>Парафин нефтяной твердый Т-1</t>
        </is>
      </c>
      <c r="E44" s="393" t="inlineStr">
        <is>
          <t>т</t>
        </is>
      </c>
      <c r="F44" s="281" t="n">
        <v>0.00042</v>
      </c>
      <c r="G44" s="254" t="n">
        <v>8105.71</v>
      </c>
      <c r="H44" s="254">
        <f>ROUND(F44*G44,2)</f>
        <v/>
      </c>
    </row>
    <row r="45">
      <c r="A45" s="261" t="n">
        <v>29</v>
      </c>
      <c r="B45" s="359" t="n"/>
      <c r="C45" s="281" t="inlineStr">
        <is>
          <t>20.2.01.05-0001</t>
        </is>
      </c>
      <c r="D45" s="282" t="inlineStr">
        <is>
          <t>Гильзы кабельные медные ГМ 2,5</t>
        </is>
      </c>
      <c r="E45" s="393" t="inlineStr">
        <is>
          <t>100 шт</t>
        </is>
      </c>
      <c r="F45" s="281" t="n">
        <v>0.05</v>
      </c>
      <c r="G45" s="254" t="n">
        <v>66</v>
      </c>
      <c r="H45" s="254">
        <f>ROUND(F45*G45,2)</f>
        <v/>
      </c>
    </row>
    <row r="46">
      <c r="A46" s="261" t="n">
        <v>30</v>
      </c>
      <c r="B46" s="359" t="n"/>
      <c r="C46" s="281" t="inlineStr">
        <is>
          <t>01.7.11.07-0034</t>
        </is>
      </c>
      <c r="D46" s="282" t="inlineStr">
        <is>
          <t>Электроды сварочные Э42А, диаметр 4 мм</t>
        </is>
      </c>
      <c r="E46" s="393" t="inlineStr">
        <is>
          <t>кг</t>
        </is>
      </c>
      <c r="F46" s="281" t="n">
        <v>0.3</v>
      </c>
      <c r="G46" s="254" t="n">
        <v>10.57</v>
      </c>
      <c r="H46" s="254">
        <f>ROUND(F46*G46,2)</f>
        <v/>
      </c>
    </row>
    <row r="47">
      <c r="A47" s="261" t="n">
        <v>31</v>
      </c>
      <c r="B47" s="359" t="n"/>
      <c r="C47" s="281" t="inlineStr">
        <is>
          <t>24.3.01.01-0002</t>
        </is>
      </c>
      <c r="D47" s="282" t="inlineStr">
        <is>
          <t>Трубка полихлорвиниловая</t>
        </is>
      </c>
      <c r="E47" s="393" t="inlineStr">
        <is>
          <t>кг</t>
        </is>
      </c>
      <c r="F47" s="281" t="n">
        <v>0.076</v>
      </c>
      <c r="G47" s="254" t="n">
        <v>35.7</v>
      </c>
      <c r="H47" s="254">
        <f>ROUND(F47*G47,2)</f>
        <v/>
      </c>
    </row>
    <row r="48">
      <c r="A48" s="261" t="n">
        <v>32</v>
      </c>
      <c r="B48" s="359" t="n"/>
      <c r="C48" s="281" t="inlineStr">
        <is>
          <t>01.3.01.07-0009</t>
        </is>
      </c>
      <c r="D48" s="282" t="inlineStr">
        <is>
          <t>Спирт этиловый ректификованный технический, сорт I</t>
        </is>
      </c>
      <c r="E48" s="393" t="inlineStr">
        <is>
          <t>кг</t>
        </is>
      </c>
      <c r="F48" s="281" t="n">
        <v>0.0551</v>
      </c>
      <c r="G48" s="254" t="n">
        <v>38.89</v>
      </c>
      <c r="H48" s="254">
        <f>ROUND(F48*G48,2)</f>
        <v/>
      </c>
    </row>
    <row r="49">
      <c r="A49" s="261" t="n">
        <v>33</v>
      </c>
      <c r="B49" s="359" t="n"/>
      <c r="C49" s="281" t="inlineStr">
        <is>
          <t>14.4.02.09-0001</t>
        </is>
      </c>
      <c r="D49" s="282" t="inlineStr">
        <is>
          <t>Краска</t>
        </is>
      </c>
      <c r="E49" s="393" t="inlineStr">
        <is>
          <t>кг</t>
        </is>
      </c>
      <c r="F49" s="281" t="n">
        <v>0.07000000000000001</v>
      </c>
      <c r="G49" s="254" t="n">
        <v>28.6</v>
      </c>
      <c r="H49" s="254">
        <f>ROUND(F49*G49,2)</f>
        <v/>
      </c>
    </row>
    <row r="50">
      <c r="A50" s="261" t="n">
        <v>34</v>
      </c>
      <c r="B50" s="359" t="n"/>
      <c r="C50" s="281" t="inlineStr">
        <is>
          <t>01.3.05.17-0002</t>
        </is>
      </c>
      <c r="D50" s="282" t="inlineStr">
        <is>
          <t>Канифоль сосновая</t>
        </is>
      </c>
      <c r="E50" s="393" t="inlineStr">
        <is>
          <t>кг</t>
        </is>
      </c>
      <c r="F50" s="281" t="n">
        <v>0.0361</v>
      </c>
      <c r="G50" s="254" t="n">
        <v>27.74</v>
      </c>
      <c r="H50" s="254">
        <f>ROUND(F50*G50,2)</f>
        <v/>
      </c>
    </row>
    <row r="51">
      <c r="A51" s="261" t="n">
        <v>35</v>
      </c>
      <c r="B51" s="359" t="n"/>
      <c r="C51" s="281" t="inlineStr">
        <is>
          <t>20.2.02.01-0011</t>
        </is>
      </c>
      <c r="D51" s="282" t="inlineStr">
        <is>
          <t>Втулки, диаметр 17 мм</t>
        </is>
      </c>
      <c r="E51" s="393" t="inlineStr">
        <is>
          <t>1000 шт</t>
        </is>
      </c>
      <c r="F51" s="281" t="n">
        <v>0.0122</v>
      </c>
      <c r="G51" s="254" t="n">
        <v>75.40000000000001</v>
      </c>
      <c r="H51" s="254">
        <f>ROUND(F51*G51,2)</f>
        <v/>
      </c>
    </row>
    <row r="52">
      <c r="A52" s="261" t="n">
        <v>36</v>
      </c>
      <c r="B52" s="359" t="n"/>
      <c r="C52" s="281" t="inlineStr">
        <is>
          <t>01.7.07.20-0002</t>
        </is>
      </c>
      <c r="D52" s="282" t="inlineStr">
        <is>
          <t>Тальк молотый, сорт I</t>
        </is>
      </c>
      <c r="E52" s="393" t="inlineStr">
        <is>
          <t>т</t>
        </is>
      </c>
      <c r="F52" s="281" t="n">
        <v>0.00043</v>
      </c>
      <c r="G52" s="254" t="n">
        <v>1820</v>
      </c>
      <c r="H52" s="254">
        <f>ROUND(F52*G52,2)</f>
        <v/>
      </c>
    </row>
    <row r="53">
      <c r="A53" s="261" t="n">
        <v>37</v>
      </c>
      <c r="B53" s="359" t="n"/>
      <c r="C53" s="281" t="inlineStr">
        <is>
          <t>01.7.15.03-0042</t>
        </is>
      </c>
      <c r="D53" s="282" t="inlineStr">
        <is>
          <t>Болты с гайками и шайбами строительные</t>
        </is>
      </c>
      <c r="E53" s="393" t="inlineStr">
        <is>
          <t>кг</t>
        </is>
      </c>
      <c r="F53" s="281" t="n">
        <v>0.06</v>
      </c>
      <c r="G53" s="254" t="n">
        <v>9.039999999999999</v>
      </c>
      <c r="H53" s="254">
        <f>ROUND(F53*G53,2)</f>
        <v/>
      </c>
    </row>
    <row r="54">
      <c r="A54" s="261" t="n">
        <v>38</v>
      </c>
      <c r="B54" s="359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3" t="inlineStr">
        <is>
          <t>т</t>
        </is>
      </c>
      <c r="F54" s="281" t="n">
        <v>3.8e-05</v>
      </c>
      <c r="G54" s="254" t="n">
        <v>4934.48</v>
      </c>
      <c r="H54" s="254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8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2" t="inlineStr">
        <is>
          <t>Ресурсная модель</t>
        </is>
      </c>
    </row>
    <row r="6">
      <c r="B6" s="247" t="n"/>
      <c r="C6" s="297" t="n"/>
      <c r="D6" s="297" t="n"/>
      <c r="E6" s="297" t="n"/>
    </row>
    <row r="7" ht="29.45" customHeight="1" s="306">
      <c r="B7" s="362" t="inlineStr">
        <is>
          <t>Наименование разрабатываемого показателя УНЦ — Шкафы РЗА 1 архитектуры. Шкаф автоматики регулирования напряжения двух автотрансформаторов</t>
        </is>
      </c>
    </row>
    <row r="8">
      <c r="B8" s="363" t="inlineStr">
        <is>
          <t>Единица измерения  — 1 ед</t>
        </is>
      </c>
    </row>
    <row r="9">
      <c r="B9" s="247" t="n"/>
      <c r="C9" s="297" t="n"/>
      <c r="D9" s="297" t="n"/>
      <c r="E9" s="297" t="n"/>
    </row>
    <row r="10" ht="51" customHeight="1" s="306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6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6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6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6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6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6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6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6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6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6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306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6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7" t="n"/>
      <c r="D42" s="297" t="n"/>
      <c r="E42" s="297" t="n"/>
    </row>
    <row r="43">
      <c r="B43" s="238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8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8" t="n"/>
      <c r="C45" s="297" t="n"/>
      <c r="D45" s="297" t="n"/>
      <c r="E45" s="297" t="n"/>
    </row>
    <row r="46">
      <c r="B46" s="238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3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29" zoomScale="70" workbookViewId="0">
      <selection activeCell="A79" sqref="A79:XFD338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64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2" t="inlineStr">
        <is>
          <t>Расчет стоимости СМР и оборудования</t>
        </is>
      </c>
    </row>
    <row r="5" ht="12.75" customFormat="1" customHeight="1" s="297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7">
      <c r="A6" s="269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Шкаф автоматики регулирования напряжения двух автотрансформаторов</t>
        </is>
      </c>
    </row>
    <row r="7" ht="12.75" customFormat="1" customHeight="1" s="297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7">
      <c r="A8" s="345" t="n"/>
    </row>
    <row r="9" ht="27" customHeight="1" s="306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5" t="n"/>
      <c r="L9" s="295" t="n"/>
      <c r="M9" s="295" t="n"/>
      <c r="N9" s="295" t="n"/>
    </row>
    <row r="10" ht="28.5" customHeight="1" s="306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5" t="n"/>
      <c r="L10" s="295" t="n"/>
      <c r="M10" s="295" t="n"/>
      <c r="N10" s="295" t="n"/>
    </row>
    <row r="11" s="306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5" t="n"/>
      <c r="L11" s="295" t="n"/>
      <c r="M11" s="295" t="n"/>
      <c r="N11" s="295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6">
      <c r="A13" s="367" t="n">
        <v>1</v>
      </c>
      <c r="B13" s="286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1" t="n"/>
      <c r="G14" s="291">
        <f>SUM(G13:G13)</f>
        <v/>
      </c>
      <c r="H14" s="377" t="n">
        <v>1</v>
      </c>
      <c r="I14" s="194" t="n"/>
      <c r="J14" s="291">
        <f>SUM(J13:J13)</f>
        <v/>
      </c>
    </row>
    <row r="15" ht="14.25" customFormat="1" customHeight="1" s="295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5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1">
        <f>G16/E16</f>
        <v/>
      </c>
      <c r="G16" s="291">
        <f>Прил.3!H17</f>
        <v/>
      </c>
      <c r="H16" s="377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5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5">
      <c r="A19" s="367" t="n">
        <v>3</v>
      </c>
      <c r="B19" s="286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7.58</v>
      </c>
      <c r="F19" s="376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7" t="n">
        <v>4</v>
      </c>
      <c r="B20" s="286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7.58</v>
      </c>
      <c r="F20" s="376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7" t="n">
        <v>5</v>
      </c>
      <c r="B21" s="286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60.94</v>
      </c>
      <c r="F21" s="376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1" t="n"/>
      <c r="G22" s="291">
        <f>SUM(G19:G21)</f>
        <v/>
      </c>
      <c r="H22" s="377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7" t="n">
        <v>6</v>
      </c>
      <c r="B23" s="286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60.94</v>
      </c>
      <c r="F23" s="376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7" t="n">
        <v>7</v>
      </c>
      <c r="B24" s="286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5" t="n"/>
      <c r="L28" s="295" t="n"/>
    </row>
    <row r="29" ht="38.25" customHeight="1" s="306">
      <c r="A29" s="367" t="n">
        <v>8</v>
      </c>
      <c r="B29" s="286" t="inlineStr">
        <is>
          <t>БЦ.30_1.63</t>
        </is>
      </c>
      <c r="C29" s="374" t="inlineStr">
        <is>
          <t xml:space="preserve">Шкаф РЗА 1 архитектуры. Шкаф автоматики регулирования напряжения двух автотрансформаторов </t>
        </is>
      </c>
      <c r="D29" s="367" t="inlineStr">
        <is>
          <t>компл</t>
        </is>
      </c>
      <c r="E29" s="453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2420000</v>
      </c>
      <c r="J29" s="291">
        <f>ROUND(I29*E29,2)</f>
        <v/>
      </c>
      <c r="K29" s="295" t="n"/>
      <c r="L29" s="295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1">
        <f>G29</f>
        <v/>
      </c>
      <c r="H30" s="377" t="n">
        <v>0</v>
      </c>
      <c r="I30" s="195" t="n"/>
      <c r="J30" s="291">
        <f>J29</f>
        <v/>
      </c>
      <c r="K30" s="295" t="n"/>
      <c r="L30" s="295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1" t="n">
        <v>0</v>
      </c>
      <c r="H31" s="377" t="n">
        <v>0</v>
      </c>
      <c r="I31" s="195" t="n"/>
      <c r="J31" s="291" t="n">
        <v>0</v>
      </c>
      <c r="K31" s="295" t="n"/>
      <c r="L31" s="295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1">
        <f>G31+G30</f>
        <v/>
      </c>
      <c r="H32" s="377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1">
        <f>G32</f>
        <v/>
      </c>
      <c r="H33" s="377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5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5">
      <c r="A36" s="367" t="n">
        <v>9</v>
      </c>
      <c r="B36" s="286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53" t="n">
        <v>2.04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7" t="n">
        <v>10</v>
      </c>
      <c r="B37" s="286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53" t="n">
        <v>1.53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67" t="n"/>
      <c r="B38" s="211" t="n"/>
      <c r="C38" s="212" t="inlineStr">
        <is>
          <t>Итого основные материалы</t>
        </is>
      </c>
      <c r="D38" s="369" t="n"/>
      <c r="E38" s="453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67" t="n">
        <v>11</v>
      </c>
      <c r="B39" s="286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3" t="n">
        <v>0.1</v>
      </c>
      <c r="F39" s="376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67">
        <f>A39+1</f>
        <v/>
      </c>
      <c r="B40" s="286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7">
        <f>A40+1</f>
        <v/>
      </c>
      <c r="B41" s="286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3" t="n">
        <v>0.01674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7">
        <f>A41+1</f>
        <v/>
      </c>
      <c r="B42" s="286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3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7">
        <f>A42+1</f>
        <v/>
      </c>
      <c r="B43" s="286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3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7">
        <f>A43+1</f>
        <v/>
      </c>
      <c r="B44" s="286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24.55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7">
        <f>A44+1</f>
        <v/>
      </c>
      <c r="B45" s="286" t="inlineStr">
        <is>
          <t>14.4.03.03-0002</t>
        </is>
      </c>
      <c r="C45" s="374" t="inlineStr">
        <is>
          <t>Лак битумный БТ-123</t>
        </is>
      </c>
      <c r="D45" s="367" t="inlineStr">
        <is>
          <t>т</t>
        </is>
      </c>
      <c r="E45" s="453" t="n">
        <v>0.0114</v>
      </c>
      <c r="F45" s="291" t="n">
        <v>7826.9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7">
        <f>A45+1</f>
        <v/>
      </c>
      <c r="B46" s="286" t="inlineStr">
        <is>
          <t>20.1.02.06-0001</t>
        </is>
      </c>
      <c r="C46" s="374" t="inlineStr">
        <is>
          <t>Жир паяльный</t>
        </is>
      </c>
      <c r="D46" s="367" t="inlineStr">
        <is>
          <t>кг</t>
        </is>
      </c>
      <c r="E46" s="453" t="n">
        <v>0.84</v>
      </c>
      <c r="F46" s="291" t="n">
        <v>100.8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25.5" customFormat="1" customHeight="1" s="295">
      <c r="A47" s="367">
        <f>A46+1</f>
        <v/>
      </c>
      <c r="B47" s="286" t="inlineStr">
        <is>
          <t>999-9950</t>
        </is>
      </c>
      <c r="C47" s="374" t="inlineStr">
        <is>
          <t>Вспомогательные ненормируемые ресурсы (2% от Оплаты труда рабочих)</t>
        </is>
      </c>
      <c r="D47" s="367" t="inlineStr">
        <is>
          <t>руб</t>
        </is>
      </c>
      <c r="E47" s="453" t="n">
        <v>58.889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7">
        <f>A47+1</f>
        <v/>
      </c>
      <c r="B48" s="286" t="inlineStr">
        <is>
          <t>25.2.01.01-0017</t>
        </is>
      </c>
      <c r="C48" s="374" t="inlineStr">
        <is>
          <t>Бирки маркировочные пластмассовые</t>
        </is>
      </c>
      <c r="D48" s="367" t="inlineStr">
        <is>
          <t>100 шт</t>
        </is>
      </c>
      <c r="E48" s="453" t="n">
        <v>1.9</v>
      </c>
      <c r="F48" s="291" t="n">
        <v>30.74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7">
        <f>A48+1</f>
        <v/>
      </c>
      <c r="B49" s="286" t="inlineStr">
        <is>
          <t>01.7.15.14-0165</t>
        </is>
      </c>
      <c r="C49" s="374" t="inlineStr">
        <is>
          <t>Шурупы с полукруглой головкой 4х40 мм</t>
        </is>
      </c>
      <c r="D49" s="367" t="inlineStr">
        <is>
          <t>т</t>
        </is>
      </c>
      <c r="E49" s="453" t="n">
        <v>0.00154</v>
      </c>
      <c r="F49" s="291" t="n">
        <v>12430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7">
        <f>A49+1</f>
        <v/>
      </c>
      <c r="B50" s="286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53" t="n">
        <v>0.58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25.5" customFormat="1" customHeight="1" s="295">
      <c r="A51" s="367">
        <f>A50+1</f>
        <v/>
      </c>
      <c r="B51" s="286" t="inlineStr">
        <is>
          <t>10.3.02.03-0013</t>
        </is>
      </c>
      <c r="C51" s="374" t="inlineStr">
        <is>
          <t>Припои оловянно-свинцовые бессурьмянистые, марка ПОС61</t>
        </is>
      </c>
      <c r="D51" s="367" t="inlineStr">
        <is>
          <t>т</t>
        </is>
      </c>
      <c r="E51" s="453" t="n">
        <v>0.000152</v>
      </c>
      <c r="F51" s="291" t="n">
        <v>114220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14.25" customFormat="1" customHeight="1" s="295">
      <c r="A52" s="367">
        <f>A51+1</f>
        <v/>
      </c>
      <c r="B52" s="286" t="inlineStr">
        <is>
          <t>01.7.15.07-0152</t>
        </is>
      </c>
      <c r="C52" s="374" t="inlineStr">
        <is>
          <t>Дюбели с шурупом, размер 6х35 мм</t>
        </is>
      </c>
      <c r="D52" s="367" t="inlineStr">
        <is>
          <t>100 шт</t>
        </is>
      </c>
      <c r="E52" s="453" t="n">
        <v>1.75</v>
      </c>
      <c r="F52" s="291" t="n">
        <v>8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7">
        <f>A52+1</f>
        <v/>
      </c>
      <c r="B53" s="286" t="inlineStr">
        <is>
          <t>01.3.01.05-0009</t>
        </is>
      </c>
      <c r="C53" s="374" t="inlineStr">
        <is>
          <t>Парафин нефтяной твердый Т-1</t>
        </is>
      </c>
      <c r="D53" s="367" t="inlineStr">
        <is>
          <t>т</t>
        </is>
      </c>
      <c r="E53" s="453" t="n">
        <v>0.00042</v>
      </c>
      <c r="F53" s="291" t="n">
        <v>8105.71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14.25" customFormat="1" customHeight="1" s="295">
      <c r="A54" s="367">
        <f>A53+1</f>
        <v/>
      </c>
      <c r="B54" s="286" t="inlineStr">
        <is>
          <t>20.2.01.05-0001</t>
        </is>
      </c>
      <c r="C54" s="374" t="inlineStr">
        <is>
          <t>Гильзы кабельные медные ГМ 2,5</t>
        </is>
      </c>
      <c r="D54" s="367" t="inlineStr">
        <is>
          <t>100 шт</t>
        </is>
      </c>
      <c r="E54" s="453" t="n">
        <v>0.05</v>
      </c>
      <c r="F54" s="291" t="n">
        <v>66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25.5" customFormat="1" customHeight="1" s="295">
      <c r="A55" s="367">
        <f>A54+1</f>
        <v/>
      </c>
      <c r="B55" s="286" t="inlineStr">
        <is>
          <t>01.7.11.07-0034</t>
        </is>
      </c>
      <c r="C55" s="374" t="inlineStr">
        <is>
          <t>Электроды сварочные Э42А, диаметр 4 мм</t>
        </is>
      </c>
      <c r="D55" s="367" t="inlineStr">
        <is>
          <t>кг</t>
        </is>
      </c>
      <c r="E55" s="453" t="n">
        <v>0.3</v>
      </c>
      <c r="F55" s="291" t="n">
        <v>10.57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67">
        <f>A55+1</f>
        <v/>
      </c>
      <c r="B56" s="286" t="inlineStr">
        <is>
          <t>24.3.01.01-0002</t>
        </is>
      </c>
      <c r="C56" s="374" t="inlineStr">
        <is>
          <t>Трубка полихлорвиниловая</t>
        </is>
      </c>
      <c r="D56" s="367" t="inlineStr">
        <is>
          <t>кг</t>
        </is>
      </c>
      <c r="E56" s="453" t="n">
        <v>0.076</v>
      </c>
      <c r="F56" s="291" t="n">
        <v>35.7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25.5" customFormat="1" customHeight="1" s="295">
      <c r="A57" s="367">
        <f>A56+1</f>
        <v/>
      </c>
      <c r="B57" s="286" t="inlineStr">
        <is>
          <t>01.3.01.07-0009</t>
        </is>
      </c>
      <c r="C57" s="374" t="inlineStr">
        <is>
          <t>Спирт этиловый ректификованный технический, сорт I</t>
        </is>
      </c>
      <c r="D57" s="367" t="inlineStr">
        <is>
          <t>кг</t>
        </is>
      </c>
      <c r="E57" s="453" t="n">
        <v>0.0551</v>
      </c>
      <c r="F57" s="291" t="n">
        <v>38.89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7">
        <f>A57+1</f>
        <v/>
      </c>
      <c r="B58" s="286" t="inlineStr">
        <is>
          <t>14.4.02.09-0001</t>
        </is>
      </c>
      <c r="C58" s="374" t="inlineStr">
        <is>
          <t>Краска</t>
        </is>
      </c>
      <c r="D58" s="367" t="inlineStr">
        <is>
          <t>кг</t>
        </is>
      </c>
      <c r="E58" s="453" t="n">
        <v>0.07000000000000001</v>
      </c>
      <c r="F58" s="291" t="n">
        <v>28.6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7">
        <f>A58+1</f>
        <v/>
      </c>
      <c r="B59" s="286" t="inlineStr">
        <is>
          <t>01.3.05.17-0002</t>
        </is>
      </c>
      <c r="C59" s="374" t="inlineStr">
        <is>
          <t>Канифоль сосновая</t>
        </is>
      </c>
      <c r="D59" s="367" t="inlineStr">
        <is>
          <t>кг</t>
        </is>
      </c>
      <c r="E59" s="453" t="n">
        <v>0.0361</v>
      </c>
      <c r="F59" s="291" t="n">
        <v>27.74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7">
        <f>A59+1</f>
        <v/>
      </c>
      <c r="B60" s="286" t="inlineStr">
        <is>
          <t>20.2.02.01-0011</t>
        </is>
      </c>
      <c r="C60" s="374" t="inlineStr">
        <is>
          <t>Втулки, диаметр 17 мм</t>
        </is>
      </c>
      <c r="D60" s="367" t="inlineStr">
        <is>
          <t>1000 шт</t>
        </is>
      </c>
      <c r="E60" s="453" t="n">
        <v>0.0122</v>
      </c>
      <c r="F60" s="291" t="n">
        <v>75.40000000000001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7">
        <f>A60+1</f>
        <v/>
      </c>
      <c r="B61" s="286" t="inlineStr">
        <is>
          <t>01.7.07.20-0002</t>
        </is>
      </c>
      <c r="C61" s="374" t="inlineStr">
        <is>
          <t>Тальк молотый, сорт I</t>
        </is>
      </c>
      <c r="D61" s="367" t="inlineStr">
        <is>
          <t>т</t>
        </is>
      </c>
      <c r="E61" s="453" t="n">
        <v>0.00043</v>
      </c>
      <c r="F61" s="291" t="n">
        <v>1820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7">
        <f>A61+1</f>
        <v/>
      </c>
      <c r="B62" s="286" t="inlineStr">
        <is>
          <t>01.7.15.03-0042</t>
        </is>
      </c>
      <c r="C62" s="374" t="inlineStr">
        <is>
          <t>Болты с гайками и шайбами строительные</t>
        </is>
      </c>
      <c r="D62" s="367" t="inlineStr">
        <is>
          <t>кг</t>
        </is>
      </c>
      <c r="E62" s="453" t="n">
        <v>0.06</v>
      </c>
      <c r="F62" s="291" t="n">
        <v>9.039999999999999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7">
        <f>A62+1</f>
        <v/>
      </c>
      <c r="B63" s="286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3.8e-05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1">
        <f>G14+G26+G65</f>
        <v/>
      </c>
      <c r="H66" s="377" t="n"/>
      <c r="I66" s="291" t="n"/>
      <c r="J66" s="291">
        <f>J14+J26+J65</f>
        <v/>
      </c>
    </row>
    <row r="67" ht="14.25" customFormat="1" customHeight="1" s="295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1" t="n">
        <v>3026.8</v>
      </c>
      <c r="H67" s="377" t="n"/>
      <c r="I67" s="291" t="n"/>
      <c r="J67" s="291">
        <f>ROUND(D67*(J14+J16),2)</f>
        <v/>
      </c>
    </row>
    <row r="68" ht="14.25" customFormat="1" customHeight="1" s="295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1" t="n">
        <v>1589.14</v>
      </c>
      <c r="H68" s="377" t="n"/>
      <c r="I68" s="291" t="n"/>
      <c r="J68" s="291">
        <f>ROUND(D68*(J14+J16),2)</f>
        <v/>
      </c>
    </row>
    <row r="69" ht="14.25" customFormat="1" customHeight="1" s="295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1">
        <f>G14+G26+G65+G67+G68</f>
        <v/>
      </c>
      <c r="H69" s="377" t="n"/>
      <c r="I69" s="291" t="n"/>
      <c r="J69" s="291">
        <f>J14+J26+J65+J67+J68</f>
        <v/>
      </c>
    </row>
    <row r="70" ht="14.25" customFormat="1" customHeight="1" s="295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1">
        <f>G69+G32</f>
        <v/>
      </c>
      <c r="H70" s="377" t="n"/>
      <c r="I70" s="291" t="n"/>
      <c r="J70" s="291">
        <f>J69+J32</f>
        <v/>
      </c>
    </row>
    <row r="71" ht="34.5" customFormat="1" customHeight="1" s="295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1">
        <f>G70/E71</f>
        <v/>
      </c>
      <c r="H71" s="377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8" t="inlineStr">
        <is>
          <t>Приложение №6</t>
        </is>
      </c>
    </row>
    <row r="2" ht="21.75" customHeight="1" s="306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06">
      <c r="A4" s="345" t="inlineStr">
        <is>
          <t>Наименование разрабатываемого показателя УНЦ — Шкафы РЗА 1 архитектуры. Шкаф автоматики регулирования напряжения двух автотрансформаторов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6">
      <c r="A9" s="239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6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6">
      <c r="A12" s="367" t="n">
        <v>1</v>
      </c>
      <c r="B12" s="273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1">
        <f>SUM(G12:G12)</f>
        <v/>
      </c>
    </row>
    <row r="14" ht="19.5" customHeight="1" s="306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6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06">
      <c r="A11" s="354" t="inlineStr">
        <is>
          <t>И11-53</t>
        </is>
      </c>
      <c r="B11" s="354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9" t="inlineStr">
        <is>
          <t>Приложение № 10</t>
        </is>
      </c>
    </row>
    <row r="5" ht="18.75" customHeight="1" s="306">
      <c r="B5" s="166" t="n"/>
    </row>
    <row r="6" ht="15.75" customHeight="1" s="306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6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6">
      <c r="B10" s="354" t="n">
        <v>1</v>
      </c>
      <c r="C10" s="354" t="n">
        <v>2</v>
      </c>
      <c r="D10" s="354" t="n">
        <v>3</v>
      </c>
    </row>
    <row r="11" ht="45" customHeight="1" s="306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6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6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6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6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6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6">
      <c r="B20" s="251" t="n"/>
    </row>
    <row r="21" ht="18.75" customHeight="1" s="306">
      <c r="B21" s="251" t="n"/>
    </row>
    <row r="22" ht="18.75" customHeight="1" s="306">
      <c r="B22" s="251" t="n"/>
    </row>
    <row r="23" ht="18.75" customHeight="1" s="306">
      <c r="B23" s="251" t="n"/>
    </row>
    <row r="26">
      <c r="B26" s="297" t="inlineStr">
        <is>
          <t>Составил ______________________ 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4" t="n"/>
      <c r="D10" s="354" t="n"/>
      <c r="E10" s="457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2025-01-24T12:01:13Z</dcterms:modified>
  <cp:lastModifiedBy>Nikolay Ivanov</cp:lastModifiedBy>
  <cp:lastPrinted>2023-11-26T13:54:04Z</cp:lastPrinted>
</cp:coreProperties>
</file>