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7" t="n"/>
      <c r="C6" s="257" t="n"/>
      <c r="D6" s="257" t="n"/>
    </row>
    <row r="7" ht="64.5" customHeight="1" s="319">
      <c r="B7" s="353" t="inlineStr">
        <is>
          <t>Наименование разрабатываемого показателя УНЦ - Муфта соединительная 6 кВ сечением 300 мм2.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6 кВ сечением 300 мм2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6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0" t="n">
        <v>39.7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0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0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0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6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3"/>
  <sheetViews>
    <sheetView view="pageBreakPreview" topLeftCell="A10" zoomScale="70" zoomScaleNormal="70" workbookViewId="0">
      <selection activeCell="H22" sqref="H22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8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6 кВ сечением 300 мм2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39695.59/1000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18" workbookViewId="0">
      <selection activeCell="F26" sqref="F26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9" t="n"/>
      <c r="B4" s="269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3" t="inlineStr">
        <is>
          <t>Наименование разрабатываемого показателя УНЦ -  Муфта соединительная 6 кВ сечением 300 мм2.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2">
        <f>SUM(H12:H12)</f>
        <v/>
      </c>
    </row>
    <row r="12">
      <c r="A12" s="390" t="n">
        <v>1</v>
      </c>
      <c r="B12" s="241" t="n"/>
      <c r="C12" s="274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16.64</v>
      </c>
      <c r="G12" s="443" t="n">
        <v>9.4</v>
      </c>
      <c r="H12" s="259">
        <f>ROUND(F12*G12,2)</f>
        <v/>
      </c>
      <c r="M12" s="444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39" t="n"/>
      <c r="H13" s="442">
        <f>H14</f>
        <v/>
      </c>
    </row>
    <row r="14">
      <c r="A14" s="390" t="n">
        <v>2</v>
      </c>
      <c r="B14" s="361" t="n"/>
      <c r="C14" s="276" t="n">
        <v>2</v>
      </c>
      <c r="D14" s="261" t="inlineStr">
        <is>
          <t>Затраты труда машинистов</t>
        </is>
      </c>
      <c r="E14" s="390" t="inlineStr">
        <is>
          <t>чел.-ч</t>
        </is>
      </c>
      <c r="F14" s="390" t="n">
        <v>14.16</v>
      </c>
      <c r="G14" s="259" t="n"/>
      <c r="H14" s="279" t="n">
        <v>191.14</v>
      </c>
    </row>
    <row r="15" customFormat="1" s="299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39" t="n"/>
      <c r="H15" s="442">
        <f>SUM(H16:H18)</f>
        <v/>
      </c>
    </row>
    <row r="16">
      <c r="A16" s="390" t="n">
        <v>3</v>
      </c>
      <c r="B16" s="361" t="n"/>
      <c r="C16" s="276" t="inlineStr">
        <is>
          <t>91.06.09-001</t>
        </is>
      </c>
      <c r="D16" s="261" t="inlineStr">
        <is>
          <t>Вышки телескопические 25 м</t>
        </is>
      </c>
      <c r="E16" s="390" t="inlineStr">
        <is>
          <t>маш.час</t>
        </is>
      </c>
      <c r="F16" s="390" t="n">
        <v>14.12</v>
      </c>
      <c r="G16" s="259" t="n">
        <v>142.7</v>
      </c>
      <c r="H16" s="259">
        <f>ROUND(F16*G16,2)</f>
        <v/>
      </c>
      <c r="I16" s="292" t="n"/>
      <c r="J16" s="292" t="n"/>
      <c r="L16" s="292" t="n"/>
    </row>
    <row r="17" customFormat="1" s="299">
      <c r="A17" s="390" t="n">
        <v>4</v>
      </c>
      <c r="B17" s="361" t="n"/>
      <c r="C17" s="276" t="inlineStr">
        <is>
          <t>91.05.05-015</t>
        </is>
      </c>
      <c r="D17" s="261" t="inlineStr">
        <is>
          <t>Краны на автомобильном ходу, грузоподъемность 16 т</t>
        </is>
      </c>
      <c r="E17" s="390" t="inlineStr">
        <is>
          <t>маш.час</t>
        </is>
      </c>
      <c r="F17" s="390" t="n">
        <v>0.02</v>
      </c>
      <c r="G17" s="259" t="n">
        <v>115.4</v>
      </c>
      <c r="H17" s="259">
        <f>ROUND(F17*G17,2)</f>
        <v/>
      </c>
      <c r="I17" s="292" t="n"/>
      <c r="J17" s="292" t="n"/>
      <c r="K17" s="293" t="n"/>
      <c r="L17" s="292" t="n"/>
    </row>
    <row r="18" customFormat="1" s="299">
      <c r="A18" s="390" t="n">
        <v>5</v>
      </c>
      <c r="B18" s="361" t="n"/>
      <c r="C18" s="276" t="inlineStr">
        <is>
          <t>91.14.02-001</t>
        </is>
      </c>
      <c r="D18" s="261" t="inlineStr">
        <is>
          <t>Автомобили бортовые, грузоподъемность до 5 т</t>
        </is>
      </c>
      <c r="E18" s="390" t="inlineStr">
        <is>
          <t>маш.час</t>
        </is>
      </c>
      <c r="F18" s="390" t="n">
        <v>0.02</v>
      </c>
      <c r="G18" s="259" t="n">
        <v>65.70999999999999</v>
      </c>
      <c r="H18" s="259">
        <f>ROUND(F18*G18,2)</f>
        <v/>
      </c>
      <c r="I18" s="292" t="n"/>
      <c r="J18" s="292" t="n"/>
      <c r="K18" s="293" t="n"/>
      <c r="L18" s="292" t="n"/>
    </row>
    <row r="19">
      <c r="A19" s="360" t="inlineStr">
        <is>
          <t>Материалы</t>
        </is>
      </c>
      <c r="B19" s="436" t="n"/>
      <c r="C19" s="436" t="n"/>
      <c r="D19" s="436" t="n"/>
      <c r="E19" s="437" t="n"/>
      <c r="F19" s="360" t="n"/>
      <c r="G19" s="239" t="n"/>
      <c r="H19" s="442">
        <f>SUM(H20:H23)</f>
        <v/>
      </c>
    </row>
    <row r="20">
      <c r="A20" s="290" t="n">
        <v>6</v>
      </c>
      <c r="B20" s="290" t="n"/>
      <c r="C20" s="390" t="inlineStr">
        <is>
          <t>Прайс из СД ОП</t>
        </is>
      </c>
      <c r="D20" s="287" t="inlineStr">
        <is>
          <t>Муфта соединительная 6 кВ сечением 300 мм2</t>
        </is>
      </c>
      <c r="E20" s="390" t="inlineStr">
        <is>
          <t>шт</t>
        </is>
      </c>
      <c r="F20" s="390" t="n">
        <v>6</v>
      </c>
      <c r="G20" s="287" t="n">
        <v>691.33</v>
      </c>
      <c r="H20" s="259">
        <f>ROUND(F20*G20,2)</f>
        <v/>
      </c>
    </row>
    <row r="21">
      <c r="A21" s="262" t="n">
        <v>7</v>
      </c>
      <c r="B21" s="361" t="n"/>
      <c r="C21" s="276" t="inlineStr">
        <is>
          <t>01.3.01.01-0001</t>
        </is>
      </c>
      <c r="D21" s="261" t="inlineStr">
        <is>
          <t>Бензин авиационный Б-70</t>
        </is>
      </c>
      <c r="E21" s="390" t="inlineStr">
        <is>
          <t>т</t>
        </is>
      </c>
      <c r="F21" s="390" t="n">
        <v>0.0008</v>
      </c>
      <c r="G21" s="259" t="n">
        <v>4488.4</v>
      </c>
      <c r="H21" s="259">
        <f>ROUND(F21*G21,2)</f>
        <v/>
      </c>
      <c r="I21" s="263" t="n"/>
      <c r="J21" s="292" t="n"/>
      <c r="K21" s="292" t="n"/>
    </row>
    <row r="22">
      <c r="A22" s="262" t="n">
        <v>8</v>
      </c>
      <c r="B22" s="361" t="n"/>
      <c r="C22" s="276" t="inlineStr">
        <is>
          <t>01.7.06.07-0002</t>
        </is>
      </c>
      <c r="D22" s="261" t="inlineStr">
        <is>
          <t>Лента монтажная, тип ЛМ-5</t>
        </is>
      </c>
      <c r="E22" s="390" t="inlineStr">
        <is>
          <t>10 м</t>
        </is>
      </c>
      <c r="F22" s="390" t="n">
        <v>0.048</v>
      </c>
      <c r="G22" s="259" t="n">
        <v>6.9</v>
      </c>
      <c r="H22" s="259">
        <f>ROUND(F22*G22,2)</f>
        <v/>
      </c>
      <c r="I22" s="263" t="n"/>
      <c r="J22" s="292" t="n"/>
      <c r="K22" s="292" t="n"/>
    </row>
    <row r="23">
      <c r="A23" s="290" t="n">
        <v>9</v>
      </c>
      <c r="B23" s="361" t="n"/>
      <c r="C23" s="276" t="inlineStr">
        <is>
          <t>01.3.01.05-0009</t>
        </is>
      </c>
      <c r="D23" s="261" t="inlineStr">
        <is>
          <t>Парафин нефтяной твердый Т-1</t>
        </is>
      </c>
      <c r="E23" s="390" t="inlineStr">
        <is>
          <t>т</t>
        </is>
      </c>
      <c r="F23" s="390" t="n">
        <v>2e-05</v>
      </c>
      <c r="G23" s="259" t="n">
        <v>8105.71</v>
      </c>
      <c r="H23" s="259">
        <f>ROUND(F23*G23,2)</f>
        <v/>
      </c>
      <c r="I23" s="263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6 кВ сечением 300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F50" sqref="F50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соединительная 6 кВ сечением 300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2" customFormat="1" customHeight="1" s="305"/>
    <row r="10" ht="27" customHeight="1" s="319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6" t="n"/>
      <c r="L11" s="306" t="n"/>
      <c r="M11" s="306" t="n"/>
      <c r="N11" s="306" t="n"/>
    </row>
    <row r="12" s="319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6" t="n"/>
      <c r="L12" s="306" t="n"/>
      <c r="M12" s="306" t="n"/>
      <c r="N12" s="306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69" t="n">
        <v>1</v>
      </c>
      <c r="B14" s="274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6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14.16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69" t="n">
        <v>3</v>
      </c>
      <c r="B20" s="276" t="inlineStr">
        <is>
          <t>91.06.09-001</t>
        </is>
      </c>
      <c r="C20" s="261" t="inlineStr">
        <is>
          <t>Вышки телескопические 25 м</t>
        </is>
      </c>
      <c r="D20" s="390" t="inlineStr">
        <is>
          <t>маш.час</t>
        </is>
      </c>
      <c r="E20" s="447" t="n">
        <v>14.12</v>
      </c>
      <c r="F20" s="259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69" t="n"/>
      <c r="B21" s="369" t="n"/>
      <c r="C21" s="377" t="inlineStr">
        <is>
          <t>Итого основные машины и механизмы</t>
        </is>
      </c>
      <c r="D21" s="369" t="n"/>
      <c r="E21" s="446" t="n"/>
      <c r="F21" s="207" t="n"/>
      <c r="G21" s="207">
        <f>SUM(G20:G20)</f>
        <v/>
      </c>
      <c r="H21" s="376">
        <f>G21/G25</f>
        <v/>
      </c>
      <c r="I21" s="285" t="n"/>
      <c r="J21" s="286">
        <f>SUM(J20:J20)</f>
        <v/>
      </c>
    </row>
    <row r="22" ht="25.5" customFormat="1" customHeight="1" s="306">
      <c r="A22" s="369" t="n">
        <v>4</v>
      </c>
      <c r="B22" s="276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47" t="n">
        <v>0.02</v>
      </c>
      <c r="F22" s="259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9" t="n">
        <v>5</v>
      </c>
      <c r="B23" s="276" t="inlineStr">
        <is>
          <t>91.14.02-001</t>
        </is>
      </c>
      <c r="C23" s="261" t="inlineStr">
        <is>
          <t>Автомобили бортовые, грузоподъемность до 5 т</t>
        </is>
      </c>
      <c r="D23" s="390" t="inlineStr">
        <is>
          <t>маш.час</t>
        </is>
      </c>
      <c r="E23" s="447" t="n">
        <v>0.02</v>
      </c>
      <c r="F23" s="259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9" t="n"/>
      <c r="B24" s="369" t="n"/>
      <c r="C24" s="377" t="inlineStr">
        <is>
          <t>Итого прочие машины и механизмы</t>
        </is>
      </c>
      <c r="D24" s="369" t="n"/>
      <c r="E24" s="378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6">
      <c r="A25" s="369" t="n"/>
      <c r="B25" s="369" t="n"/>
      <c r="C25" s="359" t="inlineStr">
        <is>
          <t>Итого по разделу «Машины и механизмы»</t>
        </is>
      </c>
      <c r="D25" s="369" t="n"/>
      <c r="E25" s="378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69" t="n"/>
      <c r="B26" s="359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</row>
    <row r="27">
      <c r="A27" s="369" t="n"/>
      <c r="B27" s="377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200" t="n"/>
      <c r="J27" s="200" t="n"/>
      <c r="K27" s="306" t="n"/>
      <c r="L27" s="306" t="n"/>
    </row>
    <row r="28">
      <c r="A28" s="369" t="n"/>
      <c r="B28" s="369" t="n"/>
      <c r="C28" s="377" t="inlineStr">
        <is>
          <t>Итого основное оборудование</t>
        </is>
      </c>
      <c r="D28" s="369" t="n"/>
      <c r="E28" s="448" t="n"/>
      <c r="F28" s="379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69" t="n"/>
      <c r="B29" s="369" t="n"/>
      <c r="C29" s="377" t="inlineStr">
        <is>
          <t>Итого прочее оборудование</t>
        </is>
      </c>
      <c r="D29" s="369" t="n"/>
      <c r="E29" s="446" t="n"/>
      <c r="F29" s="379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69" t="n"/>
      <c r="B30" s="369" t="n"/>
      <c r="C30" s="359" t="inlineStr">
        <is>
          <t>Итого по разделу «Оборудование»</t>
        </is>
      </c>
      <c r="D30" s="369" t="n"/>
      <c r="E30" s="378" t="n"/>
      <c r="F30" s="379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9">
      <c r="A31" s="369" t="n"/>
      <c r="B31" s="369" t="n"/>
      <c r="C31" s="377" t="inlineStr">
        <is>
          <t>в том числе технологическое оборудование</t>
        </is>
      </c>
      <c r="D31" s="369" t="n"/>
      <c r="E31" s="448" t="n"/>
      <c r="F31" s="379" t="n"/>
      <c r="G31" s="207">
        <f>'Прил.6 Расчет ОБ'!G12</f>
        <v/>
      </c>
      <c r="H31" s="380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69" t="n"/>
      <c r="B32" s="359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 ht="14.25" customFormat="1" customHeight="1" s="306">
      <c r="A33" s="370" t="n"/>
      <c r="B33" s="373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15" t="n"/>
      <c r="J33" s="215" t="n"/>
    </row>
    <row r="34" ht="25.5" customFormat="1" customHeight="1" s="306">
      <c r="A34" s="369" t="n">
        <v>6</v>
      </c>
      <c r="B34" s="369" t="inlineStr">
        <is>
          <t>БЦ.91.134</t>
        </is>
      </c>
      <c r="C34" s="261" t="inlineStr">
        <is>
          <t>Муфта соединительная 6 кВ сечением 300 мм2</t>
        </is>
      </c>
      <c r="D34" s="369" t="inlineStr">
        <is>
          <t>шт</t>
        </is>
      </c>
      <c r="E34" s="448" t="n">
        <v>6</v>
      </c>
      <c r="F34" s="379">
        <f>ROUND(I34/'Прил. 10'!$D$13,2)</f>
        <v/>
      </c>
      <c r="G34" s="207">
        <f>ROUND(E34*F34,2)</f>
        <v/>
      </c>
      <c r="H34" s="209">
        <f>G34/$G$40</f>
        <v/>
      </c>
      <c r="I34" s="207" t="n">
        <v>3181.37</v>
      </c>
      <c r="J34" s="207">
        <f>ROUND(I34*E34,2)</f>
        <v/>
      </c>
    </row>
    <row r="35" ht="14.25" customFormat="1" customHeight="1" s="306">
      <c r="A35" s="371" t="n"/>
      <c r="B35" s="217" t="n"/>
      <c r="C35" s="280" t="inlineStr">
        <is>
          <t>Итого основные материалы</t>
        </is>
      </c>
      <c r="D35" s="371" t="n"/>
      <c r="E35" s="451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69" t="n">
        <v>7</v>
      </c>
      <c r="B36" s="276" t="inlineStr">
        <is>
          <t>01.3.01.01-0001</t>
        </is>
      </c>
      <c r="C36" s="261" t="inlineStr">
        <is>
          <t>Бензин авиационный Б-70</t>
        </is>
      </c>
      <c r="D36" s="390" t="inlineStr">
        <is>
          <t>т</t>
        </is>
      </c>
      <c r="E36" s="447" t="n">
        <v>0.0008</v>
      </c>
      <c r="F36" s="25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69" t="n">
        <v>8</v>
      </c>
      <c r="B37" s="276" t="inlineStr">
        <is>
          <t>01.7.06.07-0002</t>
        </is>
      </c>
      <c r="C37" s="261" t="inlineStr">
        <is>
          <t>Лента монтажная, тип ЛМ-5</t>
        </is>
      </c>
      <c r="D37" s="390" t="inlineStr">
        <is>
          <t>10 м</t>
        </is>
      </c>
      <c r="E37" s="447" t="n">
        <v>0.048</v>
      </c>
      <c r="F37" s="25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69" t="n">
        <v>9</v>
      </c>
      <c r="B38" s="276" t="inlineStr">
        <is>
          <t>01.3.01.05-0009</t>
        </is>
      </c>
      <c r="C38" s="261" t="inlineStr">
        <is>
          <t>Парафин нефтяной твердый Т-1</t>
        </is>
      </c>
      <c r="D38" s="390" t="inlineStr">
        <is>
          <t>т</t>
        </is>
      </c>
      <c r="E38" s="447" t="n">
        <v>2e-05</v>
      </c>
      <c r="F38" s="25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71" t="n"/>
      <c r="B39" s="371" t="n"/>
      <c r="C39" s="280" t="inlineStr">
        <is>
          <t>Итого прочие материалы</t>
        </is>
      </c>
      <c r="D39" s="371" t="n"/>
      <c r="E39" s="451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69" t="n"/>
      <c r="B40" s="369" t="n"/>
      <c r="C40" s="359" t="inlineStr">
        <is>
          <t>Итого по разделу «Материалы»</t>
        </is>
      </c>
      <c r="D40" s="369" t="n"/>
      <c r="E40" s="378" t="n"/>
      <c r="F40" s="379" t="n"/>
      <c r="G40" s="207">
        <f>G35+G39</f>
        <v/>
      </c>
      <c r="H40" s="380">
        <f>G40/$G$40</f>
        <v/>
      </c>
      <c r="I40" s="207" t="n"/>
      <c r="J40" s="207">
        <f>J35+J39</f>
        <v/>
      </c>
    </row>
    <row r="41" ht="14.25" customFormat="1" customHeight="1" s="306">
      <c r="A41" s="369" t="n"/>
      <c r="B41" s="369" t="n"/>
      <c r="C41" s="377" t="inlineStr">
        <is>
          <t>ИТОГО ПО РМ</t>
        </is>
      </c>
      <c r="D41" s="369" t="n"/>
      <c r="E41" s="378" t="n"/>
      <c r="F41" s="379" t="n"/>
      <c r="G41" s="207">
        <f>G15+G25+G40</f>
        <v/>
      </c>
      <c r="H41" s="380" t="n"/>
      <c r="I41" s="207" t="n"/>
      <c r="J41" s="207">
        <f>J15+J25+J40</f>
        <v/>
      </c>
    </row>
    <row r="42" ht="14.25" customFormat="1" customHeight="1" s="306">
      <c r="A42" s="369" t="n"/>
      <c r="B42" s="369" t="n"/>
      <c r="C42" s="377" t="inlineStr">
        <is>
          <t>Накладные расходы</t>
        </is>
      </c>
      <c r="D42" s="203">
        <f>ROUND(G42/(G$17+$G$15),2)</f>
        <v/>
      </c>
      <c r="E42" s="378" t="n"/>
      <c r="F42" s="379" t="n"/>
      <c r="G42" s="207" t="n">
        <v>337.13</v>
      </c>
      <c r="H42" s="380" t="n"/>
      <c r="I42" s="207" t="n"/>
      <c r="J42" s="207">
        <f>ROUND(D42*(J15+J17),2)</f>
        <v/>
      </c>
    </row>
    <row r="43" ht="14.25" customFormat="1" customHeight="1" s="306">
      <c r="A43" s="369" t="n"/>
      <c r="B43" s="369" t="n"/>
      <c r="C43" s="377" t="inlineStr">
        <is>
          <t>Сметная прибыль</t>
        </is>
      </c>
      <c r="D43" s="203">
        <f>ROUND(G43/(G$15+G$17),2)</f>
        <v/>
      </c>
      <c r="E43" s="378" t="n"/>
      <c r="F43" s="379" t="n"/>
      <c r="G43" s="207" t="n">
        <v>177.26</v>
      </c>
      <c r="H43" s="380" t="n"/>
      <c r="I43" s="207" t="n"/>
      <c r="J43" s="207">
        <f>ROUND(D43*(J15+J17),2)</f>
        <v/>
      </c>
    </row>
    <row r="44" ht="14.25" customFormat="1" customHeight="1" s="306">
      <c r="A44" s="369" t="n"/>
      <c r="B44" s="369" t="n"/>
      <c r="C44" s="377" t="inlineStr">
        <is>
          <t>Итого СМР (с НР и СП)</t>
        </is>
      </c>
      <c r="D44" s="369" t="n"/>
      <c r="E44" s="378" t="n"/>
      <c r="F44" s="379" t="n"/>
      <c r="G44" s="207">
        <f>G15+G25+G40+G42+G43</f>
        <v/>
      </c>
      <c r="H44" s="380" t="n"/>
      <c r="I44" s="207" t="n"/>
      <c r="J44" s="207">
        <f>J15+J25+J40+J42+J43</f>
        <v/>
      </c>
    </row>
    <row r="45" ht="14.25" customFormat="1" customHeight="1" s="306">
      <c r="A45" s="369" t="n"/>
      <c r="B45" s="369" t="n"/>
      <c r="C45" s="377" t="inlineStr">
        <is>
          <t>ВСЕГО СМР + ОБОРУДОВАНИЕ</t>
        </is>
      </c>
      <c r="D45" s="369" t="n"/>
      <c r="E45" s="378" t="n"/>
      <c r="F45" s="379" t="n"/>
      <c r="G45" s="207">
        <f>G44+G30</f>
        <v/>
      </c>
      <c r="H45" s="380" t="n"/>
      <c r="I45" s="207" t="n"/>
      <c r="J45" s="207">
        <f>J44+J30</f>
        <v/>
      </c>
    </row>
    <row r="46" ht="34.5" customFormat="1" customHeight="1" s="306">
      <c r="A46" s="369" t="n"/>
      <c r="B46" s="369" t="n"/>
      <c r="C46" s="377" t="inlineStr">
        <is>
          <t>ИТОГО ПОКАЗАТЕЛЬ НА ЕД. ИЗМ.</t>
        </is>
      </c>
      <c r="D46" s="369" t="inlineStr">
        <is>
          <t>1 ед</t>
        </is>
      </c>
      <c r="E46" s="448" t="n">
        <v>1</v>
      </c>
      <c r="F46" s="379" t="n"/>
      <c r="G46" s="207">
        <f>G45/E46</f>
        <v/>
      </c>
      <c r="H46" s="380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6 кВ сечением 300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9">
      <c r="A9" s="245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9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К1-09-1</t>
        </is>
      </c>
      <c r="B11" s="357" t="inlineStr">
        <is>
          <t>УНЦ КЛ 6-500 кВ (с алюминиевой жилой)</t>
        </is>
      </c>
      <c r="C11" s="303">
        <f>D5</f>
        <v/>
      </c>
      <c r="D11" s="327">
        <f>'Прил.4 РМ'!C41/1000</f>
        <v/>
      </c>
    </row>
    <row r="13" s="319">
      <c r="A13" s="305" t="inlineStr">
        <is>
          <t>Составил ______________________    А.Р. Маркова</t>
        </is>
      </c>
      <c r="B13" s="306" t="n"/>
      <c r="C13" s="306" t="n"/>
      <c r="D13" s="307" t="n"/>
      <c r="E13" s="307" t="n"/>
      <c r="F13" s="307" t="n"/>
      <c r="G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B5" sqref="B5:D5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8" t="n"/>
    </row>
    <row r="22" ht="18.75" customHeight="1" s="319">
      <c r="B22" s="258" t="n"/>
    </row>
    <row r="23" ht="18.75" customHeight="1" s="319">
      <c r="B23" s="258" t="n"/>
    </row>
    <row r="24" ht="18.75" customHeight="1" s="319">
      <c r="B24" s="258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B5" sqref="B5:D5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2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3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2025-01-24T12:03:30Z</dcterms:modified>
  <cp:lastModifiedBy>user1</cp:lastModifiedBy>
</cp:coreProperties>
</file>