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0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20 кВ (с медной жилой) сечение жилы 300 мм2</t>
        </is>
      </c>
    </row>
    <row r="8" ht="31.5" customHeight="1" s="214">
      <c r="B8" s="248" t="inlineStr">
        <is>
          <t>Сопоставимый уровень цен: 3 квартал 2011 года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20кВ 3х300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4533.54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8.28515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</row>
    <row r="11" ht="57" customHeight="1" s="214"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</row>
    <row r="12">
      <c r="B12" s="266" t="n">
        <v>1</v>
      </c>
      <c r="C12" s="266" t="inlineStr">
        <is>
          <t>Кабель медный 20кВ 3х300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4533536.24/1000</f>
        <v/>
      </c>
      <c r="H12" s="212" t="n"/>
      <c r="I12" s="212" t="n"/>
      <c r="J12" s="212">
        <f>SUM(F12:I12)</f>
        <v/>
      </c>
    </row>
    <row r="13" ht="15" customHeight="1" s="214"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</row>
    <row r="14" ht="15.75" customHeight="1" s="214"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</row>
    <row r="15" ht="15" customHeight="1" s="214"/>
    <row r="16" ht="15" customHeight="1" s="214"/>
    <row r="17" ht="15" customHeight="1" s="214"/>
    <row r="18" ht="15" customHeight="1" s="214">
      <c r="C18" s="204" t="inlineStr">
        <is>
          <t>Составил ______________________     А.Р. Маркова</t>
        </is>
      </c>
      <c r="D18" s="205" t="n"/>
      <c r="E18" s="205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4">
      <c r="C20" s="204" t="n"/>
      <c r="D20" s="205" t="n"/>
      <c r="E20" s="205" t="n"/>
    </row>
    <row r="21" ht="15" customHeight="1" s="214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5" zoomScale="70" zoomScaleSheetLayoutView="70" workbookViewId="0">
      <selection activeCell="D30" sqref="D30:E30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>Наименование разрабатываемого показателя УНЦ -  КЛ 20 кВ (с медной жилой) сечение жилы 300 мм2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9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231.2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66.40000000000001</v>
      </c>
      <c r="G15" s="169" t="n"/>
      <c r="H15" s="349" t="n">
        <v>896.4</v>
      </c>
    </row>
    <row r="16" customFormat="1" s="199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33.2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294" t="n">
        <v>33.2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3" t="n">
        <v>7</v>
      </c>
      <c r="B22" s="264" t="n"/>
      <c r="C22" s="273" t="inlineStr">
        <is>
          <t>Прайс из СД ОП</t>
        </is>
      </c>
      <c r="D22" s="281" t="inlineStr">
        <is>
          <t>Кабель медный 20кВ 3х300</t>
        </is>
      </c>
      <c r="E22" s="273">
        <f>'Прил.5 Расчет СМР и ОБ'!D34</f>
        <v/>
      </c>
      <c r="F22" s="273">
        <f>'Прил.5 Расчет СМР и ОБ'!E34</f>
        <v/>
      </c>
      <c r="G22" s="293" t="n">
        <v>717764.13</v>
      </c>
      <c r="H22" s="32">
        <f>ROUND(F22*G22,2)</f>
        <v/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>
        <f>ROUND(F23*G23,2)</f>
        <v/>
      </c>
      <c r="I23" s="166" t="n"/>
    </row>
    <row r="24">
      <c r="A24" s="193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>
        <f>ROUND(F24*G24,2)</f>
        <v/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>
        <f>ROUND(F25*G25,2)</f>
        <v/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>
        <f>ROUND(F26*G26,2)</f>
        <v/>
      </c>
      <c r="I26" s="166" t="n"/>
    </row>
    <row r="27">
      <c r="A27" s="193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>
        <f>ROUND(F27*G27,2)</f>
        <v/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E50" sqref="E50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9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36" t="inlineStr">
        <is>
          <t>Ресурсная модель</t>
        </is>
      </c>
    </row>
    <row r="6">
      <c r="B6" s="165" t="n"/>
      <c r="C6" s="204" t="n"/>
      <c r="D6" s="204" t="n"/>
      <c r="E6" s="204" t="n"/>
    </row>
    <row r="7" ht="25.5" customHeight="1" s="214">
      <c r="B7" s="245" t="inlineStr">
        <is>
          <t>Наименование разрабатываемого показателя УНЦ — КЛ 20 кВ (с медной жилой) сечение жилы 300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4" t="n"/>
      <c r="D9" s="204" t="n"/>
      <c r="E9" s="204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4" t="n"/>
      <c r="D42" s="204" t="n"/>
      <c r="E42" s="204" t="n"/>
    </row>
    <row r="43">
      <c r="B43" s="161" t="inlineStr">
        <is>
          <t>Составил ____________________________ А.Р. Маркова</t>
        </is>
      </c>
      <c r="C43" s="204" t="n"/>
      <c r="D43" s="204" t="n"/>
      <c r="E43" s="204" t="n"/>
    </row>
    <row r="44">
      <c r="B44" s="161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61" t="n"/>
      <c r="C45" s="204" t="n"/>
      <c r="D45" s="204" t="n"/>
      <c r="E45" s="204" t="n"/>
    </row>
    <row r="46">
      <c r="B46" s="161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9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Z33" sqref="Z33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 s="214">
      <c r="H2" s="270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36" t="inlineStr">
        <is>
          <t>Расчет стоимости СМР и оборудования</t>
        </is>
      </c>
    </row>
    <row r="5" ht="12.75" customFormat="1" customHeight="1" s="204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4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20 кВ (с медной жилой) сечение жилы 300 мм2</t>
        </is>
      </c>
    </row>
    <row r="7" ht="12.75" customFormat="1" customHeight="1" s="204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4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5" t="n"/>
      <c r="N9" s="205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5" t="n"/>
      <c r="N10" s="205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5" t="n"/>
      <c r="N11" s="205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5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5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5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66.40000000000001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5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5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5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5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5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5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5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5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5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5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5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5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5">
      <c r="A34" s="273" t="n">
        <v>7</v>
      </c>
      <c r="B34" s="273" t="inlineStr">
        <is>
          <t>БЦ.83.271</t>
        </is>
      </c>
      <c r="C34" s="281" t="inlineStr">
        <is>
          <t>Кабель медный 20кВ 3х300</t>
        </is>
      </c>
      <c r="D34" s="273" t="inlineStr">
        <is>
          <t>км</t>
        </is>
      </c>
      <c r="E34" s="351" t="n">
        <v>3.3</v>
      </c>
      <c r="F34" s="283">
        <f>ROUND(I34/Прил.10!$D$13,2)</f>
        <v/>
      </c>
      <c r="G34" s="32">
        <f>ROUND(E34*F34,2)</f>
        <v/>
      </c>
      <c r="H34" s="130">
        <f>G34/$G$42</f>
        <v/>
      </c>
      <c r="I34" s="32" t="n">
        <v>3615906.06</v>
      </c>
      <c r="J34" s="32">
        <f>ROUND(G34*Прил.10!$D$13,2)</f>
        <v/>
      </c>
    </row>
    <row r="35" ht="14.25" customFormat="1" customHeight="1" s="205">
      <c r="A35" s="190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85">
        <f>G35/$G$42</f>
        <v/>
      </c>
      <c r="I35" s="133" t="n"/>
      <c r="J35" s="133">
        <f>SUM(J34:J34)</f>
        <v/>
      </c>
    </row>
    <row r="36" outlineLevel="1" ht="25.5" customFormat="1" customHeight="1" s="205">
      <c r="A36" s="273" t="n">
        <v>8</v>
      </c>
      <c r="B36" s="186" t="inlineStr">
        <is>
          <t>08.3.08.02-0052</t>
        </is>
      </c>
      <c r="C36" s="187" t="inlineStr">
        <is>
          <t>Уголок горячекатаный, марка стали ВСт3кп2, размер 50х50х5 мм</t>
        </is>
      </c>
      <c r="D36" s="188" t="inlineStr">
        <is>
          <t>т</t>
        </is>
      </c>
      <c r="E36" s="357" t="n">
        <v>0.1</v>
      </c>
      <c r="F36" s="18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5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5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5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5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5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5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5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5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2977.61</v>
      </c>
      <c r="H44" s="284" t="n"/>
      <c r="I44" s="32" t="n"/>
      <c r="J44" s="32">
        <f>ROUND(D44*(J14+J16),2)</f>
        <v/>
      </c>
    </row>
    <row r="45" ht="14.25" customFormat="1" customHeight="1" s="205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1565.55</v>
      </c>
      <c r="H45" s="284" t="n"/>
      <c r="I45" s="32" t="n"/>
      <c r="J45" s="32">
        <f>ROUND(D45*(J14+J16),2)</f>
        <v/>
      </c>
    </row>
    <row r="46" ht="14.25" customFormat="1" customHeight="1" s="205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5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5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5">
      <c r="A50" s="204" t="inlineStr">
        <is>
          <t>Составил ______________________    А.Р. Маркова</t>
        </is>
      </c>
    </row>
    <row r="51" ht="14.25" customFormat="1" customHeight="1" s="205">
      <c r="A51" s="207" t="inlineStr">
        <is>
          <t xml:space="preserve">                         (подпись, инициалы, фамилия)</t>
        </is>
      </c>
    </row>
    <row r="52" ht="14.25" customFormat="1" customHeight="1" s="205">
      <c r="A52" s="204" t="n"/>
    </row>
    <row r="53" ht="14.25" customFormat="1" customHeight="1" s="205">
      <c r="A53" s="204" t="inlineStr">
        <is>
          <t>Проверил ______________________        А.В. Костянецкая</t>
        </is>
      </c>
    </row>
    <row r="54" ht="14.25" customFormat="1" customHeight="1" s="205">
      <c r="A54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E24" sqref="E24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20 кВ (с медной жилой) сечение жилы 300 мм2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6" t="n"/>
      <c r="B14" s="106" t="n"/>
      <c r="C14" s="206" t="n"/>
      <c r="D14" s="206" t="n"/>
      <c r="E14" s="206" t="n"/>
      <c r="F14" s="206" t="n"/>
      <c r="G14" s="206" t="n"/>
    </row>
    <row r="15">
      <c r="A15" s="204" t="inlineStr">
        <is>
          <t>Составил ______________________    А.Р. Маркова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29" sqref="H29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9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К2-09-3</t>
        </is>
      </c>
      <c r="B11" s="266" t="inlineStr">
        <is>
          <t xml:space="preserve">УНЦ КЛ 6 - 500 кВ (с медной жилой) </t>
        </is>
      </c>
      <c r="C11" s="202">
        <f>D5</f>
        <v/>
      </c>
      <c r="D11" s="222">
        <f>'Прил.4 РМ'!C41/1000</f>
        <v/>
      </c>
    </row>
    <row r="13">
      <c r="A13" s="204" t="inlineStr">
        <is>
          <t>Составил ______________________    А.Р. Маркова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214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4" t="inlineStr">
        <is>
          <t>Составил ______________________        Е.А. Князева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T36" sqref="T35:T3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8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9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60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2025-01-24T12:05:44Z</dcterms:modified>
  <cp:lastModifiedBy>REDMIBOOK</cp:lastModifiedBy>
  <cp:lastPrinted>2023-11-30T04:09:30Z</cp:lastPrinted>
</cp:coreProperties>
</file>