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68" windowHeight="51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7" sheetId="6" state="visible" r:id="rId6"/>
    <sheet name="Прил. 10" sheetId="7" state="visible" r:id="rId7"/>
    <sheet name="Прил.6 Расчет ОБ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5">#REF!</definedName>
    <definedName name="\z" localSheetId="5">#REF!</definedName>
    <definedName name="______a2" localSheetId="5">#REF!</definedName>
    <definedName name="______xlnm.Primt_Area_3" localSheetId="5">#REF!</definedName>
    <definedName name="_____xlnm.Print_Area_1" localSheetId="5">#REF!</definedName>
    <definedName name="____xlnm.Primt_Area_3" localSheetId="5">#REF!</definedName>
    <definedName name="___wrn2" localSheetId="5">{"'Прил.7'!glc1",#N/A,FALSE,"GLC";"'Прил.7'!glc2",#N/A,FALSE,"GLC";"'Прил.7'!glc3",#N/A,FALSE,"GLC";"'Прил.7'!glc4",#N/A,FALSE,"GLC";"'Прил.7'!glc5",#N/A,FALSE,"GLC"}</definedName>
    <definedName name="___wrn222" localSheetId="5">{"'Прил.7'!glc1",#N/A,FALSE,"GLC";"'Прил.7'!glc2",#N/A,FALSE,"GLC";"'Прил.7'!glc3",#N/A,FALSE,"GLC";"'Прил.7'!glc4",#N/A,FALSE,"GLC";"'Прил.7'!glc5",#N/A,FALSE,"GLC"}</definedName>
    <definedName name="___xlnm.Primt_Area_3" localSheetId="5">#REF!</definedName>
    <definedName name="__IntlFixup" localSheetId="5">TRUE</definedName>
    <definedName name="__qs2" localSheetId="5">#REF!</definedName>
    <definedName name="__wrn2" localSheetId="5">{"'Прил.7'!glc1",#N/A,FALSE,"GLC";"'Прил.7'!glc2",#N/A,FALSE,"GLC";"'Прил.7'!glc3",#N/A,FALSE,"GLC";"'Прил.7'!glc4",#N/A,FALSE,"GLC";"'Прил.7'!glc5",#N/A,FALSE,"GLC"}</definedName>
    <definedName name="__wrn222" localSheetId="5">{"'Прил.7'!glc1",#N/A,FALSE,"GLC";"'Прил.7'!glc2",#N/A,FALSE,"GLC";"'Прил.7'!glc3",#N/A,FALSE,"GLC";"'Прил.7'!glc4",#N/A,FALSE,"GLC";"'Прил.7'!glc5",#N/A,FALSE,"GLC"}</definedName>
    <definedName name="__xlnm.Primt_Area_3" localSheetId="5">#REF!</definedName>
    <definedName name="_02121" localSheetId="5">#REF!</definedName>
    <definedName name="_AUTOEXEC" localSheetId="5">#REF!</definedName>
    <definedName name="_Fill" localSheetId="5">#REF!</definedName>
    <definedName name="_Hlt440565644_1" localSheetId="5">#REF!</definedName>
    <definedName name="_k" localSheetId="5">#REF!</definedName>
    <definedName name="_qs2" localSheetId="5">#REF!</definedName>
    <definedName name="_wrn2" localSheetId="5">{"'Прил.7'!glc1",#N/A,FALSE,"GLC";"'Прил.7'!glc2",#N/A,FALSE,"GLC";"'Прил.7'!glc3",#N/A,FALSE,"GLC";"'Прил.7'!glc4",#N/A,FALSE,"GLC";"'Прил.7'!glc5",#N/A,FALSE,"GLC"}</definedName>
    <definedName name="_wrn222" localSheetId="5">{"'Прил.7'!glc1",#N/A,FALSE,"GLC";"'Прил.7'!glc2",#N/A,FALSE,"GLC";"'Прил.7'!glc3",#N/A,FALSE,"GLC";"'Прил.7'!glc4",#N/A,FALSE,"GLC";"'Прил.7'!glc5",#N/A,FALSE,"GLC"}</definedName>
    <definedName name="_z" localSheetId="5">#REF!</definedName>
    <definedName name="_Стоимость_УНЦП" localSheetId="5">#REF!</definedName>
    <definedName name="a" localSheetId="5">#REF!</definedName>
    <definedName name="asd" localSheetId="5">#REF!</definedName>
    <definedName name="Categories" localSheetId="5">#REF!</definedName>
    <definedName name="_xlnm.Criteria" localSheetId="5">#REF!</definedName>
    <definedName name="cvtnf" localSheetId="5">#REF!</definedName>
    <definedName name="ddduy" localSheetId="5">#REF!</definedName>
    <definedName name="DiscontRate" localSheetId="5">#REF!</definedName>
    <definedName name="Excel_BuiltIn_Database" localSheetId="5">#REF!</definedName>
    <definedName name="Excel_BuiltIn_Print_Area_10_1" localSheetId="5">#REF!</definedName>
    <definedName name="Excel_BuiltIn_Print_Area_15" localSheetId="5">#REF!</definedName>
    <definedName name="Excel_BuiltIn_Print_Area_2_1" localSheetId="5">#REF!</definedName>
    <definedName name="Excel_BuiltIn_Print_Area_3_1" localSheetId="5">#REF!</definedName>
    <definedName name="Excel_BuiltIn_Print_Area_7_1" localSheetId="5">#REF!</definedName>
    <definedName name="Excel_BuiltIn_Print_Area_8_1" localSheetId="5">#REF!</definedName>
    <definedName name="Excel_BuiltIn_Print_Area_9_1" localSheetId="5">#REF!</definedName>
    <definedName name="htvjyn" localSheetId="5">#REF!</definedName>
    <definedName name="iii" localSheetId="5">#REF!</definedName>
    <definedName name="Itog" localSheetId="5">#REF!</definedName>
    <definedName name="jkjhggh" localSheetId="5">#REF!</definedName>
    <definedName name="kk" localSheetId="5">#REF!</definedName>
    <definedName name="KPlan" localSheetId="5">#REF!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5">#REF!</definedName>
    <definedName name="n_1" localSheetId="5">{"","одинz","дваz","триz","четыреz","пятьz","шестьz","семьz","восемьz","девятьz"}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5">{"";1;"двадцатьz";"тридцатьz";"сорокz";"пятьдесятz";"шестьдесятz";"семьдесятz";"восемьдесятz";"девяностоz"}</definedName>
    <definedName name="n_4" localSheetId="5">{"","стоz","двестиz","тристаz","четырестаz","пятьсотz","шестьсотz","семьсотz","восемьсотz","девятьсотz"}</definedName>
    <definedName name="n_5" localSheetId="5">{"","однаz","двеz","триz","четыреz","пятьz","шестьz","семьz","восемьz","девятьz"}</definedName>
    <definedName name="n0x" localSheetId="5">IF(Прил.7!n_3=1,Прил.7!n_2,Прил.7!n_3&amp;Прил.7!n_1)</definedName>
    <definedName name="n1x" localSheetId="5">IF(Прил.7!n_3=1,Прил.7!n_2,Прил.7!n_3&amp;Прил.7!n_5)</definedName>
    <definedName name="Nalog" localSheetId="5">#REF!</definedName>
    <definedName name="NumColJournal" localSheetId="5">#REF!</definedName>
    <definedName name="oppp" localSheetId="5">#REF!</definedName>
    <definedName name="pp" localSheetId="5">#REF!</definedName>
    <definedName name="_xlnm.Print_Area" localSheetId="5">#REF!</definedName>
    <definedName name="propis" localSheetId="5">#REF!</definedName>
    <definedName name="qqqqqqqqqqqqqqqqqqqqqqqqqqqqqqqqqqq" localSheetId="5">#REF!</definedName>
    <definedName name="rrrrrr" localSheetId="5">#REF!</definedName>
    <definedName name="SD_DC" localSheetId="5">#REF!</definedName>
    <definedName name="SDDsfd" localSheetId="5">#REF!</definedName>
    <definedName name="SM" localSheetId="5">#REF!</definedName>
    <definedName name="SM_STO1" localSheetId="5">#REF!</definedName>
    <definedName name="Status" localSheetId="5">#REF!</definedName>
    <definedName name="SUM_" localSheetId="5">#REF!</definedName>
    <definedName name="ttt" localSheetId="5">#REF!</definedName>
    <definedName name="USA_1" localSheetId="5">#REF!</definedName>
    <definedName name="v" localSheetId="5">#REF!</definedName>
    <definedName name="w" localSheetId="5">#REF!</definedName>
    <definedName name="wrn" localSheetId="5">{"'Прил.7'!glc1",#N/A,FALSE,"GLC";"'Прил.7'!glc2",#N/A,FALSE,"GLC";"'Прил.7'!glc3",#N/A,FALSE,"GLC";"'Прил.7'!glc4",#N/A,FALSE,"GLC";"'Прил.7'!glc5",#N/A,FALSE,"GLC"}</definedName>
    <definedName name="wrn.1." localSheetId="5">{#N/A,#N/A,FALSE,"Шаблон_Спец1"}</definedName>
    <definedName name="wrn.Aging._.and._.Trend._.Analysis." localSheetId="5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basicfin." localSheetId="5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Departmentals." localSheetId="5">{#N/A,#N/A,TRUE,"Engineering Dept";#N/A,#N/A,TRUE,"Sales Dept";#N/A,#N/A,TRUE,"Marketing Dept";#N/A,#N/A,TRUE,"Admin Dept"}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Financials." localSheetId="5">{#N/A,#N/A,TRUE,"Balance Sheet";#N/A,#N/A,TRUE,"Income Statement";#N/A,#N/A,TRUE,"Statement of Cash Flows";#N/A,#N/A,TRUE,"Key Indicators"}</definedName>
    <definedName name="wrn.glc." localSheetId="5">{"glcbs",#N/A,FALSE,"GLCBS";"glccsbs",#N/A,FALSE,"GLCCSBS";"glcis",#N/A,FALSE,"GLCIS";"glccsis",#N/A,FALSE,"GLCCSIS";"glcrat1",#N/A,FALSE,"GLC-ratios1"}</definedName>
    <definedName name="wrn.glcpromonte." localSheetId="5">{"'Прил.7'!glc1",#N/A,FALSE,"GLC";"'Прил.7'!glc2",#N/A,FALSE,"GLC";"'Прил.7'!glc3",#N/A,FALSE,"GLC";"'Прил.7'!glc4",#N/A,FALSE,"GLC";"'Прил.7'!glc5",#N/A,FALSE,"GLC"}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5">#REF!</definedName>
    <definedName name="А10" localSheetId="5">#REF!</definedName>
    <definedName name="аааа" localSheetId="5">#REF!</definedName>
    <definedName name="ало" localSheetId="5">#REF!</definedName>
    <definedName name="анол" localSheetId="5">#REF!</definedName>
    <definedName name="аода" localSheetId="5">#REF!</definedName>
    <definedName name="аопы" localSheetId="5">#REF!</definedName>
    <definedName name="аправи" localSheetId="5">#REF!</definedName>
    <definedName name="апыо" localSheetId="5">#REF!</definedName>
    <definedName name="аро" localSheetId="5">#REF!</definedName>
    <definedName name="ародарод" localSheetId="5">#REF!</definedName>
    <definedName name="Астраханская_область" localSheetId="5">#REF!</definedName>
    <definedName name="аыв" localSheetId="5">#REF!</definedName>
    <definedName name="аыпрыпр" localSheetId="5">#REF!</definedName>
    <definedName name="б" localSheetId="5">#REF!</definedName>
    <definedName name="Больш" localSheetId="5">#REF!</definedName>
    <definedName name="бьюждж" localSheetId="5">#REF!</definedName>
    <definedName name="вава" localSheetId="5">#REF!</definedName>
    <definedName name="ВАЛ_" localSheetId="5">#REF!</definedName>
    <definedName name="вао" localSheetId="5">#REF!</definedName>
    <definedName name="варо" localSheetId="5">#REF!</definedName>
    <definedName name="ввв" localSheetId="5">#REF!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5">#REF!</definedName>
    <definedName name="веше" localSheetId="5">#REF!</definedName>
    <definedName name="Владимирская_область" localSheetId="5">#REF!</definedName>
    <definedName name="внеове" localSheetId="5">#REF!</definedName>
    <definedName name="Волгоградская_область" localSheetId="5">#REF!</definedName>
    <definedName name="Вп" localSheetId="5">#REF!</definedName>
    <definedName name="впор" localSheetId="5">#REF!</definedName>
    <definedName name="врьпврь" localSheetId="5">#REF!</definedName>
    <definedName name="вс" localSheetId="5">{#N/A,#N/A,FALSE,"Aging Summary";#N/A,#N/A,FALSE,"Ratio Analysis";#N/A,#N/A,FALSE,"Test 120 Day Accts";#N/A,#N/A,FALSE,"Tickmarks"}</definedName>
    <definedName name="Всего_по_смете" localSheetId="5">#REF!</definedName>
    <definedName name="ВсегоШурфов" localSheetId="5">#REF!</definedName>
    <definedName name="Вычислительная_техника_1" localSheetId="5">#REF!</definedName>
    <definedName name="ГАП" localSheetId="5">#REF!</definedName>
    <definedName name="гелог" localSheetId="5">#REF!</definedName>
    <definedName name="геол1" localSheetId="5">#REF!</definedName>
    <definedName name="гидро1" localSheetId="5">#REF!</definedName>
    <definedName name="гидро5" localSheetId="5">#REF!</definedName>
    <definedName name="глрп" localSheetId="5">#REF!</definedName>
    <definedName name="гор" localSheetId="5">#REF!</definedName>
    <definedName name="гш" localSheetId="5">#REF!</definedName>
    <definedName name="десятый" localSheetId="5">#REF!</definedName>
    <definedName name="Дефлятор" localSheetId="5">#REF!</definedName>
    <definedName name="Дефлятор1" localSheetId="5">#REF!</definedName>
    <definedName name="диапазон" localSheetId="5">#REF!</definedName>
    <definedName name="Диск" localSheetId="5">#REF!</definedName>
    <definedName name="Длинна_границы" localSheetId="5">#REF!</definedName>
    <definedName name="длозщшзщдлжб" localSheetId="5">#REF!</definedName>
    <definedName name="Дн_ставка" localSheetId="5">#REF!</definedName>
    <definedName name="ДОЛЛАР" localSheetId="5">#REF!</definedName>
    <definedName name="Доп._оборудование_1" localSheetId="5">#REF!</definedName>
    <definedName name="Дорога_1" localSheetId="5">#REF!</definedName>
    <definedName name="дщшю" localSheetId="5">#REF!</definedName>
    <definedName name="Еврейская_автономная_область" localSheetId="5">#REF!</definedName>
    <definedName name="жжж" localSheetId="5">#REF!</definedName>
    <definedName name="Заказчик" localSheetId="5">#REF!</definedName>
    <definedName name="зждзд" localSheetId="5">#REF!</definedName>
    <definedName name="ЗИП_Всего_1" localSheetId="5">#REF!</definedName>
    <definedName name="зощр" localSheetId="5">#REF!</definedName>
    <definedName name="Ивановская_область" localSheetId="5">#REF!</definedName>
    <definedName name="имт" localSheetId="5">#REF!</definedName>
    <definedName name="Ини" localSheetId="5">#REF!</definedName>
    <definedName name="ИС__И.Максимов" localSheetId="5">#REF!</definedName>
    <definedName name="Итого_ЗПМ_по_акту_вып_работ_в_базисных_ценах_с_учетом_к_тов" localSheetId="5">#REF!</definedName>
    <definedName name="Итого_материал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5">#REF!</definedName>
    <definedName name="Итого_НР_по_акту_по_ресурсному_расчету" localSheetId="5">#REF!</definedName>
    <definedName name="Итого_ОЗП_по_акту_вып_работ_в_базисных_ценах_с_учетом_к_тов" localSheetId="5">#REF!</definedName>
    <definedName name="Итого_ПЗ_по_акту_вып_работ_в_базисных_ценах_с_учетом_к_тов" localSheetId="5">#REF!</definedName>
    <definedName name="Итого_СП_по_акту_по_ресурсному_расчету" localSheetId="5">#REF!</definedName>
    <definedName name="Итого_ФОТ_по_акту_выполненных_работ_в_базисных_ценах" localSheetId="5">#REF!</definedName>
    <definedName name="Итого_ЭММ_по_акту_вып_работ_в_базисных_ценах_с_учетом_к_тов" localSheetId="5">#REF!</definedName>
    <definedName name="йцйу3йк" localSheetId="5">#REF!</definedName>
    <definedName name="йцу" localSheetId="5">#REF!</definedName>
    <definedName name="Кабели_1" localSheetId="5">#REF!</definedName>
    <definedName name="кака" localSheetId="5">#REF!</definedName>
    <definedName name="Категория_сложности" localSheetId="5">#REF!</definedName>
    <definedName name="КВАРТАЛ2" localSheetId="5">#REF!</definedName>
    <definedName name="кгкг" localSheetId="5">#REF!</definedName>
    <definedName name="КИПиавтом" localSheetId="5">#REF!</definedName>
    <definedName name="книга" localSheetId="5">#REF!</definedName>
    <definedName name="Количество_планшетов" localSheetId="5">#REF!</definedName>
    <definedName name="ком." localSheetId="5">#REF!</definedName>
    <definedName name="комплект" localSheetId="5">#REF!</definedName>
    <definedName name="конкурс" localSheetId="5">#REF!</definedName>
    <definedName name="Контроллер_1" localSheetId="5">#REF!</definedName>
    <definedName name="корр" localSheetId="5">{#N/A,#N/A,FALSE,"Шаблон_Спец1"}</definedName>
    <definedName name="Костромская_область" localSheetId="5">#REF!</definedName>
    <definedName name="КОЭФ3" localSheetId="5">#REF!</definedName>
    <definedName name="КоэфБезПоля" localSheetId="5">#REF!</definedName>
    <definedName name="Коэффициент" localSheetId="5">#REF!</definedName>
    <definedName name="крас" localSheetId="5">#REF!</definedName>
    <definedName name="куку" localSheetId="5">#REF!</definedName>
    <definedName name="Курс_доллара_США" localSheetId="5">#REF!</definedName>
    <definedName name="лаборатория" localSheetId="5">#REF!</definedName>
    <definedName name="ленин" localSheetId="5">#REF!</definedName>
    <definedName name="ЛимитУРС_ПИР" localSheetId="5">#REF!</definedName>
    <definedName name="М" localSheetId="5">#REF!</definedName>
    <definedName name="Магаданская_область" localSheetId="5">#REF!</definedName>
    <definedName name="МАРЖА" localSheetId="5">#REF!</definedName>
    <definedName name="МИ_Т" localSheetId="5">#REF!</definedName>
    <definedName name="мил" localSheetId="5">{0,"овz";1,"z";2,"аz";5,"овz"}</definedName>
    <definedName name="мин" localSheetId="5">#REF!</definedName>
    <definedName name="мм" localSheetId="5">#REF!</definedName>
    <definedName name="Монтаж" localSheetId="5">#REF!</definedName>
    <definedName name="Московская_область" localSheetId="5">#REF!</definedName>
    <definedName name="Мурманская_область" localSheetId="5">#REF!</definedName>
    <definedName name="над" localSheetId="5">#REF!</definedName>
    <definedName name="Название_проекта" localSheetId="5">#REF!</definedName>
    <definedName name="Наименование_группы_строек" localSheetId="5">#REF!</definedName>
    <definedName name="нвле" localSheetId="5">#REF!</definedName>
    <definedName name="нер" localSheetId="5">#REF!</definedName>
    <definedName name="неуо" localSheetId="5">#REF!</definedName>
    <definedName name="новый" localSheetId="5">#REF!</definedName>
    <definedName name="НормаАУП_на_УЕ" localSheetId="5">#REF!</definedName>
    <definedName name="нр" localSheetId="5">граж</definedName>
    <definedName name="о" localSheetId="5">#REF!</definedName>
    <definedName name="об" localSheetId="5">#REF!</definedName>
    <definedName name="Обоснование_поправки" localSheetId="5">#REF!</definedName>
    <definedName name="объем___0" localSheetId="5">#REF!</definedName>
    <definedName name="объем___10___0___0" localSheetId="5">#REF!</definedName>
    <definedName name="объем___11" localSheetId="5">#REF!</definedName>
    <definedName name="объем___11___10" localSheetId="5">#REF!</definedName>
    <definedName name="объем___2" localSheetId="5">#REF!</definedName>
    <definedName name="объем___3___10" localSheetId="5">#REF!</definedName>
    <definedName name="объем___4___0___0" localSheetId="5">#REF!</definedName>
    <definedName name="объем___5___0" localSheetId="5">#REF!</definedName>
    <definedName name="объем___6___0" localSheetId="5">#REF!</definedName>
    <definedName name="окн" localSheetId="5">#REF!</definedName>
    <definedName name="Оренбургская_область" localSheetId="5">#REF!</definedName>
    <definedName name="ОсвоениеИмущества" localSheetId="5">#REF!</definedName>
    <definedName name="ОтпускИзЕНЭС" localSheetId="5">#REF!</definedName>
    <definedName name="оьт" localSheetId="5">#REF!</definedName>
    <definedName name="паша" localSheetId="5">#REF!</definedName>
    <definedName name="пвьрвпрь" localSheetId="5">#REF!</definedName>
    <definedName name="Пи" localSheetId="5">#REF!</definedName>
    <definedName name="пл" localSheetId="5">#REF!</definedName>
    <definedName name="плдпол" localSheetId="5">#REF!</definedName>
    <definedName name="плыа" localSheetId="5">#REF!</definedName>
    <definedName name="пов" localSheetId="5">#REF!</definedName>
    <definedName name="Подгон" localSheetId="5">#REF!</definedName>
    <definedName name="подста" localSheetId="5">#REF!</definedName>
    <definedName name="Покупное_ПО" localSheetId="5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6___0" localSheetId="5">#REF!</definedName>
    <definedName name="ПотериНорма" localSheetId="5">#REF!</definedName>
    <definedName name="пп" localSheetId="5">#REF!</definedName>
    <definedName name="пппппппппппппппппппппппа" localSheetId="5">#REF!</definedName>
    <definedName name="прд" localSheetId="5">#REF!</definedName>
    <definedName name="прибыль" localSheetId="5">#REF!</definedName>
    <definedName name="Приморский_край" localSheetId="5">#REF!</definedName>
    <definedName name="прл" localSheetId="5">#REF!</definedName>
    <definedName name="проект" localSheetId="5">#REF!</definedName>
    <definedName name="пролоддошщ" localSheetId="5">#REF!</definedName>
    <definedName name="Промбезоп" localSheetId="5">#REF!</definedName>
    <definedName name="пропр" localSheetId="5">#REF!</definedName>
    <definedName name="протоколРМВК" localSheetId="5">#REF!</definedName>
    <definedName name="Прочие_работы" localSheetId="5">#REF!</definedName>
    <definedName name="прпр_1" localSheetId="5">#REF!</definedName>
    <definedName name="прьто" localSheetId="5">#REF!</definedName>
    <definedName name="Псковская_область" localSheetId="5">#REF!</definedName>
    <definedName name="пшждю" localSheetId="5">#REF!</definedName>
    <definedName name="Работа1" localSheetId="5">#REF!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об" localSheetId="5">#REF!</definedName>
    <definedName name="расш" localSheetId="5">#REF!</definedName>
    <definedName name="Расшифровка" localSheetId="5">#REF!</definedName>
    <definedName name="Регистрационный_номер_группы_строек" localSheetId="5">#REF!</definedName>
    <definedName name="рлвро" localSheetId="5">#REF!</definedName>
    <definedName name="роло" localSheetId="5">#REF!</definedName>
    <definedName name="рпьрь" localSheetId="5">#REF!</definedName>
    <definedName name="Рязанская_область" localSheetId="5">#REF!</definedName>
    <definedName name="С" localSheetId="5">{#N/A,#N/A,FALSE,"Шаблон_Спец1"}</definedName>
    <definedName name="с1" localSheetId="5">#REF!</definedName>
    <definedName name="Свердловская_область" localSheetId="5">#REF!</definedName>
    <definedName name="Сводка" localSheetId="5">#REF!</definedName>
    <definedName name="сев" localSheetId="5">#REF!</definedName>
    <definedName name="Сегодня" localSheetId="5">#REF!</definedName>
    <definedName name="Семь" localSheetId="5">#REF!</definedName>
    <definedName name="Сервис_Всего_1" localSheetId="5">#REF!</definedName>
    <definedName name="Сервисное_оборудование_1" localSheetId="5">#REF!</definedName>
    <definedName name="СлБелг" localSheetId="5">#REF!</definedName>
    <definedName name="см" localSheetId="5">#REF!</definedName>
    <definedName name="См7" localSheetId="5">#REF!</definedName>
    <definedName name="смета" localSheetId="5">#REF!</definedName>
    <definedName name="смета1" localSheetId="5">#REF!</definedName>
    <definedName name="Сметная_стоимость_в_базисных_ценах" localSheetId="5">#REF!</definedName>
    <definedName name="Сметная_стоимость_по_ресурсному_расчету" localSheetId="5">#REF!</definedName>
    <definedName name="Согласование" localSheetId="5">#REF!</definedName>
    <definedName name="Составитель" localSheetId="5">#REF!</definedName>
    <definedName name="сп2" localSheetId="5">#REF!</definedName>
    <definedName name="срл" localSheetId="5">#REF!</definedName>
    <definedName name="СтавкаАмортизации" localSheetId="5">#REF!</definedName>
    <definedName name="Стадия_проектирования" localSheetId="5">#REF!</definedName>
    <definedName name="Стоимость" localSheetId="5">#REF!</definedName>
    <definedName name="страх" localSheetId="5">#REF!</definedName>
    <definedName name="Строительная_полоса" localSheetId="5">#REF!</definedName>
    <definedName name="т" localSheetId="5">#REF!</definedName>
    <definedName name="Тамбовская_область" localSheetId="5">#REF!</definedName>
    <definedName name="Томская_область" localSheetId="5">#REF!</definedName>
    <definedName name="третий" localSheetId="5">#REF!</definedName>
    <definedName name="тыс" localSheetId="5">{0,"тысячz";1,"тысячаz";2,"тысячиz";5,"тысячz"}</definedName>
    <definedName name="тьбю" localSheetId="5">#REF!</definedName>
    <definedName name="УслугиТОиР_ГС" localSheetId="5">#REF!</definedName>
    <definedName name="Ф5.1" localSheetId="5">#REF!</definedName>
    <definedName name="Ф91" localSheetId="5">#REF!</definedName>
    <definedName name="Финансирование_Y2017" localSheetId="5">#REF!</definedName>
    <definedName name="фукек" localSheetId="5">#REF!</definedName>
    <definedName name="ффггг" localSheetId="5">#REF!</definedName>
    <definedName name="цена___0" localSheetId="5">#REF!</definedName>
    <definedName name="цена___10___0___0" localSheetId="5">#REF!</definedName>
    <definedName name="цена___11" localSheetId="5">#REF!</definedName>
    <definedName name="цена___11___10" localSheetId="5">#REF!</definedName>
    <definedName name="цена___2" localSheetId="5">#REF!</definedName>
    <definedName name="цена___3___10" localSheetId="5">#REF!</definedName>
    <definedName name="цена___4___0___0" localSheetId="5">#REF!</definedName>
    <definedName name="цена___5___0" localSheetId="5">#REF!</definedName>
    <definedName name="цена___6___0" localSheetId="5">#REF!</definedName>
    <definedName name="ЦенаШурфов" localSheetId="5">#REF!</definedName>
    <definedName name="Читинская_область" localSheetId="5">#REF!</definedName>
    <definedName name="Шкафы_ТМ" localSheetId="5">#REF!</definedName>
    <definedName name="ыа" localSheetId="5">#REF!</definedName>
    <definedName name="ыапраыр" localSheetId="5">#REF!</definedName>
    <definedName name="ЫВGGGGGGGGGGGGGGG" localSheetId="5">#REF!</definedName>
    <definedName name="ываф" localSheetId="5">#REF!</definedName>
    <definedName name="ыВПВП" localSheetId="5">#REF!</definedName>
    <definedName name="ыпры" localSheetId="5">#REF!</definedName>
    <definedName name="ьбюбб" localSheetId="5">#REF!</definedName>
    <definedName name="экол1" localSheetId="5">#REF!</definedName>
    <definedName name="ЭКСПО" localSheetId="5">граж</definedName>
    <definedName name="ЭКСПОФОРУМ" localSheetId="5">граж</definedName>
    <definedName name="экт" localSheetId="5">#REF!</definedName>
    <definedName name="ЭлеСи_1" localSheetId="5">#REF!</definedName>
    <definedName name="юдшншджгп" localSheetId="5">#REF!</definedName>
    <definedName name="яапт" localSheetId="5">#REF!</definedName>
    <definedName name="___wrn2" localSheetId="6">{"'Прил. 10'!glc1",#N/A,FALSE,"GLC";"'Прил. 10'!glc2",#N/A,FALSE,"GLC";"'Прил. 10'!glc3",#N/A,FALSE,"GLC";"'Прил. 10'!glc4",#N/A,FALSE,"GLC";"'Прил. 10'!glc5",#N/A,FALSE,"GLC"}</definedName>
    <definedName name="___wrn222" localSheetId="6">{"'Прил. 10'!glc1",#N/A,FALSE,"GLC";"'Прил. 10'!glc2",#N/A,FALSE,"GLC";"'Прил. 10'!glc3",#N/A,FALSE,"GLC";"'Прил. 10'!glc4",#N/A,FALSE,"GLC";"'Прил. 10'!glc5",#N/A,FALSE,"GLC"}</definedName>
    <definedName name="__wrn2" localSheetId="6">{"'Прил. 10'!glc1",#N/A,FALSE,"GLC";"'Прил. 10'!glc2",#N/A,FALSE,"GLC";"'Прил. 10'!glc3",#N/A,FALSE,"GLC";"'Прил. 10'!glc4",#N/A,FALSE,"GLC";"'Прил. 10'!glc5",#N/A,FALSE,"GLC"}</definedName>
    <definedName name="__wrn222" localSheetId="6">{"'Прил. 10'!glc1",#N/A,FALSE,"GLC";"'Прил. 10'!glc2",#N/A,FALSE,"GLC";"'Прил. 10'!glc3",#N/A,FALSE,"GLC";"'Прил. 10'!glc4",#N/A,FALSE,"GLC";"'Прил. 10'!glc5",#N/A,FALSE,"GLC"}</definedName>
    <definedName name="_wrn2" localSheetId="6">{"'Прил. 10'!glc1",#N/A,FALSE,"GLC";"'Прил. 10'!glc2",#N/A,FALSE,"GLC";"'Прил. 10'!glc3",#N/A,FALSE,"GLC";"'Прил. 10'!glc4",#N/A,FALSE,"GLC";"'Прил. 10'!glc5",#N/A,FALSE,"GLC"}</definedName>
    <definedName name="_wrn222" localSheetId="6">{"'Прил. 10'!glc1",#N/A,FALSE,"GLC";"'Прил. 10'!glc2",#N/A,FALSE,"GLC";"'Прил. 10'!glc3",#N/A,FALSE,"GLC";"'Прил. 10'!glc4",#N/A,FALSE,"GLC";"'Прил. 10'!glc5",#N/A,FALSE,"GLC"}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 10'!n_3=1,'Прил. 10'!n_2,'Прил. 10'!n_3&amp;'Прил. 10'!n_1)</definedName>
    <definedName name="n1x" localSheetId="6">IF('Прил. 10'!n_3=1,'Прил. 10'!n_2,'Прил. 10'!n_3&amp;'Прил. 10'!n_5)</definedName>
    <definedName name="wrn" localSheetId="6">{"'Прил. 10'!glc1",#N/A,FALSE,"GLC";"'Прил. 10'!glc2",#N/A,FALSE,"GLC";"'Прил. 10'!glc3",#N/A,FALSE,"GLC";"'Прил. 10'!glc4",#N/A,FALSE,"GLC";"'Прил. 10'!glc5",#N/A,FALSE,"GLC"}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 10'!glc1",#N/A,FALSE,"GLC";"'Прил. 10'!glc2",#N/A,FALSE,"GLC";"'Прил. 10'!glc3",#N/A,FALSE,"GLC";"'Прил. 10'!glc4",#N/A,FALSE,"GLC";"'Прил. 10'!glc5",#N/A,FALSE,"GLC"}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7" zoomScale="55" zoomScaleNormal="55" workbookViewId="0">
      <selection activeCell="I17" sqref="I17"/>
    </sheetView>
  </sheetViews>
  <sheetFormatPr baseColWidth="8" defaultColWidth="9.109375" defaultRowHeight="15.6"/>
  <cols>
    <col width="9.109375" customWidth="1" style="215" min="1" max="2"/>
    <col width="51.6640625" customWidth="1" style="215" min="3" max="3"/>
    <col width="47" customWidth="1" style="215" min="4" max="4"/>
    <col width="37.44140625" customWidth="1" style="215" min="5" max="5"/>
    <col width="9.109375" customWidth="1" style="215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.15000000000001" customHeight="1" s="213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8" t="n"/>
      <c r="C6" s="168" t="n"/>
      <c r="D6" s="168" t="n"/>
    </row>
    <row r="7" ht="64.5" customHeight="1" s="213">
      <c r="B7" s="230" t="inlineStr">
        <is>
          <t>Наименование разрабатываемого показателя УНЦ - КЛ 35 кВ (с медной жилой) сечение жилы 1000 мм2. Муфта соединительная 35 кВ сечением 1000 мм2</t>
        </is>
      </c>
    </row>
    <row r="8" ht="31.65" customHeight="1" s="213">
      <c r="B8" s="230" t="inlineStr">
        <is>
          <t>Сопоставимый уровень цен: 3 квартал 2011 года</t>
        </is>
      </c>
    </row>
    <row r="9" ht="15.75" customHeight="1" s="213">
      <c r="B9" s="230" t="inlineStr">
        <is>
          <t>Единица измерения  — 1 ед</t>
        </is>
      </c>
    </row>
    <row r="10">
      <c r="B10" s="230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  <c r="E11" s="152" t="n"/>
    </row>
    <row r="12" ht="31.2" customHeight="1" s="213">
      <c r="B12" s="234" t="n">
        <v>1</v>
      </c>
      <c r="C12" s="204" t="inlineStr">
        <is>
          <t>Наименование объекта-представителя</t>
        </is>
      </c>
      <c r="D12" s="234" t="inlineStr">
        <is>
          <t>Комплексная реконструкция и техническое перевооружение ПС №20 Чесменская СПб</t>
        </is>
      </c>
    </row>
    <row r="13">
      <c r="B13" s="234" t="n">
        <v>2</v>
      </c>
      <c r="C13" s="204" t="inlineStr">
        <is>
          <t>Наименование субъекта Российской Федерации</t>
        </is>
      </c>
      <c r="D13" s="234" t="inlineStr">
        <is>
          <t>Ленинградская область</t>
        </is>
      </c>
    </row>
    <row r="14">
      <c r="B14" s="234" t="n">
        <v>3</v>
      </c>
      <c r="C14" s="204" t="inlineStr">
        <is>
          <t>Климатический район и подрайон</t>
        </is>
      </c>
      <c r="D14" s="234" t="inlineStr">
        <is>
          <t>IIВ</t>
        </is>
      </c>
    </row>
    <row r="15">
      <c r="B15" s="234" t="n">
        <v>4</v>
      </c>
      <c r="C15" s="204" t="inlineStr">
        <is>
          <t>Мощность объекта</t>
        </is>
      </c>
      <c r="D15" s="234" t="n">
        <v>1</v>
      </c>
    </row>
    <row r="16" ht="62.4" customHeight="1" s="213">
      <c r="B16" s="23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35 кВ 1000 мм2</t>
        </is>
      </c>
    </row>
    <row r="17" ht="79.5" customHeight="1" s="213">
      <c r="B17" s="23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>
        <f>D18+D19+D20+D21</f>
        <v/>
      </c>
      <c r="E17" s="167" t="n"/>
    </row>
    <row r="18">
      <c r="B18" s="203" t="inlineStr">
        <is>
          <t>6.1</t>
        </is>
      </c>
      <c r="C18" s="204" t="inlineStr">
        <is>
          <t>строительно-монтажные работы</t>
        </is>
      </c>
      <c r="D18" s="211" t="n">
        <v>48.64</v>
      </c>
    </row>
    <row r="19" ht="15.75" customHeight="1" s="213">
      <c r="B19" s="203" t="inlineStr">
        <is>
          <t>6.2</t>
        </is>
      </c>
      <c r="C19" s="204" t="inlineStr">
        <is>
          <t>оборудование и инвентарь</t>
        </is>
      </c>
      <c r="D19" s="211" t="n"/>
    </row>
    <row r="20" ht="16.5" customHeight="1" s="213">
      <c r="B20" s="203" t="inlineStr">
        <is>
          <t>6.3</t>
        </is>
      </c>
      <c r="C20" s="204" t="inlineStr">
        <is>
          <t>пусконаладочные работы</t>
        </is>
      </c>
      <c r="D20" s="211" t="n"/>
    </row>
    <row r="21" ht="35.4" customHeight="1" s="213">
      <c r="B21" s="203" t="inlineStr">
        <is>
          <t>6.4</t>
        </is>
      </c>
      <c r="C21" s="150" t="inlineStr">
        <is>
          <t>прочие и лимитированные затраты</t>
        </is>
      </c>
      <c r="D21" s="211">
        <f>D18*2.5%+(D18+D18*2.5%)*2.9%</f>
        <v/>
      </c>
    </row>
    <row r="22">
      <c r="B22" s="234" t="n">
        <v>7</v>
      </c>
      <c r="C22" s="150" t="inlineStr">
        <is>
          <t>Сопоставимый уровень цен</t>
        </is>
      </c>
      <c r="D22" s="212" t="inlineStr">
        <is>
          <t>3 квартал 2011 года</t>
        </is>
      </c>
      <c r="E22" s="148" t="n"/>
    </row>
    <row r="23" ht="78" customHeight="1" s="213">
      <c r="B23" s="23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>
        <f>D17</f>
        <v/>
      </c>
      <c r="E23" s="167" t="n"/>
    </row>
    <row r="24" ht="31.2" customHeight="1" s="213">
      <c r="B24" s="23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>
        <f>D23/D15</f>
        <v/>
      </c>
      <c r="E24" s="148" t="n"/>
    </row>
    <row r="25">
      <c r="B25" s="234" t="n">
        <v>10</v>
      </c>
      <c r="C25" s="204" t="inlineStr">
        <is>
          <t>Примечание</t>
        </is>
      </c>
      <c r="D25" s="234" t="n"/>
    </row>
    <row r="26">
      <c r="B26" s="147" t="n"/>
      <c r="C26" s="146" t="n"/>
      <c r="D26" s="146" t="n"/>
    </row>
    <row r="27" ht="37.5" customHeight="1" s="213">
      <c r="B27" s="145" t="n"/>
    </row>
    <row r="28">
      <c r="B28" s="215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5" min="1" max="1"/>
    <col width="9.109375" customWidth="1" style="215" min="2" max="2"/>
    <col width="38.6640625" customWidth="1" style="215" min="3" max="3"/>
    <col width="13.88671875" customWidth="1" style="215" min="4" max="4"/>
    <col width="24.88671875" customWidth="1" style="215" min="5" max="5"/>
    <col width="15.5546875" customWidth="1" style="215" min="6" max="6"/>
    <col width="14.88671875" customWidth="1" style="215" min="7" max="7"/>
    <col width="16.6640625" customWidth="1" style="215" min="8" max="8"/>
    <col width="13" customWidth="1" style="215" min="9" max="10"/>
    <col width="18" customWidth="1" style="215" min="11" max="11"/>
    <col width="9.109375" customWidth="1" style="215" min="12" max="12"/>
  </cols>
  <sheetData>
    <row r="3">
      <c r="B3" s="228" t="inlineStr">
        <is>
          <t>Приложение № 2</t>
        </is>
      </c>
      <c r="K3" s="145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3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 s="213">
      <c r="B8" s="121" t="n"/>
    </row>
    <row r="9" ht="15.75" customHeight="1" s="213">
      <c r="A9" s="215" t="n"/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325" t="n"/>
      <c r="F9" s="325" t="n"/>
      <c r="G9" s="325" t="n"/>
      <c r="H9" s="325" t="n"/>
      <c r="I9" s="325" t="n"/>
      <c r="J9" s="326" t="n"/>
      <c r="K9" s="215" t="n"/>
      <c r="L9" s="215" t="n"/>
    </row>
    <row r="10" ht="15.75" customHeight="1" s="213">
      <c r="A10" s="215" t="n"/>
      <c r="B10" s="327" t="n"/>
      <c r="C10" s="327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3 кв. 2011 г., тыс. руб.</t>
        </is>
      </c>
      <c r="G10" s="325" t="n"/>
      <c r="H10" s="325" t="n"/>
      <c r="I10" s="325" t="n"/>
      <c r="J10" s="326" t="n"/>
      <c r="K10" s="215" t="n"/>
      <c r="L10" s="215" t="n"/>
    </row>
    <row r="11" ht="57" customHeight="1" s="213">
      <c r="A11" s="215" t="n"/>
      <c r="B11" s="328" t="n"/>
      <c r="C11" s="328" t="n"/>
      <c r="D11" s="328" t="n"/>
      <c r="E11" s="328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  <c r="K11" s="215" t="n"/>
      <c r="L11" s="215" t="n"/>
    </row>
    <row r="12" ht="31.5" customHeight="1" s="213">
      <c r="A12" s="215" t="n"/>
      <c r="B12" s="234" t="n">
        <v>1</v>
      </c>
      <c r="C12" s="234" t="inlineStr">
        <is>
          <t>Муфта соединительная 35 кВ 1000 мм2</t>
        </is>
      </c>
      <c r="D12" s="203" t="inlineStr">
        <is>
          <t>02-17-01</t>
        </is>
      </c>
      <c r="E12" s="234" t="inlineStr">
        <is>
          <t>Заходы КЛ-35 кВ</t>
        </is>
      </c>
      <c r="F12" s="204" t="n"/>
      <c r="G12" s="205">
        <f>48643.2328/1000</f>
        <v/>
      </c>
      <c r="H12" s="205" t="n"/>
      <c r="I12" s="205" t="n"/>
      <c r="J12" s="205">
        <f>SUM(F12:I12)</f>
        <v/>
      </c>
      <c r="K12" s="215" t="n"/>
      <c r="L12" s="215" t="n"/>
    </row>
    <row r="13" ht="15" customHeight="1" s="213">
      <c r="A13" s="215" t="n"/>
      <c r="B13" s="232" t="inlineStr">
        <is>
          <t>Всего по объекту:</t>
        </is>
      </c>
      <c r="C13" s="329" t="n"/>
      <c r="D13" s="329" t="n"/>
      <c r="E13" s="330" t="n"/>
      <c r="F13" s="206" t="n"/>
      <c r="G13" s="207">
        <f>SUM(G12)</f>
        <v/>
      </c>
      <c r="H13" s="207" t="n"/>
      <c r="I13" s="207" t="n"/>
      <c r="J13" s="208">
        <f>SUM(J12)</f>
        <v/>
      </c>
      <c r="K13" s="215" t="n"/>
      <c r="L13" s="215" t="n"/>
    </row>
    <row r="14" ht="15.75" customHeight="1" s="213">
      <c r="A14" s="215" t="n"/>
      <c r="B14" s="233" t="inlineStr">
        <is>
          <t>Всего по объекту в сопоставимом уровне цен 3 кв. 2011 г:</t>
        </is>
      </c>
      <c r="C14" s="325" t="n"/>
      <c r="D14" s="325" t="n"/>
      <c r="E14" s="326" t="n"/>
      <c r="F14" s="209" t="n"/>
      <c r="G14" s="210">
        <f>G13</f>
        <v/>
      </c>
      <c r="H14" s="210" t="n"/>
      <c r="I14" s="210" t="n"/>
      <c r="J14" s="208">
        <f>J13</f>
        <v/>
      </c>
      <c r="K14" s="215" t="n"/>
      <c r="L14" s="215" t="n"/>
    </row>
    <row r="15" ht="15" customHeight="1" s="213"/>
    <row r="16" ht="15" customHeight="1" s="213"/>
    <row r="17" ht="15" customHeight="1" s="213"/>
    <row r="18" ht="15" customHeight="1" s="213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3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3">
      <c r="C20" s="197" t="n"/>
      <c r="D20" s="198" t="n"/>
      <c r="E20" s="198" t="n"/>
    </row>
    <row r="21" ht="15" customHeight="1" s="213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3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7" zoomScale="85" workbookViewId="0">
      <selection activeCell="D36" sqref="D36"/>
    </sheetView>
  </sheetViews>
  <sheetFormatPr baseColWidth="8" defaultColWidth="9.109375" defaultRowHeight="15.6"/>
  <cols>
    <col width="9.109375" customWidth="1" style="215" min="1" max="1"/>
    <col width="12.5546875" customWidth="1" style="215" min="2" max="2"/>
    <col width="22.44140625" customWidth="1" style="215" min="3" max="3"/>
    <col width="49.6640625" customWidth="1" style="215" min="4" max="4"/>
    <col width="10.109375" customWidth="1" style="215" min="5" max="5"/>
    <col width="20.6640625" customWidth="1" style="215" min="6" max="6"/>
    <col width="20" customWidth="1" style="215" min="7" max="7"/>
    <col width="16.6640625" customWidth="1" style="215" min="8" max="8"/>
    <col width="9.109375" customWidth="1" style="215" min="9" max="10"/>
    <col width="15" customWidth="1" style="215" min="11" max="11"/>
    <col width="9.109375" customWidth="1" style="215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 s="213">
      <c r="A4" s="176" t="n"/>
      <c r="B4" s="176" t="n"/>
      <c r="C4" s="23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5" t="inlineStr">
        <is>
          <t>Наименование разрабатываемого показателя УНЦ - КЛ 35 кВ (с медной жилой) сечение жилы 1000 мм2. Муфта соединительная 35 кВ сечением 1000 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 s="213">
      <c r="A8" s="234" t="inlineStr">
        <is>
          <t>п/п</t>
        </is>
      </c>
      <c r="B8" s="234" t="inlineStr">
        <is>
          <t>№ЛСР</t>
        </is>
      </c>
      <c r="C8" s="234" t="inlineStr">
        <is>
          <t>Код ресурса</t>
        </is>
      </c>
      <c r="D8" s="234" t="inlineStr">
        <is>
          <t>Наименование ресурса</t>
        </is>
      </c>
      <c r="E8" s="234" t="inlineStr">
        <is>
          <t>Ед. изм.</t>
        </is>
      </c>
      <c r="F8" s="234" t="inlineStr">
        <is>
          <t>Кол-во единиц по данным объекта-представителя</t>
        </is>
      </c>
      <c r="G8" s="234" t="inlineStr">
        <is>
          <t>Сметная стоимость в ценах на 01.01.2000 (руб.)</t>
        </is>
      </c>
      <c r="H8" s="326" t="n"/>
    </row>
    <row r="9" ht="40.65" customHeight="1" s="213">
      <c r="A9" s="328" t="n"/>
      <c r="B9" s="328" t="n"/>
      <c r="C9" s="328" t="n"/>
      <c r="D9" s="328" t="n"/>
      <c r="E9" s="328" t="n"/>
      <c r="F9" s="328" t="n"/>
      <c r="G9" s="234" t="inlineStr">
        <is>
          <t>на ед.изм.</t>
        </is>
      </c>
      <c r="H9" s="234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92">
      <c r="A11" s="238" t="inlineStr">
        <is>
          <t>Затраты труда рабочих</t>
        </is>
      </c>
      <c r="B11" s="325" t="n"/>
      <c r="C11" s="325" t="n"/>
      <c r="D11" s="325" t="n"/>
      <c r="E11" s="326" t="n"/>
      <c r="F11" s="331">
        <f>SUM(F12:F12)</f>
        <v/>
      </c>
      <c r="G11" s="10" t="n"/>
      <c r="H11" s="331">
        <f>SUM(H12:H12)</f>
        <v/>
      </c>
    </row>
    <row r="12">
      <c r="A12" s="268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68" t="inlineStr">
        <is>
          <t>чел.-ч</t>
        </is>
      </c>
      <c r="F12" s="248" t="n">
        <v>113.28</v>
      </c>
      <c r="G12" s="332" t="n">
        <v>9.619999999999999</v>
      </c>
      <c r="H12" s="169">
        <f>ROUND(F12*G12,2)</f>
        <v/>
      </c>
      <c r="M12" s="333" t="n"/>
    </row>
    <row r="13">
      <c r="A13" s="237" t="inlineStr">
        <is>
          <t>Затраты труда машинистов</t>
        </is>
      </c>
      <c r="B13" s="325" t="n"/>
      <c r="C13" s="325" t="n"/>
      <c r="D13" s="325" t="n"/>
      <c r="E13" s="326" t="n"/>
      <c r="F13" s="238" t="n"/>
      <c r="G13" s="157" t="n"/>
      <c r="H13" s="331">
        <f>H14</f>
        <v/>
      </c>
    </row>
    <row r="14">
      <c r="A14" s="268" t="n">
        <v>2</v>
      </c>
      <c r="B14" s="239" t="n"/>
      <c r="C14" s="178" t="n">
        <v>2</v>
      </c>
      <c r="D14" s="171" t="inlineStr">
        <is>
          <t>Затраты труда машинистов</t>
        </is>
      </c>
      <c r="E14" s="268" t="inlineStr">
        <is>
          <t>чел.-ч</t>
        </is>
      </c>
      <c r="F14" s="268" t="n">
        <v>0.48</v>
      </c>
      <c r="G14" s="169" t="n"/>
      <c r="H14" s="180" t="n">
        <v>6.03</v>
      </c>
    </row>
    <row r="15" customFormat="1" s="192">
      <c r="A15" s="238" t="inlineStr">
        <is>
          <t>Машины и механизмы</t>
        </is>
      </c>
      <c r="B15" s="325" t="n"/>
      <c r="C15" s="325" t="n"/>
      <c r="D15" s="325" t="n"/>
      <c r="E15" s="326" t="n"/>
      <c r="F15" s="238" t="n"/>
      <c r="G15" s="157" t="n"/>
      <c r="H15" s="331">
        <f>SUM(H16:H17)</f>
        <v/>
      </c>
    </row>
    <row r="16" ht="25.5" customHeight="1" s="213">
      <c r="A16" s="268" t="n">
        <v>3</v>
      </c>
      <c r="B16" s="239" t="n"/>
      <c r="C16" s="137" t="inlineStr">
        <is>
          <t>91.05.05-015</t>
        </is>
      </c>
      <c r="D16" s="247" t="inlineStr">
        <is>
          <t>Краны на автомобильном ходу, грузоподъемность 16 т</t>
        </is>
      </c>
      <c r="E16" s="248" t="inlineStr">
        <is>
          <t>маш.час</t>
        </is>
      </c>
      <c r="F16" s="248" t="n">
        <v>0.24</v>
      </c>
      <c r="G16" s="250" t="n">
        <v>115.4</v>
      </c>
      <c r="H16" s="169">
        <f>ROUND(F16*G16,2)</f>
        <v/>
      </c>
      <c r="I16" s="173" t="n"/>
      <c r="J16" s="173" t="n"/>
      <c r="L16" s="173" t="n"/>
    </row>
    <row r="17" customFormat="1" s="192">
      <c r="A17" s="268" t="n">
        <v>4</v>
      </c>
      <c r="B17" s="239" t="n"/>
      <c r="C17" s="137" t="inlineStr">
        <is>
          <t>91.14.02-001</t>
        </is>
      </c>
      <c r="D17" s="247" t="inlineStr">
        <is>
          <t>Автомобили бортовые, грузоподъемность: до 5 т</t>
        </is>
      </c>
      <c r="E17" s="248" t="inlineStr">
        <is>
          <t>маш.час</t>
        </is>
      </c>
      <c r="F17" s="248" t="n">
        <v>0.24</v>
      </c>
      <c r="G17" s="250" t="n">
        <v>65.70999999999999</v>
      </c>
      <c r="H17" s="169">
        <f>ROUND(F17*G17,2)</f>
        <v/>
      </c>
      <c r="I17" s="173" t="n"/>
      <c r="J17" s="173" t="n"/>
      <c r="K17" s="185" t="n"/>
      <c r="L17" s="173" t="n"/>
    </row>
    <row r="18">
      <c r="A18" s="238" t="inlineStr">
        <is>
          <t>Материалы</t>
        </is>
      </c>
      <c r="B18" s="325" t="n"/>
      <c r="C18" s="325" t="n"/>
      <c r="D18" s="325" t="n"/>
      <c r="E18" s="326" t="n"/>
      <c r="F18" s="238" t="n"/>
      <c r="G18" s="157" t="n"/>
      <c r="H18" s="331">
        <f>SUM(H19:H27)</f>
        <v/>
      </c>
    </row>
    <row r="19">
      <c r="A19" s="183" t="n">
        <v>5</v>
      </c>
      <c r="B19" s="183" t="n"/>
      <c r="C19" s="268" t="inlineStr">
        <is>
          <t>Прайс из СД ОП</t>
        </is>
      </c>
      <c r="D19" s="182" t="inlineStr">
        <is>
          <t>Муфта соединительная 35 кВ 1000 мм2</t>
        </is>
      </c>
      <c r="E19" s="268" t="inlineStr">
        <is>
          <t>шт</t>
        </is>
      </c>
      <c r="F19" s="268" t="n">
        <v>6</v>
      </c>
      <c r="G19" s="182" t="n">
        <v>2598.05</v>
      </c>
      <c r="H19" s="169" t="n">
        <v>15588.3</v>
      </c>
    </row>
    <row r="20" ht="25.5" customHeight="1" s="213">
      <c r="A20" s="172" t="n">
        <v>6</v>
      </c>
      <c r="B20" s="239" t="n"/>
      <c r="C20" s="137" t="inlineStr">
        <is>
          <t>10.3.02.03-0011</t>
        </is>
      </c>
      <c r="D20" s="247" t="inlineStr">
        <is>
          <t>Припои оловянно-свинцовые бессурьмянистые, марка ПОС30</t>
        </is>
      </c>
      <c r="E20" s="248" t="inlineStr">
        <is>
          <t>т</t>
        </is>
      </c>
      <c r="F20" s="248" t="n">
        <v>0.0174</v>
      </c>
      <c r="G20" s="250" t="n">
        <v>68050</v>
      </c>
      <c r="H20" s="169" t="n">
        <v>1184.07</v>
      </c>
      <c r="I20" s="166" t="n"/>
      <c r="J20" s="173" t="n"/>
      <c r="K20" s="173" t="n"/>
    </row>
    <row r="21" ht="25.5" customHeight="1" s="213">
      <c r="A21" s="183" t="n">
        <v>7</v>
      </c>
      <c r="B21" s="239" t="n"/>
      <c r="C21" s="137" t="inlineStr">
        <is>
          <t>10.2.02.08-0001</t>
        </is>
      </c>
      <c r="D21" s="247" t="inlineStr">
        <is>
          <t>Проволока медная, круглая, мягкая, электротехническая, диаметр 1,0-3,0 мм и выше</t>
        </is>
      </c>
      <c r="E21" s="248" t="inlineStr">
        <is>
          <t>т</t>
        </is>
      </c>
      <c r="F21" s="248" t="n">
        <v>0.0075</v>
      </c>
      <c r="G21" s="250" t="n">
        <v>37517</v>
      </c>
      <c r="H21" s="169" t="n">
        <v>281.38</v>
      </c>
      <c r="I21" s="166" t="n"/>
      <c r="J21" s="173" t="n"/>
      <c r="K21" s="173" t="n"/>
    </row>
    <row r="22">
      <c r="A22" s="172" t="n">
        <v>8</v>
      </c>
      <c r="B22" s="239" t="n"/>
      <c r="C22" s="137" t="inlineStr">
        <is>
          <t>01.1.02.01-0003</t>
        </is>
      </c>
      <c r="D22" s="247" t="inlineStr">
        <is>
          <t>Асботекстолит, марка Г</t>
        </is>
      </c>
      <c r="E22" s="248" t="inlineStr">
        <is>
          <t>т</t>
        </is>
      </c>
      <c r="F22" s="248" t="n">
        <v>0.00075</v>
      </c>
      <c r="G22" s="250" t="n">
        <v>161000</v>
      </c>
      <c r="H22" s="169" t="n">
        <v>120.75</v>
      </c>
      <c r="I22" s="166" t="n"/>
      <c r="J22" s="173" t="n"/>
      <c r="K22" s="173" t="n"/>
    </row>
    <row r="23">
      <c r="A23" s="183" t="n">
        <v>9</v>
      </c>
      <c r="B23" s="239" t="n"/>
      <c r="C23" s="137" t="inlineStr">
        <is>
          <t>01.3.02.09-0022</t>
        </is>
      </c>
      <c r="D23" s="247" t="inlineStr">
        <is>
          <t>Пропан-бутан смесь техническая</t>
        </is>
      </c>
      <c r="E23" s="248" t="inlineStr">
        <is>
          <t>кг</t>
        </is>
      </c>
      <c r="F23" s="248" t="n">
        <v>15</v>
      </c>
      <c r="G23" s="250" t="n">
        <v>6.09</v>
      </c>
      <c r="H23" s="169" t="n">
        <v>91.34999999999999</v>
      </c>
      <c r="I23" s="166" t="n"/>
      <c r="J23" s="173" t="n"/>
      <c r="K23" s="173" t="n"/>
    </row>
    <row r="24">
      <c r="A24" s="172" t="n">
        <v>10</v>
      </c>
      <c r="B24" s="239" t="n"/>
      <c r="C24" s="137" t="inlineStr">
        <is>
          <t>14.4.02.09-0001</t>
        </is>
      </c>
      <c r="D24" s="247" t="inlineStr">
        <is>
          <t>Краска</t>
        </is>
      </c>
      <c r="E24" s="248" t="inlineStr">
        <is>
          <t>кг</t>
        </is>
      </c>
      <c r="F24" s="248" t="n">
        <v>2.61</v>
      </c>
      <c r="G24" s="250" t="n">
        <v>28.6</v>
      </c>
      <c r="H24" s="169" t="n">
        <v>74.65000000000001</v>
      </c>
      <c r="I24" s="166" t="n"/>
      <c r="J24" s="173" t="n"/>
      <c r="K24" s="173" t="n"/>
    </row>
    <row r="25">
      <c r="A25" s="172" t="n">
        <v>11</v>
      </c>
      <c r="B25" s="239" t="n"/>
      <c r="C25" s="137" t="inlineStr">
        <is>
          <t>20.1.02.06-0001</t>
        </is>
      </c>
      <c r="D25" s="247" t="inlineStr">
        <is>
          <t>Жир паяльный</t>
        </is>
      </c>
      <c r="E25" s="248" t="inlineStr">
        <is>
          <t>кг</t>
        </is>
      </c>
      <c r="F25" s="248" t="n">
        <v>0.18</v>
      </c>
      <c r="G25" s="250" t="n">
        <v>100.8</v>
      </c>
      <c r="H25" s="169" t="n">
        <v>18.14</v>
      </c>
      <c r="I25" s="166" t="n"/>
      <c r="J25" s="173" t="n"/>
      <c r="K25" s="173" t="n"/>
    </row>
    <row r="26">
      <c r="A26" s="183" t="n">
        <v>12</v>
      </c>
      <c r="B26" s="239" t="n"/>
      <c r="C26" s="137" t="inlineStr">
        <is>
          <t>01.3.01.05-0009</t>
        </is>
      </c>
      <c r="D26" s="247" t="inlineStr">
        <is>
          <t>Парафины нефтяные твердые марки Т-1</t>
        </is>
      </c>
      <c r="E26" s="248" t="inlineStr">
        <is>
          <t>т</t>
        </is>
      </c>
      <c r="F26" s="248" t="n">
        <v>0.0018</v>
      </c>
      <c r="G26" s="250" t="n">
        <v>8105.71</v>
      </c>
      <c r="H26" s="169" t="n">
        <v>14.59</v>
      </c>
      <c r="I26" s="166" t="n"/>
      <c r="J26" s="173" t="n"/>
      <c r="K26" s="173" t="n"/>
    </row>
    <row r="27">
      <c r="A27" s="172" t="n">
        <v>13</v>
      </c>
      <c r="B27" s="239" t="n"/>
      <c r="C27" s="137" t="inlineStr">
        <is>
          <t>01.7.20.08-0031</t>
        </is>
      </c>
      <c r="D27" s="247" t="inlineStr">
        <is>
          <t>Бязь суровая</t>
        </is>
      </c>
      <c r="E27" s="248" t="inlineStr">
        <is>
          <t>10 м2</t>
        </is>
      </c>
      <c r="F27" s="248" t="n">
        <v>0.03</v>
      </c>
      <c r="G27" s="250" t="n">
        <v>79.09999999999999</v>
      </c>
      <c r="H27" s="169" t="n">
        <v>2.37</v>
      </c>
      <c r="I27" s="166" t="n"/>
      <c r="J27" s="173" t="n"/>
      <c r="K27" s="173" t="n"/>
    </row>
    <row r="29">
      <c r="B29" s="215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215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13" min="1" max="1"/>
    <col width="36.33203125" customWidth="1" style="213" min="2" max="2"/>
    <col width="18.88671875" customWidth="1" style="213" min="3" max="3"/>
    <col width="18.33203125" customWidth="1" style="213" min="4" max="4"/>
    <col width="18.88671875" customWidth="1" style="213" min="5" max="5"/>
    <col width="11.44140625" customWidth="1" style="213" min="6" max="6"/>
    <col width="14.44140625" customWidth="1" style="213" min="7" max="7"/>
    <col width="13.5546875" customWidth="1" style="213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63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8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3">
      <c r="B7" s="227" t="inlineStr">
        <is>
          <t>Наименование разрабатываемого показателя УНЦ — КЛ 35 кВ (с медной жилой) сечение жилы 1000 мм2. Муфта соединительная 35 кВ сечением 1000 мм2</t>
        </is>
      </c>
    </row>
    <row r="8">
      <c r="B8" s="241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3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3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3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65" customHeight="1" s="213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41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25" workbookViewId="0">
      <selection activeCell="B51" sqref="B51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13">
      <c r="H2" s="256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8" t="inlineStr">
        <is>
          <t>Расчет стоимости СМР и оборудования</t>
        </is>
      </c>
    </row>
    <row r="5" ht="12.75" customFormat="1" customHeight="1" s="197">
      <c r="A5" s="218" t="n"/>
      <c r="B5" s="218" t="n"/>
      <c r="C5" s="269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60" t="inlineStr">
        <is>
          <t>КЛ 35 кВ (с медной жилой) сечение жилы 1000 мм2. Муфта соединительная 35 кВ сечением 1000 мм2</t>
        </is>
      </c>
    </row>
    <row r="7" ht="12.75" customFormat="1" customHeight="1" s="197">
      <c r="A7" s="221" t="inlineStr">
        <is>
          <t>Единица измерения  — 1 ед</t>
        </is>
      </c>
      <c r="I7" s="227" t="n"/>
      <c r="J7" s="227" t="n"/>
    </row>
    <row r="8" ht="13.65" customFormat="1" customHeight="1" s="197">
      <c r="A8" s="221" t="n"/>
    </row>
    <row r="9" ht="13.2" customFormat="1" customHeight="1" s="197"/>
    <row r="10" ht="27" customHeight="1" s="213">
      <c r="A10" s="248" t="inlineStr">
        <is>
          <t>№ пп.</t>
        </is>
      </c>
      <c r="B10" s="248" t="inlineStr">
        <is>
          <t>Код ресурса</t>
        </is>
      </c>
      <c r="C10" s="248" t="inlineStr">
        <is>
          <t>Наименование</t>
        </is>
      </c>
      <c r="D10" s="248" t="inlineStr">
        <is>
          <t>Ед. изм.</t>
        </is>
      </c>
      <c r="E10" s="248" t="inlineStr">
        <is>
          <t>Кол-во единиц по проектным данным</t>
        </is>
      </c>
      <c r="F10" s="248" t="inlineStr">
        <is>
          <t>Сметная стоимость в ценах на 01.01.2000 (руб.)</t>
        </is>
      </c>
      <c r="G10" s="326" t="n"/>
      <c r="H10" s="248" t="inlineStr">
        <is>
          <t>Удельный вес, %</t>
        </is>
      </c>
      <c r="I10" s="248" t="inlineStr">
        <is>
          <t>Сметная стоимость в ценах на 01.01.2023 (руб.)</t>
        </is>
      </c>
      <c r="J10" s="326" t="n"/>
      <c r="M10" s="198" t="n"/>
      <c r="N10" s="198" t="n"/>
    </row>
    <row r="11" ht="28.5" customHeight="1" s="213">
      <c r="A11" s="328" t="n"/>
      <c r="B11" s="328" t="n"/>
      <c r="C11" s="328" t="n"/>
      <c r="D11" s="328" t="n"/>
      <c r="E11" s="328" t="n"/>
      <c r="F11" s="248" t="inlineStr">
        <is>
          <t>на ед. изм.</t>
        </is>
      </c>
      <c r="G11" s="248" t="inlineStr">
        <is>
          <t>общая</t>
        </is>
      </c>
      <c r="H11" s="328" t="n"/>
      <c r="I11" s="248" t="inlineStr">
        <is>
          <t>на ед. изм.</t>
        </is>
      </c>
      <c r="J11" s="248" t="inlineStr">
        <is>
          <t>общая</t>
        </is>
      </c>
      <c r="M11" s="198" t="n"/>
      <c r="N11" s="198" t="n"/>
    </row>
    <row r="12">
      <c r="A12" s="248" t="n">
        <v>1</v>
      </c>
      <c r="B12" s="248" t="n">
        <v>2</v>
      </c>
      <c r="C12" s="248" t="n">
        <v>3</v>
      </c>
      <c r="D12" s="248" t="n">
        <v>4</v>
      </c>
      <c r="E12" s="248" t="n">
        <v>5</v>
      </c>
      <c r="F12" s="248" t="n">
        <v>6</v>
      </c>
      <c r="G12" s="248" t="n">
        <v>7</v>
      </c>
      <c r="H12" s="248" t="n">
        <v>8</v>
      </c>
      <c r="I12" s="243" t="n">
        <v>9</v>
      </c>
      <c r="J12" s="243" t="n">
        <v>10</v>
      </c>
      <c r="M12" s="198" t="n"/>
      <c r="N12" s="198" t="n"/>
    </row>
    <row r="13">
      <c r="A13" s="248" t="n"/>
      <c r="B13" s="237" t="inlineStr">
        <is>
          <t>Затраты труда рабочих-строителей</t>
        </is>
      </c>
      <c r="C13" s="325" t="n"/>
      <c r="D13" s="325" t="n"/>
      <c r="E13" s="325" t="n"/>
      <c r="F13" s="325" t="n"/>
      <c r="G13" s="325" t="n"/>
      <c r="H13" s="326" t="n"/>
      <c r="I13" s="127" t="n"/>
      <c r="J13" s="127" t="n"/>
    </row>
    <row r="14" ht="25.5" customHeight="1" s="213">
      <c r="A14" s="248" t="n">
        <v>1</v>
      </c>
      <c r="B14" s="137" t="inlineStr">
        <is>
          <t>1-4-0</t>
        </is>
      </c>
      <c r="C14" s="247" t="inlineStr">
        <is>
          <t>Затраты труда рабочих-строителей среднего разряда (4,0)</t>
        </is>
      </c>
      <c r="D14" s="248" t="inlineStr">
        <is>
          <t>чел.-ч.</t>
        </is>
      </c>
      <c r="E14" s="335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48" t="n"/>
      <c r="B15" s="248" t="n"/>
      <c r="C15" s="237" t="inlineStr">
        <is>
          <t>Итого по разделу "Затраты труда рабочих-строителей"</t>
        </is>
      </c>
      <c r="D15" s="248" t="inlineStr">
        <is>
          <t>чел.-ч.</t>
        </is>
      </c>
      <c r="E15" s="335">
        <f>SUM(E14:E14)</f>
        <v/>
      </c>
      <c r="F15" s="32" t="n"/>
      <c r="G15" s="32">
        <f>SUM(G14:G14)</f>
        <v/>
      </c>
      <c r="H15" s="251" t="n">
        <v>1</v>
      </c>
      <c r="I15" s="127" t="n"/>
      <c r="J15" s="32">
        <f>SUM(J14:J14)</f>
        <v/>
      </c>
    </row>
    <row r="16" ht="14.25" customFormat="1" customHeight="1" s="198">
      <c r="A16" s="248" t="n"/>
      <c r="B16" s="247" t="inlineStr">
        <is>
          <t>Затраты труда машинистов</t>
        </is>
      </c>
      <c r="C16" s="325" t="n"/>
      <c r="D16" s="325" t="n"/>
      <c r="E16" s="325" t="n"/>
      <c r="F16" s="325" t="n"/>
      <c r="G16" s="325" t="n"/>
      <c r="H16" s="326" t="n"/>
      <c r="I16" s="127" t="n"/>
      <c r="J16" s="127" t="n"/>
    </row>
    <row r="17" ht="14.25" customFormat="1" customHeight="1" s="198">
      <c r="A17" s="248" t="n">
        <v>2</v>
      </c>
      <c r="B17" s="248" t="n">
        <v>2</v>
      </c>
      <c r="C17" s="247" t="inlineStr">
        <is>
          <t>Затраты труда машинистов</t>
        </is>
      </c>
      <c r="D17" s="248" t="inlineStr">
        <is>
          <t>чел.-ч.</t>
        </is>
      </c>
      <c r="E17" s="335" t="n">
        <v>0.06</v>
      </c>
      <c r="F17" s="32">
        <f>G17/E17</f>
        <v/>
      </c>
      <c r="G17" s="32">
        <f>'Прил. 3'!H13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48" t="n"/>
      <c r="B18" s="237" t="inlineStr">
        <is>
          <t>Машины и механизмы</t>
        </is>
      </c>
      <c r="C18" s="325" t="n"/>
      <c r="D18" s="325" t="n"/>
      <c r="E18" s="325" t="n"/>
      <c r="F18" s="325" t="n"/>
      <c r="G18" s="325" t="n"/>
      <c r="H18" s="326" t="n"/>
      <c r="I18" s="127" t="n"/>
      <c r="J18" s="127" t="n"/>
    </row>
    <row r="19" ht="14.25" customFormat="1" customHeight="1" s="198">
      <c r="A19" s="248" t="n"/>
      <c r="B19" s="247" t="inlineStr">
        <is>
          <t>Основные машины и механизмы</t>
        </is>
      </c>
      <c r="C19" s="325" t="n"/>
      <c r="D19" s="325" t="n"/>
      <c r="E19" s="325" t="n"/>
      <c r="F19" s="325" t="n"/>
      <c r="G19" s="325" t="n"/>
      <c r="H19" s="326" t="n"/>
      <c r="I19" s="127" t="n"/>
      <c r="J19" s="127" t="n"/>
    </row>
    <row r="20" ht="25.5" customFormat="1" customHeight="1" s="198">
      <c r="A20" s="248" t="n">
        <v>3</v>
      </c>
      <c r="B20" s="137" t="inlineStr">
        <is>
          <t>91.05.05-015</t>
        </is>
      </c>
      <c r="C20" s="247" t="inlineStr">
        <is>
          <t>Краны на автомобильном ходу, грузоподъемность 16 т</t>
        </is>
      </c>
      <c r="D20" s="248" t="inlineStr">
        <is>
          <t>маш.час</t>
        </is>
      </c>
      <c r="E20" s="336" t="n">
        <v>0.24</v>
      </c>
      <c r="F20" s="250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48" t="n">
        <v>4</v>
      </c>
      <c r="B21" s="137" t="inlineStr">
        <is>
          <t>91.14.02-001</t>
        </is>
      </c>
      <c r="C21" s="247" t="inlineStr">
        <is>
          <t>Автомобили бортовые, грузоподъемность: до 5 т</t>
        </is>
      </c>
      <c r="D21" s="248" t="inlineStr">
        <is>
          <t>маш.час</t>
        </is>
      </c>
      <c r="E21" s="336" t="n">
        <v>0.24</v>
      </c>
      <c r="F21" s="250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48" t="n"/>
      <c r="B22" s="248" t="n"/>
      <c r="C22" s="247" t="inlineStr">
        <is>
          <t>Итого основные машины и механизмы</t>
        </is>
      </c>
      <c r="D22" s="248" t="n"/>
      <c r="E22" s="335" t="n"/>
      <c r="F22" s="32" t="n"/>
      <c r="G22" s="32">
        <f>SUM(G20:G21)</f>
        <v/>
      </c>
      <c r="H22" s="251">
        <f>G22/G24</f>
        <v/>
      </c>
      <c r="I22" s="129" t="n"/>
      <c r="J22" s="32">
        <f>SUM(J20:J21)</f>
        <v/>
      </c>
    </row>
    <row r="23" ht="14.25" customFormat="1" customHeight="1" s="198">
      <c r="A23" s="248" t="n"/>
      <c r="B23" s="248" t="n"/>
      <c r="C23" s="247" t="inlineStr">
        <is>
          <t>Итого прочие машины и механизмы</t>
        </is>
      </c>
      <c r="D23" s="248" t="n"/>
      <c r="E23" s="249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98">
      <c r="A24" s="248" t="n"/>
      <c r="B24" s="248" t="n"/>
      <c r="C24" s="237" t="inlineStr">
        <is>
          <t>Итого по разделу «Машины и механизмы»</t>
        </is>
      </c>
      <c r="D24" s="248" t="n"/>
      <c r="E24" s="249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98">
      <c r="A25" s="248" t="n"/>
      <c r="B25" s="237" t="inlineStr">
        <is>
          <t>Оборудование</t>
        </is>
      </c>
      <c r="C25" s="325" t="n"/>
      <c r="D25" s="325" t="n"/>
      <c r="E25" s="325" t="n"/>
      <c r="F25" s="325" t="n"/>
      <c r="G25" s="325" t="n"/>
      <c r="H25" s="326" t="n"/>
      <c r="I25" s="127" t="n"/>
      <c r="J25" s="127" t="n"/>
    </row>
    <row r="26">
      <c r="A26" s="248" t="n"/>
      <c r="B26" s="247" t="inlineStr">
        <is>
          <t>Основное оборудование</t>
        </is>
      </c>
      <c r="C26" s="325" t="n"/>
      <c r="D26" s="325" t="n"/>
      <c r="E26" s="325" t="n"/>
      <c r="F26" s="325" t="n"/>
      <c r="G26" s="325" t="n"/>
      <c r="H26" s="326" t="n"/>
      <c r="I26" s="127" t="n"/>
      <c r="J26" s="127" t="n"/>
    </row>
    <row r="27">
      <c r="A27" s="248" t="n"/>
      <c r="B27" s="248" t="n"/>
      <c r="C27" s="247" t="inlineStr">
        <is>
          <t>Итого основное оборудование</t>
        </is>
      </c>
      <c r="D27" s="248" t="n"/>
      <c r="E27" s="336" t="n"/>
      <c r="F27" s="250" t="n"/>
      <c r="G27" s="32" t="n">
        <v>0</v>
      </c>
      <c r="H27" s="130" t="n">
        <v>0</v>
      </c>
      <c r="I27" s="129" t="n"/>
      <c r="J27" s="32" t="n">
        <v>0</v>
      </c>
    </row>
    <row r="28">
      <c r="A28" s="248" t="n"/>
      <c r="B28" s="248" t="n"/>
      <c r="C28" s="247" t="inlineStr">
        <is>
          <t>Итого прочее оборудование</t>
        </is>
      </c>
      <c r="D28" s="248" t="n"/>
      <c r="E28" s="335" t="n"/>
      <c r="F28" s="250" t="n"/>
      <c r="G28" s="32" t="n">
        <v>0</v>
      </c>
      <c r="H28" s="130" t="n">
        <v>0</v>
      </c>
      <c r="I28" s="129" t="n"/>
      <c r="J28" s="32" t="n">
        <v>0</v>
      </c>
    </row>
    <row r="29">
      <c r="A29" s="248" t="n"/>
      <c r="B29" s="248" t="n"/>
      <c r="C29" s="237" t="inlineStr">
        <is>
          <t>Итого по разделу «Оборудование»</t>
        </is>
      </c>
      <c r="D29" s="248" t="n"/>
      <c r="E29" s="249" t="n"/>
      <c r="F29" s="250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 s="213">
      <c r="A30" s="248" t="n"/>
      <c r="B30" s="248" t="n"/>
      <c r="C30" s="247" t="inlineStr">
        <is>
          <t>в том числе технологическое оборудование</t>
        </is>
      </c>
      <c r="D30" s="248" t="n"/>
      <c r="E30" s="336" t="n"/>
      <c r="F30" s="250" t="n"/>
      <c r="G30" s="32">
        <f>'Прил.6 Расчет ОБ'!G12</f>
        <v/>
      </c>
      <c r="H30" s="251" t="n"/>
      <c r="I30" s="129" t="n"/>
      <c r="J30" s="32">
        <f>J29</f>
        <v/>
      </c>
    </row>
    <row r="31" ht="14.25" customFormat="1" customHeight="1" s="198">
      <c r="A31" s="248" t="n"/>
      <c r="B31" s="237" t="inlineStr">
        <is>
          <t>Материалы</t>
        </is>
      </c>
      <c r="C31" s="325" t="n"/>
      <c r="D31" s="325" t="n"/>
      <c r="E31" s="325" t="n"/>
      <c r="F31" s="325" t="n"/>
      <c r="G31" s="325" t="n"/>
      <c r="H31" s="326" t="n"/>
      <c r="I31" s="127" t="n"/>
      <c r="J31" s="127" t="n"/>
    </row>
    <row r="32" ht="14.25" customFormat="1" customHeight="1" s="198">
      <c r="A32" s="243" t="n"/>
      <c r="B32" s="242" t="inlineStr">
        <is>
          <t>Основные материалы</t>
        </is>
      </c>
      <c r="C32" s="337" t="n"/>
      <c r="D32" s="337" t="n"/>
      <c r="E32" s="337" t="n"/>
      <c r="F32" s="337" t="n"/>
      <c r="G32" s="337" t="n"/>
      <c r="H32" s="338" t="n"/>
      <c r="I32" s="140" t="n"/>
      <c r="J32" s="140" t="n"/>
    </row>
    <row r="33" ht="14.25" customFormat="1" customHeight="1" s="198">
      <c r="A33" s="248" t="n">
        <v>5</v>
      </c>
      <c r="B33" s="186" t="inlineStr">
        <is>
          <t>БЦ.91.179</t>
        </is>
      </c>
      <c r="C33" s="171" t="inlineStr">
        <is>
          <t>Муфта соединительная 35 кВ 1000 мм2</t>
        </is>
      </c>
      <c r="D33" s="248" t="inlineStr">
        <is>
          <t>шт</t>
        </is>
      </c>
      <c r="E33" s="336" t="n">
        <v>6</v>
      </c>
      <c r="F33" s="250">
        <f>ROUND(I33/'Прил. 10'!$D$13,2)</f>
        <v/>
      </c>
      <c r="G33" s="32">
        <f>ROUND(E33*F33,2)</f>
        <v/>
      </c>
      <c r="H33" s="130">
        <f>G33/$G$44</f>
        <v/>
      </c>
      <c r="I33" s="32" t="n">
        <v>10759.84</v>
      </c>
      <c r="J33" s="32">
        <f>ROUND(I33*E33,2)</f>
        <v/>
      </c>
    </row>
    <row r="34" ht="14.25" customFormat="1" customHeight="1" s="198">
      <c r="A34" s="259" t="n"/>
      <c r="B34" s="142" t="n"/>
      <c r="C34" s="143" t="inlineStr">
        <is>
          <t>Итого основные материалы</t>
        </is>
      </c>
      <c r="D34" s="259" t="n"/>
      <c r="E34" s="339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98">
      <c r="A35" s="248" t="n">
        <v>6</v>
      </c>
      <c r="B35" s="137" t="inlineStr">
        <is>
          <t>10.3.02.03-0011</t>
        </is>
      </c>
      <c r="C35" s="247" t="inlineStr">
        <is>
          <t>Припои оловянно-свинцовые бессурьмянистые, марка ПОС30</t>
        </is>
      </c>
      <c r="D35" s="248" t="inlineStr">
        <is>
          <t>т</t>
        </is>
      </c>
      <c r="E35" s="336" t="n">
        <v>0.0174</v>
      </c>
      <c r="F35" s="250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38.25" customFormat="1" customHeight="1" s="198">
      <c r="A36" s="248" t="n">
        <v>7</v>
      </c>
      <c r="B36" s="137" t="inlineStr">
        <is>
          <t>10.2.02.08-0001</t>
        </is>
      </c>
      <c r="C36" s="247" t="inlineStr">
        <is>
          <t>Проволока медная, круглая, мягкая, электротехническая, диаметр 1,0-3,0 мм и выше</t>
        </is>
      </c>
      <c r="D36" s="248" t="inlineStr">
        <is>
          <t>т</t>
        </is>
      </c>
      <c r="E36" s="336" t="n">
        <v>0.0075</v>
      </c>
      <c r="F36" s="250" t="n">
        <v>37517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98">
      <c r="A37" s="248" t="n">
        <v>8</v>
      </c>
      <c r="B37" s="137" t="inlineStr">
        <is>
          <t>01.1.02.01-0003</t>
        </is>
      </c>
      <c r="C37" s="247" t="inlineStr">
        <is>
          <t>Асботекстолит, марка Г</t>
        </is>
      </c>
      <c r="D37" s="248" t="inlineStr">
        <is>
          <t>т</t>
        </is>
      </c>
      <c r="E37" s="336" t="n">
        <v>0.00075</v>
      </c>
      <c r="F37" s="250" t="n">
        <v>161000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98">
      <c r="A38" s="248" t="n">
        <v>9</v>
      </c>
      <c r="B38" s="137" t="inlineStr">
        <is>
          <t>01.3.02.09-0022</t>
        </is>
      </c>
      <c r="C38" s="247" t="inlineStr">
        <is>
          <t>Пропан-бутан смесь техническая</t>
        </is>
      </c>
      <c r="D38" s="248" t="inlineStr">
        <is>
          <t>кг</t>
        </is>
      </c>
      <c r="E38" s="336" t="n">
        <v>15</v>
      </c>
      <c r="F38" s="250" t="n">
        <v>6.09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48" t="n">
        <v>10</v>
      </c>
      <c r="B39" s="137" t="inlineStr">
        <is>
          <t>14.4.02.09-0001</t>
        </is>
      </c>
      <c r="C39" s="247" t="inlineStr">
        <is>
          <t>Краска</t>
        </is>
      </c>
      <c r="D39" s="248" t="inlineStr">
        <is>
          <t>кг</t>
        </is>
      </c>
      <c r="E39" s="336" t="n">
        <v>2.61</v>
      </c>
      <c r="F39" s="250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98">
      <c r="A40" s="248" t="n">
        <v>11</v>
      </c>
      <c r="B40" s="137" t="inlineStr">
        <is>
          <t>20.1.02.06-0001</t>
        </is>
      </c>
      <c r="C40" s="247" t="inlineStr">
        <is>
          <t>Жир паяльный</t>
        </is>
      </c>
      <c r="D40" s="248" t="inlineStr">
        <is>
          <t>кг</t>
        </is>
      </c>
      <c r="E40" s="336" t="n">
        <v>0.18</v>
      </c>
      <c r="F40" s="250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48" t="n">
        <v>12</v>
      </c>
      <c r="B41" s="137" t="inlineStr">
        <is>
          <t>01.3.01.05-0009</t>
        </is>
      </c>
      <c r="C41" s="247" t="inlineStr">
        <is>
          <t>Парафины нефтяные твердые марки Т-1</t>
        </is>
      </c>
      <c r="D41" s="248" t="inlineStr">
        <is>
          <t>т</t>
        </is>
      </c>
      <c r="E41" s="336" t="n">
        <v>0.0018</v>
      </c>
      <c r="F41" s="250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48" t="n">
        <v>13</v>
      </c>
      <c r="B42" s="137" t="inlineStr">
        <is>
          <t>01.7.20.08-0031</t>
        </is>
      </c>
      <c r="C42" s="247" t="inlineStr">
        <is>
          <t>Бязь суровая</t>
        </is>
      </c>
      <c r="D42" s="248" t="inlineStr">
        <is>
          <t>10 м2</t>
        </is>
      </c>
      <c r="E42" s="336" t="n">
        <v>0.03</v>
      </c>
      <c r="F42" s="250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98">
      <c r="A43" s="259" t="n"/>
      <c r="B43" s="259" t="n"/>
      <c r="C43" s="143" t="inlineStr">
        <is>
          <t>Итого прочие материалы</t>
        </is>
      </c>
      <c r="D43" s="259" t="n"/>
      <c r="E43" s="339" t="n"/>
      <c r="F43" s="181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98">
      <c r="A44" s="248" t="n"/>
      <c r="B44" s="248" t="n"/>
      <c r="C44" s="237" t="inlineStr">
        <is>
          <t>Итого по разделу «Материалы»</t>
        </is>
      </c>
      <c r="D44" s="248" t="n"/>
      <c r="E44" s="249" t="n"/>
      <c r="F44" s="250" t="n"/>
      <c r="G44" s="32">
        <f>G34+G43</f>
        <v/>
      </c>
      <c r="H44" s="251">
        <f>G44/$G$44</f>
        <v/>
      </c>
      <c r="I44" s="32" t="n"/>
      <c r="J44" s="32">
        <f>J34+J43</f>
        <v/>
      </c>
    </row>
    <row r="45" ht="14.25" customFormat="1" customHeight="1" s="198">
      <c r="A45" s="248" t="n"/>
      <c r="B45" s="248" t="n"/>
      <c r="C45" s="247" t="inlineStr">
        <is>
          <t>ИТОГО ПО РМ</t>
        </is>
      </c>
      <c r="D45" s="248" t="n"/>
      <c r="E45" s="249" t="n"/>
      <c r="F45" s="250" t="n"/>
      <c r="G45" s="32">
        <f>G15+G24+G44</f>
        <v/>
      </c>
      <c r="H45" s="251" t="n"/>
      <c r="I45" s="32" t="n"/>
      <c r="J45" s="32">
        <f>J15+J24+J44</f>
        <v/>
      </c>
    </row>
    <row r="46" ht="14.25" customFormat="1" customHeight="1" s="198">
      <c r="A46" s="248" t="n"/>
      <c r="B46" s="248" t="n"/>
      <c r="C46" s="247" t="inlineStr">
        <is>
          <t>Накладные расходы</t>
        </is>
      </c>
      <c r="D46" s="135">
        <f>ROUND(G46/(G$17+$G$15),2)</f>
        <v/>
      </c>
      <c r="E46" s="249" t="n"/>
      <c r="F46" s="250" t="n"/>
      <c r="G46" s="32" t="n">
        <v>1062.91</v>
      </c>
      <c r="H46" s="251" t="n"/>
      <c r="I46" s="32" t="n"/>
      <c r="J46" s="32">
        <f>ROUND(D46*(J15+J17),2)</f>
        <v/>
      </c>
    </row>
    <row r="47" ht="14.25" customFormat="1" customHeight="1" s="198">
      <c r="A47" s="248" t="n"/>
      <c r="B47" s="248" t="n"/>
      <c r="C47" s="247" t="inlineStr">
        <is>
          <t>Сметная прибыль</t>
        </is>
      </c>
      <c r="D47" s="135">
        <f>ROUND(G47/(G$15+G$17),2)</f>
        <v/>
      </c>
      <c r="E47" s="249" t="n"/>
      <c r="F47" s="250" t="n"/>
      <c r="G47" s="32" t="n">
        <v>558.85</v>
      </c>
      <c r="H47" s="251" t="n"/>
      <c r="I47" s="32" t="n"/>
      <c r="J47" s="32">
        <f>ROUND(D47*(J15+J17),2)</f>
        <v/>
      </c>
    </row>
    <row r="48" ht="14.25" customFormat="1" customHeight="1" s="198">
      <c r="A48" s="248" t="n"/>
      <c r="B48" s="248" t="n"/>
      <c r="C48" s="247" t="inlineStr">
        <is>
          <t>Итого СМР (с НР и СП)</t>
        </is>
      </c>
      <c r="D48" s="248" t="n"/>
      <c r="E48" s="249" t="n"/>
      <c r="F48" s="250" t="n"/>
      <c r="G48" s="32">
        <f>G15+G24+G44+G46+G47</f>
        <v/>
      </c>
      <c r="H48" s="251" t="n"/>
      <c r="I48" s="32" t="n"/>
      <c r="J48" s="32">
        <f>J15+J24+J44+J46+J47</f>
        <v/>
      </c>
    </row>
    <row r="49" ht="14.25" customFormat="1" customHeight="1" s="198">
      <c r="A49" s="248" t="n"/>
      <c r="B49" s="248" t="n"/>
      <c r="C49" s="247" t="inlineStr">
        <is>
          <t>ВСЕГО СМР + ОБОРУДОВАНИЕ</t>
        </is>
      </c>
      <c r="D49" s="248" t="n"/>
      <c r="E49" s="249" t="n"/>
      <c r="F49" s="250" t="n"/>
      <c r="G49" s="32">
        <f>G48+G29</f>
        <v/>
      </c>
      <c r="H49" s="251" t="n"/>
      <c r="I49" s="32" t="n"/>
      <c r="J49" s="32">
        <f>J48+J29</f>
        <v/>
      </c>
    </row>
    <row r="50" ht="34.5" customFormat="1" customHeight="1" s="198">
      <c r="A50" s="248" t="n"/>
      <c r="B50" s="248" t="n"/>
      <c r="C50" s="247" t="inlineStr">
        <is>
          <t>ИТОГО ПОКАЗАТЕЛЬ НА ЕД. ИЗМ.</t>
        </is>
      </c>
      <c r="D50" s="248" t="inlineStr">
        <is>
          <t>1 ед</t>
        </is>
      </c>
      <c r="E50" s="336" t="n">
        <v>1</v>
      </c>
      <c r="F50" s="250" t="n"/>
      <c r="G50" s="32">
        <f>G49/E50</f>
        <v/>
      </c>
      <c r="H50" s="251" t="n"/>
      <c r="I50" s="32" t="n"/>
      <c r="J50" s="32">
        <f>J49/E50</f>
        <v/>
      </c>
    </row>
    <row r="52" ht="14.25" customFormat="1" customHeight="1" s="198">
      <c r="A52" s="197" t="inlineStr">
        <is>
          <t>Составил ______________________    А.Р. Маркова</t>
        </is>
      </c>
    </row>
    <row r="53" ht="14.25" customFormat="1" customHeight="1" s="198">
      <c r="A53" s="200" t="inlineStr">
        <is>
          <t xml:space="preserve">                         (подпись, инициалы, фамилия)</t>
        </is>
      </c>
    </row>
    <row r="54" ht="14.25" customFormat="1" customHeight="1" s="198">
      <c r="A54" s="197" t="n"/>
    </row>
    <row r="55" ht="14.25" customFormat="1" customHeight="1" s="198">
      <c r="A55" s="197" t="inlineStr">
        <is>
          <t>Проверил ______________________        А.В. Костянецкая</t>
        </is>
      </c>
    </row>
    <row r="56" ht="14.25" customFormat="1" customHeight="1" s="198">
      <c r="A56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213" min="1" max="1"/>
    <col width="22.44140625" customWidth="1" style="213" min="2" max="2"/>
    <col width="37.109375" customWidth="1" style="213" min="3" max="3"/>
    <col width="49" customWidth="1" style="213" min="4" max="4"/>
    <col width="9.109375" customWidth="1" style="213" min="5" max="5"/>
  </cols>
  <sheetData>
    <row r="1" ht="15.75" customHeight="1" s="213">
      <c r="A1" s="215" t="n"/>
      <c r="B1" s="215" t="n"/>
      <c r="C1" s="215" t="n"/>
      <c r="D1" s="215" t="inlineStr">
        <is>
          <t>Приложение №7</t>
        </is>
      </c>
    </row>
    <row r="2" ht="15.75" customHeight="1" s="213">
      <c r="A2" s="215" t="n"/>
      <c r="B2" s="215" t="n"/>
      <c r="C2" s="215" t="n"/>
      <c r="D2" s="215" t="n"/>
    </row>
    <row r="3" ht="15.75" customHeight="1" s="213">
      <c r="A3" s="215" t="n"/>
      <c r="B3" s="192" t="inlineStr">
        <is>
          <t>Расчет показателя УНЦ</t>
        </is>
      </c>
      <c r="C3" s="215" t="n"/>
      <c r="D3" s="215" t="n"/>
    </row>
    <row r="4" ht="15.75" customHeight="1" s="213">
      <c r="A4" s="215" t="n"/>
      <c r="B4" s="215" t="n"/>
      <c r="C4" s="215" t="n"/>
      <c r="D4" s="215" t="n"/>
    </row>
    <row r="5" ht="47.25" customHeight="1" s="213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 s="213">
      <c r="A6" s="215" t="inlineStr">
        <is>
          <t>Единица измерения  — 1 ед</t>
        </is>
      </c>
      <c r="B6" s="215" t="n"/>
      <c r="C6" s="215" t="n"/>
      <c r="D6" s="215" t="n"/>
    </row>
    <row r="7" ht="15.75" customHeight="1" s="213">
      <c r="A7" s="215" t="n"/>
      <c r="B7" s="215" t="n"/>
      <c r="C7" s="215" t="n"/>
      <c r="D7" s="215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328" t="n"/>
      <c r="B9" s="328" t="n"/>
      <c r="C9" s="328" t="n"/>
      <c r="D9" s="328" t="n"/>
    </row>
    <row r="10" ht="15.75" customHeight="1" s="213">
      <c r="A10" s="234" t="n">
        <v>1</v>
      </c>
      <c r="B10" s="234" t="n">
        <v>2</v>
      </c>
      <c r="C10" s="234" t="n">
        <v>3</v>
      </c>
      <c r="D10" s="234" t="n">
        <v>4</v>
      </c>
    </row>
    <row r="11" ht="63" customHeight="1" s="213">
      <c r="A11" s="234" t="inlineStr">
        <is>
          <t>К2-14-4</t>
        </is>
      </c>
      <c r="B11" s="234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3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zoomScale="60" zoomScaleNormal="85" workbookViewId="0">
      <selection activeCell="B25" sqref="B25"/>
    </sheetView>
  </sheetViews>
  <sheetFormatPr baseColWidth="8" defaultColWidth="9.109375" defaultRowHeight="14.4"/>
  <cols>
    <col width="40.6640625" customWidth="1" style="213" min="2" max="2"/>
    <col width="37" customWidth="1" style="213" min="3" max="3"/>
    <col width="32" customWidth="1" style="213" min="4" max="4"/>
  </cols>
  <sheetData>
    <row r="4" ht="15.75" customHeight="1" s="213">
      <c r="B4" s="228" t="inlineStr">
        <is>
          <t>Приложение № 10</t>
        </is>
      </c>
    </row>
    <row r="5" ht="18.75" customHeight="1" s="213">
      <c r="B5" s="120" t="n"/>
    </row>
    <row r="6" ht="15.75" customHeight="1" s="213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 s="213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 s="213">
      <c r="B10" s="234" t="n">
        <v>1</v>
      </c>
      <c r="C10" s="234" t="n">
        <v>2</v>
      </c>
      <c r="D10" s="234" t="n">
        <v>3</v>
      </c>
    </row>
    <row r="11" ht="45" customHeight="1" s="213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30.03.2023г. №17106-ИФ/09  прил.1</t>
        </is>
      </c>
      <c r="D11" s="234" t="n">
        <v>44.29</v>
      </c>
    </row>
    <row r="12" ht="29.25" customHeight="1" s="213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30.03.2023г. №17106-ИФ/09  прил.1</t>
        </is>
      </c>
      <c r="D12" s="234" t="n">
        <v>10.77</v>
      </c>
    </row>
    <row r="13" ht="29.25" customHeight="1" s="213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30.03.2023г. №17106-ИФ/09  прил.1</t>
        </is>
      </c>
      <c r="D13" s="234" t="n">
        <v>4.39</v>
      </c>
    </row>
    <row r="14" ht="30.75" customHeight="1" s="213">
      <c r="B14" s="23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4" t="n">
        <v>6.26</v>
      </c>
    </row>
    <row r="15" ht="89.40000000000001" customHeight="1" s="213">
      <c r="B15" s="234" t="inlineStr">
        <is>
          <t>Временные здания и сооружения</t>
        </is>
      </c>
      <c r="C15" s="23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3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65" customHeight="1" s="213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122" t="n">
        <v>0.0214</v>
      </c>
    </row>
    <row r="18" ht="31.65" customHeight="1" s="213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122" t="n">
        <v>0.002</v>
      </c>
    </row>
    <row r="19" ht="24" customHeight="1" s="213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122" t="n">
        <v>0.03</v>
      </c>
    </row>
    <row r="20" ht="18.75" customHeight="1" s="213">
      <c r="B20" s="121" t="n"/>
    </row>
    <row r="21" ht="18.75" customHeight="1" s="213">
      <c r="B21" s="121" t="n"/>
    </row>
    <row r="22" ht="18.75" customHeight="1" s="213">
      <c r="B22" s="121" t="n"/>
    </row>
    <row r="23" ht="18.75" customHeight="1" s="213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A1:G19"/>
  <sheetViews>
    <sheetView view="pageBreakPreview" workbookViewId="0">
      <selection activeCell="E17" sqref="E17"/>
    </sheetView>
  </sheetViews>
  <sheetFormatPr baseColWidth="8" defaultRowHeight="14.4"/>
  <cols>
    <col width="5.6640625" customWidth="1" style="213" min="1" max="1"/>
    <col width="17.5546875" customWidth="1" style="213" min="2" max="2"/>
    <col width="39.109375" customWidth="1" style="213" min="3" max="3"/>
    <col width="10.6640625" customWidth="1" style="213" min="4" max="4"/>
    <col width="13.88671875" customWidth="1" style="213" min="5" max="5"/>
    <col width="13.33203125" customWidth="1" style="213" min="6" max="6"/>
    <col width="14.109375" customWidth="1" style="213" min="7" max="7"/>
  </cols>
  <sheetData>
    <row r="1">
      <c r="A1" s="263" t="inlineStr">
        <is>
          <t>Приложение №6</t>
        </is>
      </c>
    </row>
    <row r="2" ht="21.75" customHeight="1" s="213">
      <c r="A2" s="263" t="n"/>
      <c r="B2" s="263" t="n"/>
      <c r="C2" s="263" t="n"/>
      <c r="D2" s="263" t="n"/>
      <c r="E2" s="263" t="n"/>
      <c r="F2" s="263" t="n"/>
      <c r="G2" s="263" t="n"/>
    </row>
    <row r="3">
      <c r="A3" s="218" t="inlineStr">
        <is>
          <t>Расчет стоимости оборудования</t>
        </is>
      </c>
    </row>
    <row r="4" ht="25.5" customHeight="1" s="213">
      <c r="A4" s="221" t="inlineStr">
        <is>
          <t>Наименование разрабатываемого показателя УНЦ — КЛ 35 кВ (с медной жилой) сечение жилы 800 мм2. Муфта соединительная 35 кВ 800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15" customHeight="1" s="213">
      <c r="A6" s="268" t="inlineStr">
        <is>
          <t>№ пп.</t>
        </is>
      </c>
      <c r="B6" s="268" t="inlineStr">
        <is>
          <t>Код ресурса</t>
        </is>
      </c>
      <c r="C6" s="268" t="inlineStr">
        <is>
          <t>Наименование</t>
        </is>
      </c>
      <c r="D6" s="268" t="inlineStr">
        <is>
          <t>Ед. изм.</t>
        </is>
      </c>
      <c r="E6" s="248" t="inlineStr">
        <is>
          <t>Кол-во единиц по проектным данным</t>
        </is>
      </c>
      <c r="F6" s="268" t="inlineStr">
        <is>
          <t>Сметная стоимость в ценах на 01.01.2000 (руб.)</t>
        </is>
      </c>
      <c r="G6" s="326" t="n"/>
    </row>
    <row r="7">
      <c r="A7" s="328" t="n"/>
      <c r="B7" s="328" t="n"/>
      <c r="C7" s="328" t="n"/>
      <c r="D7" s="328" t="n"/>
      <c r="E7" s="328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213">
      <c r="A9" s="25" t="n"/>
      <c r="B9" s="247" t="inlineStr">
        <is>
          <t>ИНЖЕНЕРНОЕ ОБОРУДОВАНИЕ</t>
        </is>
      </c>
      <c r="C9" s="325" t="n"/>
      <c r="D9" s="325" t="n"/>
      <c r="E9" s="325" t="n"/>
      <c r="F9" s="325" t="n"/>
      <c r="G9" s="326" t="n"/>
    </row>
    <row r="10" ht="27" customHeight="1" s="213">
      <c r="A10" s="248" t="n"/>
      <c r="B10" s="237" t="n"/>
      <c r="C10" s="247" t="inlineStr">
        <is>
          <t>ИТОГО ИНЖЕНЕРНОЕ ОБОРУДОВАНИЕ</t>
        </is>
      </c>
      <c r="D10" s="237" t="n"/>
      <c r="E10" s="105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25" t="n"/>
      <c r="D11" s="325" t="n"/>
      <c r="E11" s="325" t="n"/>
      <c r="F11" s="325" t="n"/>
      <c r="G11" s="326" t="n"/>
    </row>
    <row r="12" ht="25.5" customHeight="1" s="213">
      <c r="A12" s="248" t="n"/>
      <c r="B12" s="247" t="n"/>
      <c r="C12" s="247" t="inlineStr">
        <is>
          <t>ИТОГО ТЕХНОЛОГИЧЕСКОЕ ОБОРУДОВАНИЕ</t>
        </is>
      </c>
      <c r="D12" s="247" t="n"/>
      <c r="E12" s="267" t="n"/>
      <c r="F12" s="250" t="n"/>
      <c r="G12" s="32" t="n">
        <v>0</v>
      </c>
    </row>
    <row r="13" ht="19.5" customHeight="1" s="213">
      <c r="A13" s="248" t="n"/>
      <c r="B13" s="247" t="n"/>
      <c r="C13" s="247" t="inlineStr">
        <is>
          <t>Всего по разделу «Оборудование»</t>
        </is>
      </c>
      <c r="D13" s="247" t="n"/>
      <c r="E13" s="267" t="n"/>
      <c r="F13" s="250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13" min="2" max="2"/>
    <col width="13" customWidth="1" style="213" min="3" max="3"/>
    <col width="22.88671875" customWidth="1" style="213" min="4" max="4"/>
    <col width="21.5546875" customWidth="1" style="213" min="5" max="5"/>
    <col width="43.88671875" customWidth="1" style="213" min="6" max="6"/>
  </cols>
  <sheetData>
    <row r="1" s="213"/>
    <row r="2" ht="17.25" customHeight="1" s="213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312" t="inlineStr">
        <is>
          <t>№ пп.</t>
        </is>
      </c>
      <c r="B5" s="312" t="inlineStr">
        <is>
          <t>Наименование элемента</t>
        </is>
      </c>
      <c r="C5" s="312" t="inlineStr">
        <is>
          <t>Обозначение</t>
        </is>
      </c>
      <c r="D5" s="312" t="inlineStr">
        <is>
          <t>Формула</t>
        </is>
      </c>
      <c r="E5" s="312" t="inlineStr">
        <is>
          <t>Величина элемента</t>
        </is>
      </c>
      <c r="F5" s="312" t="inlineStr">
        <is>
          <t>Наименования обосновывающих документов</t>
        </is>
      </c>
      <c r="G5" s="215" t="n"/>
    </row>
    <row r="6" ht="15.75" customHeight="1" s="213">
      <c r="A6" s="312" t="n">
        <v>1</v>
      </c>
      <c r="B6" s="312" t="n">
        <v>2</v>
      </c>
      <c r="C6" s="312" t="n">
        <v>3</v>
      </c>
      <c r="D6" s="312" t="n">
        <v>4</v>
      </c>
      <c r="E6" s="312" t="n">
        <v>5</v>
      </c>
      <c r="F6" s="312" t="n">
        <v>6</v>
      </c>
      <c r="G6" s="215" t="n"/>
    </row>
    <row r="7" ht="110.25" customHeight="1" s="213">
      <c r="A7" s="313" t="inlineStr">
        <is>
          <t>1.1</t>
        </is>
      </c>
      <c r="B7" s="3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5" t="inlineStr">
        <is>
          <t>С1ср</t>
        </is>
      </c>
      <c r="D7" s="315" t="inlineStr">
        <is>
          <t>-</t>
        </is>
      </c>
      <c r="E7" s="316" t="n">
        <v>47872.94</v>
      </c>
      <c r="F7" s="3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313" t="inlineStr">
        <is>
          <t>1.2</t>
        </is>
      </c>
      <c r="B8" s="314" t="inlineStr">
        <is>
          <t>Среднегодовое нормативное число часов работы одного рабочего в месяц, часы (ч.)</t>
        </is>
      </c>
      <c r="C8" s="315" t="inlineStr">
        <is>
          <t>tср</t>
        </is>
      </c>
      <c r="D8" s="315" t="inlineStr">
        <is>
          <t>1973ч/12мес.</t>
        </is>
      </c>
      <c r="E8" s="317">
        <f>1973/12</f>
        <v/>
      </c>
      <c r="F8" s="314" t="inlineStr">
        <is>
          <t>Производственный календарь 2023 год
(40-часов.неделя)</t>
        </is>
      </c>
      <c r="G8" s="217" t="n"/>
    </row>
    <row r="9" ht="15.75" customHeight="1" s="213">
      <c r="A9" s="313" t="inlineStr">
        <is>
          <t>1.3</t>
        </is>
      </c>
      <c r="B9" s="314" t="inlineStr">
        <is>
          <t>Коэффициент увеличения</t>
        </is>
      </c>
      <c r="C9" s="315" t="inlineStr">
        <is>
          <t>Кув</t>
        </is>
      </c>
      <c r="D9" s="315" t="inlineStr">
        <is>
          <t>-</t>
        </is>
      </c>
      <c r="E9" s="317" t="n">
        <v>1</v>
      </c>
      <c r="F9" s="314" t="n"/>
      <c r="G9" s="217" t="n"/>
    </row>
    <row r="10" ht="15.75" customHeight="1" s="213">
      <c r="A10" s="313" t="inlineStr">
        <is>
          <t>1.4</t>
        </is>
      </c>
      <c r="B10" s="314" t="inlineStr">
        <is>
          <t>Средний разряд работ</t>
        </is>
      </c>
      <c r="C10" s="315" t="n"/>
      <c r="D10" s="315" t="n"/>
      <c r="E10" s="340" t="n">
        <v>4</v>
      </c>
      <c r="F10" s="314" t="inlineStr">
        <is>
          <t>РТМ</t>
        </is>
      </c>
      <c r="G10" s="217" t="n"/>
    </row>
    <row r="11" ht="78.75" customHeight="1" s="213">
      <c r="A11" s="313" t="inlineStr">
        <is>
          <t>1.5</t>
        </is>
      </c>
      <c r="B11" s="314" t="inlineStr">
        <is>
          <t>Тарифный коэффициент среднего разряда работ</t>
        </is>
      </c>
      <c r="C11" s="315" t="inlineStr">
        <is>
          <t>КТ</t>
        </is>
      </c>
      <c r="D11" s="315" t="inlineStr">
        <is>
          <t>-</t>
        </is>
      </c>
      <c r="E11" s="341" t="n">
        <v>1.34</v>
      </c>
      <c r="F11" s="3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313" t="inlineStr">
        <is>
          <t>1.6</t>
        </is>
      </c>
      <c r="B12" s="320" t="inlineStr">
        <is>
          <t>Коэффициент инфляции, определяемый поквартально</t>
        </is>
      </c>
      <c r="C12" s="315" t="inlineStr">
        <is>
          <t>Кинф</t>
        </is>
      </c>
      <c r="D12" s="315" t="inlineStr">
        <is>
          <t>-</t>
        </is>
      </c>
      <c r="E12" s="342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313" t="inlineStr">
        <is>
          <t>1.7</t>
        </is>
      </c>
      <c r="B13" s="323" t="inlineStr">
        <is>
          <t>Размер средств на оплату труда рабочих-строителей в текущем уровне цен (ФОТр.тек.), руб/чел.-ч</t>
        </is>
      </c>
      <c r="C13" s="315" t="inlineStr">
        <is>
          <t>ФОТр.тек.</t>
        </is>
      </c>
      <c r="D13" s="315" t="inlineStr">
        <is>
          <t>(С1ср/tср*КТ*Т*Кув)*Кинф</t>
        </is>
      </c>
      <c r="E13" s="324">
        <f>((E7*E9/E8)*E11)*E12</f>
        <v/>
      </c>
      <c r="F13" s="3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2025-01-24T12:06:35Z</dcterms:modified>
  <cp:lastModifiedBy>user1</cp:lastModifiedBy>
</cp:coreProperties>
</file>