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1600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1600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7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2384.522268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2" workbookViewId="0">
      <selection activeCell="D43" sqref="D43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66" t="n"/>
    </row>
    <row r="5">
      <c r="A5" s="361" t="n"/>
    </row>
    <row r="6">
      <c r="A6" s="365" t="inlineStr">
        <is>
          <t>Наименование разрабатываемого показателя УНЦ -  Муфта соединительная 110 кВ сечение жилы до 1600 мм2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8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8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7" t="inlineStr">
        <is>
          <t>Затраты труда машинистов</t>
        </is>
      </c>
      <c r="B13" s="451" t="n"/>
      <c r="C13" s="451" t="n"/>
      <c r="D13" s="451" t="n"/>
      <c r="E13" s="452" t="n"/>
      <c r="F13" s="368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9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8" t="inlineStr">
        <is>
          <t>Машины и механизмы</t>
        </is>
      </c>
      <c r="B15" s="451" t="n"/>
      <c r="C15" s="451" t="n"/>
      <c r="D15" s="451" t="n"/>
      <c r="E15" s="452" t="n"/>
      <c r="F15" s="368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9" t="n"/>
      <c r="C16" s="272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78" t="inlineStr">
        <is>
          <t>маш.час</t>
        </is>
      </c>
      <c r="F16" s="378" t="n">
        <v>8.19</v>
      </c>
      <c r="G16" s="380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9" t="n"/>
      <c r="C17" s="272" t="inlineStr">
        <is>
          <t>91.19.12-021</t>
        </is>
      </c>
      <c r="D17" s="377" t="inlineStr">
        <is>
          <t>Насосы вакуумные 3,6 м3/мин</t>
        </is>
      </c>
      <c r="E17" s="378" t="inlineStr">
        <is>
          <t>маш.час</t>
        </is>
      </c>
      <c r="F17" s="378" t="n">
        <v>38.88</v>
      </c>
      <c r="G17" s="380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9" t="n"/>
      <c r="C18" s="272" t="inlineStr">
        <is>
          <t>91.03.02-011</t>
        </is>
      </c>
      <c r="D18" s="377" t="inlineStr">
        <is>
          <t>Вентиляторы во взрывобезопасном исполнении</t>
        </is>
      </c>
      <c r="E18" s="378" t="inlineStr">
        <is>
          <t>маш.час</t>
        </is>
      </c>
      <c r="F18" s="378" t="n">
        <v>44.16</v>
      </c>
      <c r="G18" s="380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9" t="n"/>
      <c r="C19" s="272" t="inlineStr">
        <is>
          <t>91.14.02-001</t>
        </is>
      </c>
      <c r="D19" s="377" t="inlineStr">
        <is>
          <t>Автомобили бортовые, грузоподъемность до 5 т</t>
        </is>
      </c>
      <c r="E19" s="378" t="inlineStr">
        <is>
          <t>маш.час</t>
        </is>
      </c>
      <c r="F19" s="378" t="n">
        <v>1.11</v>
      </c>
      <c r="G19" s="380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9" t="n"/>
      <c r="C20" s="272" t="inlineStr">
        <is>
          <t>91.17.04-233</t>
        </is>
      </c>
      <c r="D20" s="377" t="inlineStr">
        <is>
          <t>Установки для сварки ручной дуговой (постоянного тока)</t>
        </is>
      </c>
      <c r="E20" s="378" t="inlineStr">
        <is>
          <t>маш.час</t>
        </is>
      </c>
      <c r="F20" s="378" t="n">
        <v>2.55</v>
      </c>
      <c r="G20" s="380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8" t="inlineStr">
        <is>
          <t>Материалы</t>
        </is>
      </c>
      <c r="B21" s="451" t="n"/>
      <c r="C21" s="451" t="n"/>
      <c r="D21" s="451" t="n"/>
      <c r="E21" s="452" t="n"/>
      <c r="F21" s="368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1600 мм2</t>
        </is>
      </c>
      <c r="E22" s="396" t="inlineStr">
        <is>
          <t>шт</t>
        </is>
      </c>
      <c r="F22" s="396" t="n">
        <v>6</v>
      </c>
      <c r="G22" s="297" t="n">
        <v>71037.53999999999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9" t="n"/>
      <c r="C23" s="272" t="inlineStr">
        <is>
          <t>01.1.02.01-0003</t>
        </is>
      </c>
      <c r="D23" s="377" t="inlineStr">
        <is>
          <t>Асботекстолит, марка Г</t>
        </is>
      </c>
      <c r="E23" s="378" t="inlineStr">
        <is>
          <t>т</t>
        </is>
      </c>
      <c r="F23" s="378" t="n">
        <v>0.0528</v>
      </c>
      <c r="G23" s="380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9" t="n"/>
      <c r="C24" s="272" t="inlineStr">
        <is>
          <t>10.3.02.03-0011</t>
        </is>
      </c>
      <c r="D24" s="377" t="inlineStr">
        <is>
          <t>Припои оловянно-свинцовые бессурьмянистые, марка ПОС30</t>
        </is>
      </c>
      <c r="E24" s="378" t="inlineStr">
        <is>
          <t>т</t>
        </is>
      </c>
      <c r="F24" s="378" t="n">
        <v>0.0354</v>
      </c>
      <c r="G24" s="380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9" t="n"/>
      <c r="C25" s="272" t="inlineStr">
        <is>
          <t>01.7.06.05-0041</t>
        </is>
      </c>
      <c r="D25" s="377" t="inlineStr">
        <is>
          <t>Лента изоляционная прорезиненная односторонняя, ширина 20 мм, толщина 0,25-0,35 мм</t>
        </is>
      </c>
      <c r="E25" s="378" t="inlineStr">
        <is>
          <t>кг</t>
        </is>
      </c>
      <c r="F25" s="378" t="n">
        <v>38.7</v>
      </c>
      <c r="G25" s="380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9" t="n"/>
      <c r="C26" s="272" t="inlineStr">
        <is>
          <t>01.7.03.04-0001</t>
        </is>
      </c>
      <c r="D26" s="377" t="inlineStr">
        <is>
          <t>Электроэнергия</t>
        </is>
      </c>
      <c r="E26" s="378" t="inlineStr">
        <is>
          <t>кВт-ч</t>
        </is>
      </c>
      <c r="F26" s="378" t="n">
        <v>2246.4</v>
      </c>
      <c r="G26" s="380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9" t="n"/>
      <c r="C27" s="272" t="inlineStr">
        <is>
          <t>14.2.06.05-0212</t>
        </is>
      </c>
      <c r="D27" s="377" t="inlineStr">
        <is>
          <t>Компаунд эпоксидный</t>
        </is>
      </c>
      <c r="E27" s="378" t="inlineStr">
        <is>
          <t>кг</t>
        </is>
      </c>
      <c r="F27" s="378" t="n">
        <v>7.2</v>
      </c>
      <c r="G27" s="380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9" t="n"/>
      <c r="C28" s="272" t="inlineStr">
        <is>
          <t>01.1.02.02-0022</t>
        </is>
      </c>
      <c r="D28" s="377" t="inlineStr">
        <is>
          <t>Бумага асбестовая электроизоляционная БЭ, толщина 0,2 мм</t>
        </is>
      </c>
      <c r="E28" s="378" t="inlineStr">
        <is>
          <t>т</t>
        </is>
      </c>
      <c r="F28" s="378" t="n">
        <v>0.0393</v>
      </c>
      <c r="G28" s="380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9" t="n"/>
      <c r="C29" s="272" t="inlineStr">
        <is>
          <t>20.1.02.06-0001</t>
        </is>
      </c>
      <c r="D29" s="377" t="inlineStr">
        <is>
          <t>Жир паяльный</t>
        </is>
      </c>
      <c r="E29" s="378" t="inlineStr">
        <is>
          <t>кг</t>
        </is>
      </c>
      <c r="F29" s="378" t="n">
        <v>3.51</v>
      </c>
      <c r="G29" s="380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9" t="n"/>
      <c r="C30" s="272" t="inlineStr">
        <is>
          <t>10.2.02.08-0001</t>
        </is>
      </c>
      <c r="D30" s="377" t="inlineStr">
        <is>
          <t>Проволока медная, круглая, мягкая, электротехническая, диаметр 1,0-3,0 мм и выше</t>
        </is>
      </c>
      <c r="E30" s="378" t="inlineStr">
        <is>
          <t>т</t>
        </is>
      </c>
      <c r="F30" s="378" t="n">
        <v>0.0075</v>
      </c>
      <c r="G30" s="380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9" t="n"/>
      <c r="C31" s="272" t="inlineStr">
        <is>
          <t>23.2.03.01-0002</t>
        </is>
      </c>
      <c r="D31" s="377" t="inlineStr">
        <is>
          <t>Трубы свинцовые</t>
        </is>
      </c>
      <c r="E31" s="378" t="inlineStr">
        <is>
          <t>кг</t>
        </is>
      </c>
      <c r="F31" s="378" t="n">
        <v>3.3</v>
      </c>
      <c r="G31" s="380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9" t="n"/>
      <c r="C32" s="272" t="inlineStr">
        <is>
          <t>14.4.02.09-0001</t>
        </is>
      </c>
      <c r="D32" s="377" t="inlineStr">
        <is>
          <t>Краска</t>
        </is>
      </c>
      <c r="E32" s="378" t="inlineStr">
        <is>
          <t>кг</t>
        </is>
      </c>
      <c r="F32" s="378" t="n">
        <v>8.1</v>
      </c>
      <c r="G32" s="380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9" t="n"/>
      <c r="C33" s="272" t="inlineStr">
        <is>
          <t>01.3.02.09-0022</t>
        </is>
      </c>
      <c r="D33" s="377" t="inlineStr">
        <is>
          <t>Пропан-бутан смесь техническая</t>
        </is>
      </c>
      <c r="E33" s="378" t="inlineStr">
        <is>
          <t>кг</t>
        </is>
      </c>
      <c r="F33" s="378" t="n">
        <v>30</v>
      </c>
      <c r="G33" s="380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9" t="n"/>
      <c r="C34" s="272" t="inlineStr">
        <is>
          <t>01.7.19.11-0011</t>
        </is>
      </c>
      <c r="D34" s="377" t="inlineStr">
        <is>
          <t>Трубка резиновая вакуумная из смеси резины 7889</t>
        </is>
      </c>
      <c r="E34" s="378" t="inlineStr">
        <is>
          <t>кг</t>
        </is>
      </c>
      <c r="F34" s="378" t="n">
        <v>2.4</v>
      </c>
      <c r="G34" s="380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9" t="n"/>
      <c r="C35" s="272" t="inlineStr">
        <is>
          <t>01.7.11.07-0034</t>
        </is>
      </c>
      <c r="D35" s="377" t="inlineStr">
        <is>
          <t>Электроды сварочные Э42А, диаметр 4 мм</t>
        </is>
      </c>
      <c r="E35" s="378" t="inlineStr">
        <is>
          <t>кг</t>
        </is>
      </c>
      <c r="F35" s="378" t="n">
        <v>9.9</v>
      </c>
      <c r="G35" s="380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9" t="n"/>
      <c r="C36" s="272" t="inlineStr">
        <is>
          <t>01.7.20.08-0031</t>
        </is>
      </c>
      <c r="D36" s="377" t="inlineStr">
        <is>
          <t>Бязь суровая</t>
        </is>
      </c>
      <c r="E36" s="378" t="inlineStr">
        <is>
          <t>10 м2</t>
        </is>
      </c>
      <c r="F36" s="378" t="n">
        <v>1.098</v>
      </c>
      <c r="G36" s="380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9" t="n"/>
      <c r="C37" s="272" t="inlineStr">
        <is>
          <t>01.3.01.05-0009</t>
        </is>
      </c>
      <c r="D37" s="377" t="inlineStr">
        <is>
          <t>Парафин нефтяной твердый Т-1</t>
        </is>
      </c>
      <c r="E37" s="378" t="inlineStr">
        <is>
          <t>т</t>
        </is>
      </c>
      <c r="F37" s="378" t="n">
        <v>0.00744</v>
      </c>
      <c r="G37" s="380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9" t="n"/>
      <c r="C38" s="272" t="inlineStr">
        <is>
          <t>01.7.15.10-0053</t>
        </is>
      </c>
      <c r="D38" s="377" t="inlineStr">
        <is>
          <t>Скобы металлические</t>
        </is>
      </c>
      <c r="E38" s="378" t="inlineStr">
        <is>
          <t>кг</t>
        </is>
      </c>
      <c r="F38" s="378" t="n">
        <v>9</v>
      </c>
      <c r="G38" s="380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9" t="n"/>
      <c r="C39" s="272" t="inlineStr">
        <is>
          <t>11.1.03.05-0085</t>
        </is>
      </c>
      <c r="D39" s="377" t="inlineStr">
        <is>
          <t>Доска необрезная, хвойных пород, длина 4-6,5 м, все ширины, толщина 44 мм и более, сорт III</t>
        </is>
      </c>
      <c r="E39" s="378" t="inlineStr">
        <is>
          <t>м3</t>
        </is>
      </c>
      <c r="F39" s="378" t="n">
        <v>0.012</v>
      </c>
      <c r="G39" s="380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1600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E65" sqref="E65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86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90" t="inlineStr">
        <is>
          <t xml:space="preserve"> Муфта соединительная 110 кВ сечение жилы до 1600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52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8" t="inlineStr">
        <is>
          <t>на ед. изм.</t>
        </is>
      </c>
      <c r="G11" s="378" t="inlineStr">
        <is>
          <t>общая</t>
        </is>
      </c>
      <c r="H11" s="454" t="n"/>
      <c r="I11" s="378" t="inlineStr">
        <is>
          <t>на ед. изм.</t>
        </is>
      </c>
      <c r="J11" s="378" t="inlineStr">
        <is>
          <t>общая</t>
        </is>
      </c>
      <c r="K11" s="316" t="n"/>
      <c r="L11" s="316" t="n"/>
      <c r="M11" s="316" t="n"/>
      <c r="N11" s="316" t="n"/>
    </row>
    <row r="12" s="333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3" t="n">
        <v>9</v>
      </c>
      <c r="J12" s="373" t="n">
        <v>10</v>
      </c>
      <c r="K12" s="316" t="n"/>
      <c r="L12" s="316" t="n"/>
      <c r="M12" s="316" t="n"/>
      <c r="N12" s="316" t="n"/>
    </row>
    <row r="13">
      <c r="A13" s="378" t="n"/>
      <c r="B13" s="367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8" t="n">
        <v>1</v>
      </c>
      <c r="B14" s="272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78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8" t="n"/>
      <c r="B15" s="378" t="n"/>
      <c r="C15" s="367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16">
      <c r="A16" s="378" t="n"/>
      <c r="B16" s="377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8" t="n">
        <v>2</v>
      </c>
      <c r="B17" s="378" t="n">
        <v>2</v>
      </c>
      <c r="C17" s="377" t="inlineStr">
        <is>
          <t>Затраты труда машинистов</t>
        </is>
      </c>
      <c r="D17" s="378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8" t="n"/>
      <c r="B18" s="367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8" t="n"/>
      <c r="B19" s="377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8" t="n">
        <v>3</v>
      </c>
      <c r="B20" s="272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78" t="inlineStr">
        <is>
          <t>маш.час</t>
        </is>
      </c>
      <c r="E20" s="378" t="n">
        <v>8.19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8" t="n">
        <v>4</v>
      </c>
      <c r="B21" s="272" t="inlineStr">
        <is>
          <t>91.19.12-021</t>
        </is>
      </c>
      <c r="C21" s="377" t="inlineStr">
        <is>
          <t>Насосы вакуумные 3,6 м3/мин</t>
        </is>
      </c>
      <c r="D21" s="378" t="inlineStr">
        <is>
          <t>маш.час</t>
        </is>
      </c>
      <c r="E21" s="378" t="n">
        <v>38.88</v>
      </c>
      <c r="F21" s="380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8" t="n">
        <v>5</v>
      </c>
      <c r="B22" s="272" t="inlineStr">
        <is>
          <t>91.03.02-011</t>
        </is>
      </c>
      <c r="C22" s="377" t="inlineStr">
        <is>
          <t>Вентиляторы во взрывобезопасном исполнении</t>
        </is>
      </c>
      <c r="D22" s="378" t="inlineStr">
        <is>
          <t>маш.час</t>
        </is>
      </c>
      <c r="E22" s="378" t="n">
        <v>44.16</v>
      </c>
      <c r="F22" s="380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8" t="n"/>
      <c r="B23" s="378" t="n"/>
      <c r="C23" s="377" t="inlineStr">
        <is>
          <t>Итого основные машины и механизмы</t>
        </is>
      </c>
      <c r="D23" s="378" t="n"/>
      <c r="E23" s="459" t="n"/>
      <c r="F23" s="207" t="n"/>
      <c r="G23" s="207">
        <f>SUM(G20:G22)</f>
        <v/>
      </c>
      <c r="H23" s="381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8" t="n">
        <v>6</v>
      </c>
      <c r="B24" s="272" t="inlineStr">
        <is>
          <t>91.14.02-001</t>
        </is>
      </c>
      <c r="C24" s="377" t="inlineStr">
        <is>
          <t>Автомобили бортовые, грузоподъемность до 5 т</t>
        </is>
      </c>
      <c r="D24" s="378" t="inlineStr">
        <is>
          <t>маш.час</t>
        </is>
      </c>
      <c r="E24" s="378" t="n">
        <v>1.11</v>
      </c>
      <c r="F24" s="380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8" t="n">
        <v>7</v>
      </c>
      <c r="B25" s="272" t="inlineStr">
        <is>
          <t>91.17.04-233</t>
        </is>
      </c>
      <c r="C25" s="377" t="inlineStr">
        <is>
          <t>Установки для сварки ручной дуговой (постоянного тока)</t>
        </is>
      </c>
      <c r="D25" s="378" t="inlineStr">
        <is>
          <t>маш.час</t>
        </is>
      </c>
      <c r="E25" s="378" t="n">
        <v>2.55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8" t="n"/>
      <c r="B26" s="378" t="n"/>
      <c r="C26" s="377" t="inlineStr">
        <is>
          <t>Итого прочие машины и механизмы</t>
        </is>
      </c>
      <c r="D26" s="378" t="n"/>
      <c r="E26" s="379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8" t="n"/>
      <c r="B27" s="378" t="n"/>
      <c r="C27" s="367" t="inlineStr">
        <is>
          <t>Итого по разделу «Машины и механизмы»</t>
        </is>
      </c>
      <c r="D27" s="378" t="n"/>
      <c r="E27" s="379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8" t="n"/>
      <c r="B28" s="367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8" t="n"/>
      <c r="B29" s="377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8" t="n"/>
      <c r="B30" s="378" t="n"/>
      <c r="C30" s="377" t="inlineStr">
        <is>
          <t>Итого основное оборудование</t>
        </is>
      </c>
      <c r="D30" s="378" t="n"/>
      <c r="E30" s="460" t="n"/>
      <c r="F30" s="380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8" t="n"/>
      <c r="B31" s="378" t="n"/>
      <c r="C31" s="377" t="inlineStr">
        <is>
          <t>Итого прочее оборудование</t>
        </is>
      </c>
      <c r="D31" s="378" t="n"/>
      <c r="E31" s="459" t="n"/>
      <c r="F31" s="380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8" t="n"/>
      <c r="B32" s="378" t="n"/>
      <c r="C32" s="367" t="inlineStr">
        <is>
          <t>Итого по разделу «Оборудование»</t>
        </is>
      </c>
      <c r="D32" s="378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8" t="n"/>
      <c r="B33" s="378" t="n"/>
      <c r="C33" s="377" t="inlineStr">
        <is>
          <t>в том числе технологическое оборудование</t>
        </is>
      </c>
      <c r="D33" s="378" t="n"/>
      <c r="E33" s="460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8" t="n"/>
      <c r="B34" s="367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3" t="n"/>
      <c r="B35" s="372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8" t="n">
        <v>8</v>
      </c>
      <c r="B36" s="378" t="inlineStr">
        <is>
          <t>БЦ.91.191</t>
        </is>
      </c>
      <c r="C36" s="275" t="inlineStr">
        <is>
          <t>Муфта соединительная 110 кВ сечение до 1600 мм2</t>
        </is>
      </c>
      <c r="D36" s="378" t="inlineStr">
        <is>
          <t>шт</t>
        </is>
      </c>
      <c r="E36" s="460" t="n">
        <v>6</v>
      </c>
      <c r="F36" s="380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89" t="n"/>
      <c r="B37" s="217" t="n"/>
      <c r="C37" s="282" t="inlineStr">
        <is>
          <t>Итого основные материалы</t>
        </is>
      </c>
      <c r="D37" s="389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8" t="n">
        <v>9</v>
      </c>
      <c r="B38" s="272" t="inlineStr">
        <is>
          <t>01.1.02.01-0003</t>
        </is>
      </c>
      <c r="C38" s="377" t="inlineStr">
        <is>
          <t>Асботекстолит, марка Г</t>
        </is>
      </c>
      <c r="D38" s="378" t="inlineStr">
        <is>
          <t>т</t>
        </is>
      </c>
      <c r="E38" s="460" t="n">
        <v>0.0528</v>
      </c>
      <c r="F38" s="380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8" t="n">
        <v>10</v>
      </c>
      <c r="B39" s="272" t="inlineStr">
        <is>
          <t>10.3.02.03-0011</t>
        </is>
      </c>
      <c r="C39" s="377" t="inlineStr">
        <is>
          <t>Припои оловянно-свинцовые бессурьмянистые, марка ПОС30</t>
        </is>
      </c>
      <c r="D39" s="378" t="inlineStr">
        <is>
          <t>т</t>
        </is>
      </c>
      <c r="E39" s="460" t="n">
        <v>0.0354</v>
      </c>
      <c r="F39" s="380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8" t="n">
        <v>11</v>
      </c>
      <c r="B40" s="272" t="inlineStr">
        <is>
          <t>01.7.06.05-0041</t>
        </is>
      </c>
      <c r="C40" s="377" t="inlineStr">
        <is>
          <t>Лента изоляционная прорезиненная односторонняя, ширина 20 мм, толщина 0,25-0,35 мм</t>
        </is>
      </c>
      <c r="D40" s="378" t="inlineStr">
        <is>
          <t>кг</t>
        </is>
      </c>
      <c r="E40" s="460" t="n">
        <v>38.7</v>
      </c>
      <c r="F40" s="380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8" t="n">
        <v>12</v>
      </c>
      <c r="B41" s="272" t="inlineStr">
        <is>
          <t>01.7.03.04-0001</t>
        </is>
      </c>
      <c r="C41" s="377" t="inlineStr">
        <is>
          <t>Электроэнергия</t>
        </is>
      </c>
      <c r="D41" s="378" t="inlineStr">
        <is>
          <t>кВт-ч</t>
        </is>
      </c>
      <c r="E41" s="460" t="n">
        <v>2246.4</v>
      </c>
      <c r="F41" s="380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8" t="n">
        <v>13</v>
      </c>
      <c r="B42" s="272" t="inlineStr">
        <is>
          <t>14.2.06.05-0212</t>
        </is>
      </c>
      <c r="C42" s="377" t="inlineStr">
        <is>
          <t>Компаунд эпоксидный</t>
        </is>
      </c>
      <c r="D42" s="378" t="inlineStr">
        <is>
          <t>кг</t>
        </is>
      </c>
      <c r="E42" s="460" t="n">
        <v>7.2</v>
      </c>
      <c r="F42" s="380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8" t="n">
        <v>14</v>
      </c>
      <c r="B43" s="272" t="inlineStr">
        <is>
          <t>01.1.02.02-0022</t>
        </is>
      </c>
      <c r="C43" s="377" t="inlineStr">
        <is>
          <t>Бумага асбестовая электроизоляционная БЭ, толщина 0,2 мм</t>
        </is>
      </c>
      <c r="D43" s="378" t="inlineStr">
        <is>
          <t>т</t>
        </is>
      </c>
      <c r="E43" s="460" t="n">
        <v>0.0393</v>
      </c>
      <c r="F43" s="380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8" t="n">
        <v>15</v>
      </c>
      <c r="B44" s="272" t="inlineStr">
        <is>
          <t>20.1.02.06-0001</t>
        </is>
      </c>
      <c r="C44" s="377" t="inlineStr">
        <is>
          <t>Жир паяльный</t>
        </is>
      </c>
      <c r="D44" s="378" t="inlineStr">
        <is>
          <t>кг</t>
        </is>
      </c>
      <c r="E44" s="460" t="n">
        <v>3.51</v>
      </c>
      <c r="F44" s="380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8" t="n">
        <v>16</v>
      </c>
      <c r="B45" s="272" t="inlineStr">
        <is>
          <t>10.2.02.08-0001</t>
        </is>
      </c>
      <c r="C45" s="377" t="inlineStr">
        <is>
          <t>Проволока медная, круглая, мягкая, электротехническая, диаметр 1,0-3,0 мм и выше</t>
        </is>
      </c>
      <c r="D45" s="378" t="inlineStr">
        <is>
          <t>т</t>
        </is>
      </c>
      <c r="E45" s="460" t="n">
        <v>0.0075</v>
      </c>
      <c r="F45" s="380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8" t="n">
        <v>17</v>
      </c>
      <c r="B46" s="272" t="inlineStr">
        <is>
          <t>23.2.03.01-0002</t>
        </is>
      </c>
      <c r="C46" s="377" t="inlineStr">
        <is>
          <t>Трубы свинцовые</t>
        </is>
      </c>
      <c r="D46" s="378" t="inlineStr">
        <is>
          <t>кг</t>
        </is>
      </c>
      <c r="E46" s="460" t="n">
        <v>3.3</v>
      </c>
      <c r="F46" s="380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8" t="n">
        <v>18</v>
      </c>
      <c r="B47" s="272" t="inlineStr">
        <is>
          <t>14.4.02.09-0001</t>
        </is>
      </c>
      <c r="C47" s="377" t="inlineStr">
        <is>
          <t>Краска</t>
        </is>
      </c>
      <c r="D47" s="378" t="inlineStr">
        <is>
          <t>кг</t>
        </is>
      </c>
      <c r="E47" s="460" t="n">
        <v>8.1</v>
      </c>
      <c r="F47" s="380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8" t="n">
        <v>19</v>
      </c>
      <c r="B48" s="272" t="inlineStr">
        <is>
          <t>01.3.02.09-0022</t>
        </is>
      </c>
      <c r="C48" s="377" t="inlineStr">
        <is>
          <t>Пропан-бутан смесь техническая</t>
        </is>
      </c>
      <c r="D48" s="378" t="inlineStr">
        <is>
          <t>кг</t>
        </is>
      </c>
      <c r="E48" s="460" t="n">
        <v>30</v>
      </c>
      <c r="F48" s="38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8" t="n">
        <v>20</v>
      </c>
      <c r="B49" s="272" t="inlineStr">
        <is>
          <t>01.7.19.11-0011</t>
        </is>
      </c>
      <c r="C49" s="377" t="inlineStr">
        <is>
          <t>Трубка резиновая вакуумная из смеси резины 7889</t>
        </is>
      </c>
      <c r="D49" s="378" t="inlineStr">
        <is>
          <t>кг</t>
        </is>
      </c>
      <c r="E49" s="460" t="n">
        <v>2.4</v>
      </c>
      <c r="F49" s="380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8" t="n">
        <v>21</v>
      </c>
      <c r="B50" s="272" t="inlineStr">
        <is>
          <t>01.7.11.07-0034</t>
        </is>
      </c>
      <c r="C50" s="377" t="inlineStr">
        <is>
          <t>Электроды сварочные Э42А, диаметр 4 мм</t>
        </is>
      </c>
      <c r="D50" s="378" t="inlineStr">
        <is>
          <t>кг</t>
        </is>
      </c>
      <c r="E50" s="460" t="n">
        <v>9.9</v>
      </c>
      <c r="F50" s="380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8" t="n">
        <v>22</v>
      </c>
      <c r="B51" s="272" t="inlineStr">
        <is>
          <t>01.7.20.08-0031</t>
        </is>
      </c>
      <c r="C51" s="377" t="inlineStr">
        <is>
          <t>Бязь суровая</t>
        </is>
      </c>
      <c r="D51" s="378" t="inlineStr">
        <is>
          <t>10 м2</t>
        </is>
      </c>
      <c r="E51" s="460" t="n">
        <v>1.098</v>
      </c>
      <c r="F51" s="380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8" t="n">
        <v>23</v>
      </c>
      <c r="B52" s="272" t="inlineStr">
        <is>
          <t>01.3.01.05-0009</t>
        </is>
      </c>
      <c r="C52" s="377" t="inlineStr">
        <is>
          <t>Парафин нефтяной твердый Т-1</t>
        </is>
      </c>
      <c r="D52" s="378" t="inlineStr">
        <is>
          <t>т</t>
        </is>
      </c>
      <c r="E52" s="460" t="n">
        <v>0.00744</v>
      </c>
      <c r="F52" s="380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8" t="n">
        <v>24</v>
      </c>
      <c r="B53" s="272" t="inlineStr">
        <is>
          <t>01.7.15.10-0053</t>
        </is>
      </c>
      <c r="C53" s="377" t="inlineStr">
        <is>
          <t>Скобы металлические</t>
        </is>
      </c>
      <c r="D53" s="378" t="inlineStr">
        <is>
          <t>кг</t>
        </is>
      </c>
      <c r="E53" s="460" t="n">
        <v>9</v>
      </c>
      <c r="F53" s="380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8" t="n">
        <v>25</v>
      </c>
      <c r="B54" s="272" t="inlineStr">
        <is>
          <t>11.1.03.05-0085</t>
        </is>
      </c>
      <c r="C54" s="377" t="inlineStr">
        <is>
          <t>Доска необрезная, хвойных пород, длина 4-6,5 м, все ширины, толщина 44 мм и более, сорт III</t>
        </is>
      </c>
      <c r="D54" s="378" t="inlineStr">
        <is>
          <t>м3</t>
        </is>
      </c>
      <c r="E54" s="460" t="n">
        <v>0.012</v>
      </c>
      <c r="F54" s="380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89" t="n"/>
      <c r="B55" s="389" t="n"/>
      <c r="C55" s="282" t="inlineStr">
        <is>
          <t>Итого прочие материалы</t>
        </is>
      </c>
      <c r="D55" s="389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8" t="n"/>
      <c r="B56" s="378" t="n"/>
      <c r="C56" s="367" t="inlineStr">
        <is>
          <t>Итого по разделу «Материалы»</t>
        </is>
      </c>
      <c r="D56" s="378" t="n"/>
      <c r="E56" s="379" t="n"/>
      <c r="F56" s="380" t="n"/>
      <c r="G56" s="207">
        <f>G37+G55</f>
        <v/>
      </c>
      <c r="H56" s="381">
        <f>G56/$G$56</f>
        <v/>
      </c>
      <c r="I56" s="207" t="n"/>
      <c r="J56" s="207">
        <f>J37+J55</f>
        <v/>
      </c>
    </row>
    <row r="57" ht="14.25" customFormat="1" customHeight="1" s="316">
      <c r="A57" s="378" t="n"/>
      <c r="B57" s="378" t="n"/>
      <c r="C57" s="377" t="inlineStr">
        <is>
          <t>ИТОГО ПО РМ</t>
        </is>
      </c>
      <c r="D57" s="378" t="n"/>
      <c r="E57" s="379" t="n"/>
      <c r="F57" s="380" t="n"/>
      <c r="G57" s="207">
        <f>G15+G27+G56</f>
        <v/>
      </c>
      <c r="H57" s="381" t="n"/>
      <c r="I57" s="207" t="n"/>
      <c r="J57" s="207">
        <f>J15+J27+J56</f>
        <v/>
      </c>
    </row>
    <row r="58" ht="14.25" customFormat="1" customHeight="1" s="316">
      <c r="A58" s="378" t="n"/>
      <c r="B58" s="378" t="n"/>
      <c r="C58" s="377" t="inlineStr">
        <is>
          <t>Накладные расходы</t>
        </is>
      </c>
      <c r="D58" s="203">
        <f>ROUND(G58/(G$17+$G$15),2)</f>
        <v/>
      </c>
      <c r="E58" s="379" t="n"/>
      <c r="F58" s="380" t="n"/>
      <c r="G58" s="207" t="n">
        <v>4957.16</v>
      </c>
      <c r="H58" s="381" t="n"/>
      <c r="I58" s="207" t="n"/>
      <c r="J58" s="207">
        <f>ROUND(D58*(J15+J17),2)</f>
        <v/>
      </c>
    </row>
    <row r="59" ht="14.25" customFormat="1" customHeight="1" s="316">
      <c r="A59" s="378" t="n"/>
      <c r="B59" s="378" t="n"/>
      <c r="C59" s="377" t="inlineStr">
        <is>
          <t>Сметная прибыль</t>
        </is>
      </c>
      <c r="D59" s="203">
        <f>ROUND(G59/(G$15+G$17),2)</f>
        <v/>
      </c>
      <c r="E59" s="379" t="n"/>
      <c r="F59" s="380" t="n"/>
      <c r="G59" s="207" t="n">
        <v>2606.34</v>
      </c>
      <c r="H59" s="381" t="n"/>
      <c r="I59" s="207" t="n"/>
      <c r="J59" s="207">
        <f>ROUND(D59*(J15+J17),2)</f>
        <v/>
      </c>
    </row>
    <row r="60" ht="14.25" customFormat="1" customHeight="1" s="316">
      <c r="A60" s="378" t="n"/>
      <c r="B60" s="378" t="n"/>
      <c r="C60" s="377" t="inlineStr">
        <is>
          <t>Итого СМР (с НР и СП)</t>
        </is>
      </c>
      <c r="D60" s="378" t="n"/>
      <c r="E60" s="379" t="n"/>
      <c r="F60" s="380" t="n"/>
      <c r="G60" s="207">
        <f>G15+G27+G56+G58+G59</f>
        <v/>
      </c>
      <c r="H60" s="381" t="n"/>
      <c r="I60" s="207" t="n"/>
      <c r="J60" s="207">
        <f>J15+J27+J56+J58+J59</f>
        <v/>
      </c>
    </row>
    <row r="61" ht="14.25" customFormat="1" customHeight="1" s="316">
      <c r="A61" s="378" t="n"/>
      <c r="B61" s="378" t="n"/>
      <c r="C61" s="377" t="inlineStr">
        <is>
          <t>ВСЕГО СМР + ОБОРУДОВАНИЕ</t>
        </is>
      </c>
      <c r="D61" s="378" t="n"/>
      <c r="E61" s="379" t="n"/>
      <c r="F61" s="380" t="n"/>
      <c r="G61" s="207">
        <f>G60+G32</f>
        <v/>
      </c>
      <c r="H61" s="381" t="n"/>
      <c r="I61" s="207" t="n"/>
      <c r="J61" s="207">
        <f>J60+J32</f>
        <v/>
      </c>
    </row>
    <row r="62" ht="14.25" customFormat="1" customHeight="1" s="316">
      <c r="A62" s="378" t="n"/>
      <c r="B62" s="378" t="n"/>
      <c r="C62" s="377" t="inlineStr">
        <is>
          <t>ИТОГО ПОКАЗАТЕЛЬ НА ЕД. ИЗМ.</t>
        </is>
      </c>
      <c r="D62" s="378" t="inlineStr">
        <is>
          <t>1 ед</t>
        </is>
      </c>
      <c r="E62" s="460" t="n">
        <v>1</v>
      </c>
      <c r="F62" s="380" t="n"/>
      <c r="G62" s="207">
        <f>G61/E62</f>
        <v/>
      </c>
      <c r="H62" s="381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1600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33">
      <c r="A9" s="245" t="n"/>
      <c r="B9" s="377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8" t="n"/>
      <c r="B10" s="367" t="n"/>
      <c r="C10" s="377" t="inlineStr">
        <is>
          <t>ИТОГО ИНЖЕНЕРНОЕ ОБОРУДОВАНИЕ</t>
        </is>
      </c>
      <c r="D10" s="367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07" t="n">
        <v>0</v>
      </c>
    </row>
    <row r="13" ht="19.5" customHeight="1" s="333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К4-17-1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Q23" sqref="Q23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2025-01-24T12:09:00Z</dcterms:modified>
  <cp:lastModifiedBy>User4</cp:lastModifiedBy>
  <cp:lastPrinted>2023-11-29T09:34:06Z</cp:lastPrinted>
</cp:coreProperties>
</file>