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3\РМ Блок 3\Н2\"/>
    </mc:Choice>
  </mc:AlternateContent>
  <xr:revisionPtr revIDLastSave="0" documentId="13_ncr:20001_{B2DD8655-BCDC-4772-97B4-1C62AED3DD0D}" xr6:coauthVersionLast="40" xr6:coauthVersionMax="40" xr10:uidLastSave="{00000000-0000-0000-0000-000000000000}"/>
  <bookViews>
    <workbookView xWindow="0" yWindow="0" windowWidth="28770" windowHeight="12195" tabRatio="743" activeTab="5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 localSheetId="1">#REF!</definedName>
    <definedName name="\z">#REF!</definedName>
    <definedName name="________________________a2" localSheetId="1">#REF!</definedName>
    <definedName name="________________________a2">#REF!</definedName>
    <definedName name="_______________________a2" localSheetId="1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 localSheetId="1">#REF!</definedName>
    <definedName name="______a2">#REF!</definedName>
    <definedName name="______xlnm.Primt_Area_3" localSheetId="1">#REF!</definedName>
    <definedName name="______xlnm.Primt_Area_3">#REF!</definedName>
    <definedName name="______xlnm.Print_Area_1" localSheetId="1">#REF!</definedName>
    <definedName name="______xlnm.Print_Area_1">#REF!</definedName>
    <definedName name="______xlnm.Print_Area_2" localSheetId="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 localSheetId="1">#REF!</definedName>
    <definedName name="_____xlnm.Print_Area_1">#REF!</definedName>
    <definedName name="_____xlnm.Print_Area_2" localSheetId="1">#REF!</definedName>
    <definedName name="_____xlnm.Print_Area_2">#REF!</definedName>
    <definedName name="_____xlnm.Print_Area_3" localSheetId="1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 localSheetId="1">#REF!</definedName>
    <definedName name="____xlnm.Primt_Area_3">#REF!</definedName>
    <definedName name="____xlnm.Print_Area_1" localSheetId="1">#REF!</definedName>
    <definedName name="____xlnm.Print_Area_1">#REF!</definedName>
    <definedName name="____xlnm.Print_Area_2" localSheetId="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>{"glc1",#N/A,FALSE,"GLC";"glc2",#N/A,FALSE,"GLC";"glc3",#N/A,FALSE,"GLC";"glc4",#N/A,FALSE,"GLC";"glc5",#N/A,FALSE,"GLC"}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 localSheetId="1">TRUE</definedName>
    <definedName name="__IntlFixup">#REF!</definedName>
    <definedName name="__qs2" localSheetId="1">#REF!</definedName>
    <definedName name="__qs2">#REF!</definedName>
    <definedName name="__qs3" localSheetId="1">#REF!</definedName>
    <definedName name="__qs3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>{"glc1",#N/A,FALSE,"GLC";"glc2",#N/A,FALSE,"GLC";"glc3",#N/A,FALSE,"GLC";"glc4",#N/A,FALSE,"GLC";"glc5",#N/A,FALSE,"GLC"}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 localSheetId="1">#REF!</definedName>
    <definedName name="_AUTOEXEC">#REF!</definedName>
    <definedName name="_def2000г" localSheetId="1">#REF!</definedName>
    <definedName name="_def2000г">#REF!</definedName>
    <definedName name="_def2001г" localSheetId="1">#REF!</definedName>
    <definedName name="_def2001г">#REF!</definedName>
    <definedName name="_def2002г" localSheetId="1">#REF!</definedName>
    <definedName name="_def2002г">#REF!</definedName>
    <definedName name="_Fill" localSheetId="1">#REF!</definedName>
    <definedName name="_Fill">#REF!</definedName>
    <definedName name="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 localSheetId="1">#REF!</definedName>
    <definedName name="_k">#REF!</definedName>
    <definedName name="_m" localSheetId="1">#REF!</definedName>
    <definedName name="_m">#REF!</definedName>
    <definedName name="_qs2" localSheetId="1">#REF!</definedName>
    <definedName name="_qs2">#REF!</definedName>
    <definedName name="_qs3" localSheetId="1">#REF!</definedName>
    <definedName name="_qs3">#REF!</definedName>
    <definedName name="_s" localSheetId="1">#REF!</definedName>
    <definedName name="_s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>{"glc1",#N/A,FALSE,"GLC";"glc2",#N/A,FALSE,"GLC";"glc3",#N/A,FALSE,"GLC";"glc4",#N/A,FALSE,"GLC";"glc5",#N/A,FALSE,"GLC"}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1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1">#REF!</definedName>
    <definedName name="a">#REF!</definedName>
    <definedName name="a04t" localSheetId="1">#REF!</definedName>
    <definedName name="a04t">#REF!</definedName>
    <definedName name="A99999999" localSheetId="1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 localSheetId="1">#REF!</definedName>
    <definedName name="Categories">#REF!</definedName>
    <definedName name="CC_fSF" localSheetId="1">#REF!</definedName>
    <definedName name="CC_fSF">#REF!</definedName>
    <definedName name="Criteria" localSheetId="1">#REF!</definedName>
    <definedName name="Criteria">#REF!</definedName>
    <definedName name="cvtnf" localSheetId="1">#REF!</definedName>
    <definedName name="cvtnf">#REF!</definedName>
    <definedName name="d" localSheetId="1">#REF!</definedName>
    <definedName name="d">#REF!</definedName>
    <definedName name="Database" localSheetId="1">#REF!</definedName>
    <definedName name="Database">#REF!</definedName>
    <definedName name="DateColJournal">#REF!</definedName>
    <definedName name="ddduy" localSheetId="1">#REF!</definedName>
    <definedName name="ddduy">#REF!</definedName>
    <definedName name="deviation1" localSheetId="1">#REF!</definedName>
    <definedName name="deviation1">#REF!</definedName>
    <definedName name="DiscontRate" localSheetId="1">#REF!</definedName>
    <definedName name="DiscontRate">#REF!</definedName>
    <definedName name="DM" localSheetId="1">#REF!</definedName>
    <definedName name="DM">#REF!</definedName>
    <definedName name="DOLL" localSheetId="1">#REF!</definedName>
    <definedName name="DOLL">#REF!</definedName>
    <definedName name="ee">#REF!</definedName>
    <definedName name="ehc">#REF!</definedName>
    <definedName name="Excel_BuiltIn_Database" localSheetId="1">#REF!</definedName>
    <definedName name="Excel_BuiltIn_Database">#REF!</definedName>
    <definedName name="Excel_BuiltIn_Print_Area_1" localSheetId="1">#REF!</definedName>
    <definedName name="Excel_BuiltIn_Print_Area_1">#REF!</definedName>
    <definedName name="Excel_BuiltIn_Print_Area_1_1" localSheetId="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 localSheetId="1">#REF!</definedName>
    <definedName name="gggg">#REF!</definedName>
    <definedName name="Global.MNULL" localSheetId="1">#REF!</definedName>
    <definedName name="Global.MNULL">#REF!</definedName>
    <definedName name="Global.NULL" localSheetId="1">#REF!</definedName>
    <definedName name="Global.NULL">#REF!</definedName>
    <definedName name="h">#REF!</definedName>
    <definedName name="hfci">#REF!</definedName>
    <definedName name="hfcxtn">#REF!</definedName>
    <definedName name="htvjyn" localSheetId="1">#REF!</definedName>
    <definedName name="htvjyn">#REF!</definedName>
    <definedName name="i" localSheetId="1">#REF!</definedName>
    <definedName name="i">#REF!</definedName>
    <definedName name="iii" localSheetId="1">#REF!</definedName>
    <definedName name="iii">#REF!</definedName>
    <definedName name="iiiii" localSheetId="1">#REF!</definedName>
    <definedName name="iiiii">#REF!</definedName>
    <definedName name="Ind" localSheetId="1">#REF!</definedName>
    <definedName name="Ind">#REF!</definedName>
    <definedName name="Itog" localSheetId="1">#REF!</definedName>
    <definedName name="Itog">#REF!</definedName>
    <definedName name="jkjhggh" localSheetId="1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1">#REF!</definedName>
    <definedName name="kk">#REF!</definedName>
    <definedName name="kl" localSheetId="1">#REF!</definedName>
    <definedName name="kl">#REF!</definedName>
    <definedName name="KPlan" localSheetId="1">#REF!</definedName>
    <definedName name="KPlan">#REF!</definedName>
    <definedName name="l" localSheetId="1">#REF!</definedName>
    <definedName name="l">#REF!</definedName>
    <definedName name="language" localSheetId="1">#REF!</definedName>
    <definedName name="language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m">#REF!</definedName>
    <definedName name="n" localSheetId="1">#REF!</definedName>
    <definedName name="n">#REF!</definedName>
    <definedName name="n_1" localSheetId="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1">IF('Прил.2 Расч стоим'!n_3=1,'Прил.2 Расч стоим'!n_2,'Прил.2 Расч стоим'!n_3&amp;'Прил.2 Расч стоим'!n_1)</definedName>
    <definedName name="n0x">IF(n_3=1,n_2,n_3&amp;n_1)</definedName>
    <definedName name="n1x" localSheetId="1">IF('Прил.2 Расч стоим'!n_3=1,'Прил.2 Расч стоим'!n_2,'Прил.2 Расч стоим'!n_3&amp;'Прил.2 Расч стоим'!n_5)</definedName>
    <definedName name="n1x">IF(n_3=1,n_2,n_3&amp;n_5)</definedName>
    <definedName name="Nalog" localSheetId="1">#REF!</definedName>
    <definedName name="Nalog">#REF!</definedName>
    <definedName name="NumColJournal" localSheetId="1">#REF!</definedName>
    <definedName name="NumColJournal">#REF!</definedName>
    <definedName name="o" localSheetId="1">#REF!</definedName>
    <definedName name="o">#REF!</definedName>
    <definedName name="Obj" localSheetId="1">#REF!</definedName>
    <definedName name="Obj">#REF!</definedName>
    <definedName name="oppp" localSheetId="1">#REF!</definedName>
    <definedName name="oppp">#REF!</definedName>
    <definedName name="pp" localSheetId="1">#REF!</definedName>
    <definedName name="pp">#REF!</definedName>
    <definedName name="Print_Area" localSheetId="1">#REF!</definedName>
    <definedName name="Print_Area">#REF!</definedName>
    <definedName name="propis" localSheetId="1">#REF!</definedName>
    <definedName name="propis">#REF!</definedName>
    <definedName name="q" localSheetId="1">#REF!</definedName>
    <definedName name="q">#REF!</definedName>
    <definedName name="qq" localSheetId="1">#REF!</definedName>
    <definedName name="qq">#REF!</definedName>
    <definedName name="qqqqqqqqqqqqqqqqqqqqqqqqqqqqqqqqqqq" localSheetId="1">#REF!</definedName>
    <definedName name="qqqqqqqqqqqqqqqqqqqqqqqqqqqqqqqqqqq">#REF!</definedName>
    <definedName name="rehl" localSheetId="1">#REF!</definedName>
    <definedName name="rehl">#REF!</definedName>
    <definedName name="rf" localSheetId="1">#REF!</definedName>
    <definedName name="rf">#REF!</definedName>
    <definedName name="rrrrrr" localSheetId="1">#REF!</definedName>
    <definedName name="rrrrrr">#REF!</definedName>
    <definedName name="rtyrty" localSheetId="1">#REF!</definedName>
    <definedName name="rtyrty">#REF!</definedName>
    <definedName name="rybuf" localSheetId="1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 localSheetId="1">#REF!</definedName>
    <definedName name="SDDsfd">#REF!</definedName>
    <definedName name="SDSA" localSheetId="1">#REF!</definedName>
    <definedName name="SDSA">#REF!</definedName>
    <definedName name="SF_SFs" localSheetId="1">#REF!</definedName>
    <definedName name="SF_SFs">#REF!</definedName>
    <definedName name="SM" localSheetId="1">#REF!</definedName>
    <definedName name="SM">#REF!</definedName>
    <definedName name="SM_SM" localSheetId="1">#REF!</definedName>
    <definedName name="SM_SM">#REF!</definedName>
    <definedName name="SM_SM1" localSheetId="1">#REF!</definedName>
    <definedName name="SM_SM1">#REF!</definedName>
    <definedName name="SM_SM45">#REF!</definedName>
    <definedName name="SM_SM6">#REF!</definedName>
    <definedName name="SM_STO">#REF!</definedName>
    <definedName name="SM_STO1" localSheetId="1">#REF!</definedName>
    <definedName name="SM_STO1">#REF!</definedName>
    <definedName name="SM_STO2" localSheetId="1">#REF!</definedName>
    <definedName name="SM_STO2">#REF!</definedName>
    <definedName name="SM_STO3" localSheetId="1">#REF!</definedName>
    <definedName name="SM_STO3">#REF!</definedName>
    <definedName name="Smmmmmmmmmmmmmmm">#REF!</definedName>
    <definedName name="SmPr">#REF!</definedName>
    <definedName name="Status" localSheetId="1">#REF!</definedName>
    <definedName name="Status">#REF!</definedName>
    <definedName name="SUM_" localSheetId="1">#REF!</definedName>
    <definedName name="SUM_">#REF!</definedName>
    <definedName name="SUM_1" localSheetId="1">#REF!</definedName>
    <definedName name="SUM_1">#REF!</definedName>
    <definedName name="sum_2" localSheetId="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 localSheetId="1">#REF!</definedName>
    <definedName name="ttt">#REF!</definedName>
    <definedName name="ujl" localSheetId="1">#REF!</definedName>
    <definedName name="ujl">#REF!</definedName>
    <definedName name="USA_1" localSheetId="1">#REF!</definedName>
    <definedName name="USA_1">#REF!</definedName>
    <definedName name="v" localSheetId="1">#REF!</definedName>
    <definedName name="v">#REF!</definedName>
    <definedName name="VH" localSheetId="1">#REF!</definedName>
    <definedName name="VH">#REF!</definedName>
    <definedName name="w" localSheetId="1">#REF!</definedName>
    <definedName name="w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>{"glc1",#N/A,FALSE,"GLC";"glc2",#N/A,FALSE,"GLC";"glc3",#N/A,FALSE,"GLC";"glc4",#N/A,FALSE,"GLC";"glc5",#N/A,FALSE,"GLC"}</definedName>
    <definedName name="wrn.1." localSheetId="1">{#N/A,#N/A,FALSE,"Шаблон_Спец1"}</definedName>
    <definedName name="wrn.1.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>{"glc1",#N/A,FALSE,"GLC";"glc2",#N/A,FALSE,"GLC";"glc3",#N/A,FALSE,"GLC";"glc4",#N/A,FALSE,"GLC";"glc5",#N/A,FALSE,"GLC"}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 localSheetId="1">#REF!</definedName>
    <definedName name="А10">#REF!</definedName>
    <definedName name="а12" localSheetId="1">#REF!</definedName>
    <definedName name="а12">#REF!</definedName>
    <definedName name="а124545" localSheetId="1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 localSheetId="1">#REF!</definedName>
    <definedName name="ало">#REF!</definedName>
    <definedName name="Алтайский_край" localSheetId="1">#REF!</definedName>
    <definedName name="Алтайский_край">#REF!</definedName>
    <definedName name="Алтайский_край_1" localSheetId="1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 localSheetId="1">#REF!</definedName>
    <definedName name="анол">#REF!</definedName>
    <definedName name="аода" localSheetId="1">#REF!</definedName>
    <definedName name="аода">#REF!</definedName>
    <definedName name="аодадо" localSheetId="1">#REF!</definedName>
    <definedName name="аодадо">#REF!</definedName>
    <definedName name="аодра" localSheetId="1">#REF!</definedName>
    <definedName name="аодра">#REF!</definedName>
    <definedName name="аопы" localSheetId="1">#REF!</definedName>
    <definedName name="аопы">#REF!</definedName>
    <definedName name="аопыао" localSheetId="1">#REF!</definedName>
    <definedName name="аопыао">#REF!</definedName>
    <definedName name="аоыао" localSheetId="1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 localSheetId="1">#REF!</definedName>
    <definedName name="аправи">#REF!</definedName>
    <definedName name="апрво" localSheetId="1">#REF!</definedName>
    <definedName name="апрво">#REF!</definedName>
    <definedName name="апрыа" localSheetId="1">#REF!</definedName>
    <definedName name="апрыа">#REF!</definedName>
    <definedName name="апыо" localSheetId="1">#REF!</definedName>
    <definedName name="апыо">#REF!</definedName>
    <definedName name="апырр" localSheetId="1">#REF!</definedName>
    <definedName name="апырр">#REF!</definedName>
    <definedName name="араера" localSheetId="1">#REF!</definedName>
    <definedName name="араера">#REF!</definedName>
    <definedName name="арбь">#REF!</definedName>
    <definedName name="арл">#REF!</definedName>
    <definedName name="аро" localSheetId="1">#REF!</definedName>
    <definedName name="аро">#REF!</definedName>
    <definedName name="ародар" localSheetId="1">#REF!</definedName>
    <definedName name="ародар">#REF!</definedName>
    <definedName name="ародарод" localSheetId="1">#REF!</definedName>
    <definedName name="ародарод">#REF!</definedName>
    <definedName name="ародра" localSheetId="1">#REF!</definedName>
    <definedName name="ародра">#REF!</definedName>
    <definedName name="арол" localSheetId="1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 localSheetId="1">#REF!</definedName>
    <definedName name="Астраханская_область">#REF!</definedName>
    <definedName name="АСУТП" localSheetId="1">#REF!</definedName>
    <definedName name="АСУТП">#REF!</definedName>
    <definedName name="аыв" localSheetId="1">#REF!</definedName>
    <definedName name="аыв">#REF!</definedName>
    <definedName name="аыоап" localSheetId="1">#REF!</definedName>
    <definedName name="аыоап">#REF!</definedName>
    <definedName name="аыоапо" localSheetId="1">#REF!</definedName>
    <definedName name="аыоапо">#REF!</definedName>
    <definedName name="аыопыао">#REF!</definedName>
    <definedName name="аыпрыпр" localSheetId="1">#REF!</definedName>
    <definedName name="аыпрыпр">#REF!</definedName>
    <definedName name="б" localSheetId="1">#REF!</definedName>
    <definedName name="б">#REF!</definedName>
    <definedName name="_xlnm.Database" localSheetId="1">#REF!</definedName>
    <definedName name="_xlnm.Database">#REF!</definedName>
    <definedName name="баир" localSheetId="1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 localSheetId="1">#REF!</definedName>
    <definedName name="Больш">#REF!</definedName>
    <definedName name="бпрбь" localSheetId="1">#REF!</definedName>
    <definedName name="бпрбь">#REF!</definedName>
    <definedName name="Брянская_область" localSheetId="1">#REF!</definedName>
    <definedName name="Брянская_область">#REF!</definedName>
    <definedName name="Буровой_понтон">#REF!</definedName>
    <definedName name="быч">#REF!</definedName>
    <definedName name="бьюждж" localSheetId="1">#REF!</definedName>
    <definedName name="бьюждж">#REF!</definedName>
    <definedName name="бю.бю." localSheetId="1">#REF!</definedName>
    <definedName name="бю.бю.">#REF!</definedName>
    <definedName name="в" localSheetId="1">#REF!</definedName>
    <definedName name="в">#REF!</definedName>
    <definedName name="В5">#REF!</definedName>
    <definedName name="Ва">#REF!</definedName>
    <definedName name="ва3">#REF!</definedName>
    <definedName name="вава" localSheetId="1">#REF!</definedName>
    <definedName name="вава">#REF!</definedName>
    <definedName name="вавввввввввввввв" localSheetId="1">#REF!</definedName>
    <definedName name="вавввввввввввввв">#REF!</definedName>
    <definedName name="ВАЛ_" localSheetId="1">#REF!</definedName>
    <definedName name="ВАЛ_">#REF!</definedName>
    <definedName name="ВАЛ_1" localSheetId="1">#REF!</definedName>
    <definedName name="ВАЛ_1">#REF!</definedName>
    <definedName name="ВАЛ_4" localSheetId="1">#REF!</definedName>
    <definedName name="ВАЛ_4">#REF!</definedName>
    <definedName name="Валаам">#REF!</definedName>
    <definedName name="вангл">#REF!</definedName>
    <definedName name="ванлр">#REF!</definedName>
    <definedName name="вао" localSheetId="1">#REF!</definedName>
    <definedName name="вао">#REF!</definedName>
    <definedName name="вап" localSheetId="1">#REF!</definedName>
    <definedName name="вап">#REF!</definedName>
    <definedName name="вапвя" localSheetId="1">#REF!</definedName>
    <definedName name="вапвя">#REF!</definedName>
    <definedName name="вапр">#REF!</definedName>
    <definedName name="вапяп">#REF!</definedName>
    <definedName name="варо" localSheetId="1">#REF!</definedName>
    <definedName name="варо">#REF!</definedName>
    <definedName name="вб">#REF!</definedName>
    <definedName name="ввв" localSheetId="1">#REF!</definedName>
    <definedName name="ввв">#REF!</definedName>
    <definedName name="вввв" localSheetId="1">#REF!</definedName>
    <definedName name="вввв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ен">#REF!</definedName>
    <definedName name="вглльа" localSheetId="1">#REF!</definedName>
    <definedName name="вглльа">#REF!</definedName>
    <definedName name="ве" localSheetId="1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 localSheetId="1">#REF!</definedName>
    <definedName name="веше">#REF!</definedName>
    <definedName name="вика" localSheetId="1">#REF!</definedName>
    <definedName name="вика">#REF!</definedName>
    <definedName name="вирваы" localSheetId="1">#REF!</definedName>
    <definedName name="вирваы">#REF!</definedName>
    <definedName name="вкпвп">#REF!</definedName>
    <definedName name="Владимирская_область" localSheetId="1">#REF!</definedName>
    <definedName name="Владимирская_область">#REF!</definedName>
    <definedName name="внеове" localSheetId="1">#REF!</definedName>
    <definedName name="внеове">#REF!</definedName>
    <definedName name="внеое" localSheetId="1">#REF!</definedName>
    <definedName name="внеое">#REF!</definedName>
    <definedName name="внлг" localSheetId="1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 localSheetId="1">#REF!</definedName>
    <definedName name="Волгоградская_область">#REF!</definedName>
    <definedName name="Вологодская_область" localSheetId="1">#REF!</definedName>
    <definedName name="Вологодская_область">#REF!</definedName>
    <definedName name="Вологодская_область_1" localSheetId="1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 localSheetId="1">#REF!</definedName>
    <definedName name="Вп">#REF!</definedName>
    <definedName name="впа" localSheetId="1">#REF!</definedName>
    <definedName name="впа">#REF!</definedName>
    <definedName name="впо" localSheetId="1">#REF!</definedName>
    <definedName name="впо">#REF!</definedName>
    <definedName name="впор" localSheetId="1">#REF!</definedName>
    <definedName name="впор">#REF!</definedName>
    <definedName name="впр" localSheetId="1">#REF!</definedName>
    <definedName name="впр">#REF!</definedName>
    <definedName name="впрвпр" localSheetId="1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 localSheetId="1">#REF!</definedName>
    <definedName name="врьпврь">#REF!</definedName>
    <definedName name="вс" localSheetId="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 localSheetId="1">#REF!</definedName>
    <definedName name="ВсегоШурфов">#REF!</definedName>
    <definedName name="Вспомогательные_работы" localSheetId="1">#REF!</definedName>
    <definedName name="Вспомогательные_работы">#REF!</definedName>
    <definedName name="ВТ" localSheetId="1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 localSheetId="1">#REF!</definedName>
    <definedName name="Вычислительная_техника_1">#REF!</definedName>
    <definedName name="выы" localSheetId="1">#REF!</definedName>
    <definedName name="выы">#REF!</definedName>
    <definedName name="г" localSheetId="1">#REF!</definedName>
    <definedName name="г">#REF!</definedName>
    <definedName name="газ">#REF!</definedName>
    <definedName name="ГАП" localSheetId="1">#REF!</definedName>
    <definedName name="ГАП">#REF!</definedName>
    <definedName name="гелог" localSheetId="1">#REF!</definedName>
    <definedName name="гелог">#REF!</definedName>
    <definedName name="гео" localSheetId="1">#REF!</definedName>
    <definedName name="гео">#REF!</definedName>
    <definedName name="геог" localSheetId="1">#REF!</definedName>
    <definedName name="геог">#REF!</definedName>
    <definedName name="геодезия">#REF!</definedName>
    <definedName name="геол.1">#REF!</definedName>
    <definedName name="геол1" localSheetId="1">#REF!</definedName>
    <definedName name="геол1">#REF!</definedName>
    <definedName name="геол4" localSheetId="1">#REF!</definedName>
    <definedName name="геол4">#REF!</definedName>
    <definedName name="геология" localSheetId="1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 localSheetId="1">#REF!</definedName>
    <definedName name="гидро1">#REF!</definedName>
    <definedName name="гидро5" localSheetId="1">#REF!</definedName>
    <definedName name="гидро5">#REF!</definedName>
    <definedName name="гидрол" localSheetId="1">#REF!</definedName>
    <definedName name="гидрол">#REF!</definedName>
    <definedName name="гидрол.4" localSheetId="1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 localSheetId="1">#REF!</definedName>
    <definedName name="глрп">#REF!</definedName>
    <definedName name="гном" localSheetId="1">#REF!</definedName>
    <definedName name="гном">#REF!</definedName>
    <definedName name="гор" localSheetId="1">#REF!</definedName>
    <definedName name="гор">#REF!</definedName>
    <definedName name="гос" localSheetId="1">#REF!</definedName>
    <definedName name="гос">#REF!</definedName>
    <definedName name="гпдш" localSheetId="1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 localSheetId="1">#REF!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 localSheetId="1">#REF!</definedName>
    <definedName name="дддд">#REF!</definedName>
    <definedName name="ддддд" localSheetId="1">#REF!</definedName>
    <definedName name="ддддд">#REF!</definedName>
    <definedName name="де" localSheetId="1">#REF!</definedName>
    <definedName name="де">#REF!</definedName>
    <definedName name="десятый" localSheetId="1">#REF!</definedName>
    <definedName name="десятый">#REF!</definedName>
    <definedName name="дефл." localSheetId="1">#REF!</definedName>
    <definedName name="дефл.">#REF!</definedName>
    <definedName name="Дефл_ц_пред_год">#REF!</definedName>
    <definedName name="Дефлятор" localSheetId="1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1">#REF!</definedName>
    <definedName name="Дефлятор1">#REF!</definedName>
    <definedName name="диапазон" localSheetId="1">#REF!</definedName>
    <definedName name="диапазон">#REF!</definedName>
    <definedName name="Диск" localSheetId="1">#REF!</definedName>
    <definedName name="Диск">#REF!</definedName>
    <definedName name="длдл" localSheetId="1">#REF!</definedName>
    <definedName name="длдл">#REF!</definedName>
    <definedName name="Длинна_границы" localSheetId="1">#REF!</definedName>
    <definedName name="Длинна_границы">#REF!</definedName>
    <definedName name="Длинна_трассы" localSheetId="1">#REF!</definedName>
    <definedName name="Длинна_трассы">#REF!</definedName>
    <definedName name="длозщшзщдлжб" localSheetId="1">#REF!</definedName>
    <definedName name="длозщшзщдлжб">#REF!</definedName>
    <definedName name="длолдолд" localSheetId="1">#REF!</definedName>
    <definedName name="длолдолд">#REF!</definedName>
    <definedName name="длощшл" localSheetId="1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1">#REF!</definedName>
    <definedName name="Дн_ставка">#REF!</definedName>
    <definedName name="дна" localSheetId="1">#REF!</definedName>
    <definedName name="дна">#REF!</definedName>
    <definedName name="до" localSheetId="1">#REF!</definedName>
    <definedName name="до">#REF!</definedName>
    <definedName name="док">#REF!</definedName>
    <definedName name="дол" localSheetId="1">#REF!</definedName>
    <definedName name="дол">#REF!</definedName>
    <definedName name="Должность">#REF!</definedName>
    <definedName name="ДОЛЛАР" localSheetId="1">#REF!</definedName>
    <definedName name="ДОЛЛАР">#REF!</definedName>
    <definedName name="доорп" localSheetId="1">#REF!</definedName>
    <definedName name="доорп">#REF!</definedName>
    <definedName name="Доп._оборудование_1" localSheetId="1">#REF!</definedName>
    <definedName name="Доп._оборудование_1">#REF!</definedName>
    <definedName name="Доп_оборуд" localSheetId="1">#REF!</definedName>
    <definedName name="Доп_оборуд">#REF!</definedName>
    <definedName name="допдшгед" localSheetId="1">#REF!</definedName>
    <definedName name="допдшгед">#REF!</definedName>
    <definedName name="Дорога_1" localSheetId="1">#REF!</definedName>
    <definedName name="Дорога_1">#REF!</definedName>
    <definedName name="дп" localSheetId="1">#REF!</definedName>
    <definedName name="дп">#REF!</definedName>
    <definedName name="др" localSheetId="1">#REF!</definedName>
    <definedName name="др">#REF!</definedName>
    <definedName name="др.матер">#REF!</definedName>
    <definedName name="ДС">#REF!</definedName>
    <definedName name="дтс">#REF!</definedName>
    <definedName name="дщшю" localSheetId="1">#REF!</definedName>
    <definedName name="дщшю">#REF!</definedName>
    <definedName name="дэ" localSheetId="1">#REF!</definedName>
    <definedName name="дэ">#REF!</definedName>
    <definedName name="е" localSheetId="1">#REF!</definedName>
    <definedName name="е">#REF!</definedName>
    <definedName name="евнл">#REF!</definedName>
    <definedName name="евнлен">#REF!</definedName>
    <definedName name="Еврейская_автономная_область" localSheetId="1">#REF!</definedName>
    <definedName name="Еврейская_автономная_область">#REF!</definedName>
    <definedName name="Еврейская_автономная_область_1" localSheetId="1">#REF!</definedName>
    <definedName name="Еврейская_автономная_область_1">#REF!</definedName>
    <definedName name="еврор" localSheetId="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 localSheetId="1">#REF!</definedName>
    <definedName name="ж">#REF!</definedName>
    <definedName name="жжж" localSheetId="1">#REF!</definedName>
    <definedName name="жжж">#REF!</definedName>
    <definedName name="жпф" localSheetId="1">#REF!</definedName>
    <definedName name="жпф">#REF!</definedName>
    <definedName name="Зависимые" localSheetId="1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1">#REF!</definedName>
    <definedName name="Заказчик">#REF!</definedName>
    <definedName name="Зел">#REF!</definedName>
    <definedName name="зждзд" localSheetId="1">#REF!</definedName>
    <definedName name="зждзд">#REF!</definedName>
    <definedName name="зз" localSheetId="1">#REF!</definedName>
    <definedName name="зз">#REF!</definedName>
    <definedName name="зззз" localSheetId="1">#REF!</definedName>
    <definedName name="зззз">#REF!</definedName>
    <definedName name="ЗИП_Всего_1" localSheetId="1">#REF!</definedName>
    <definedName name="ЗИП_Всего_1">#REF!</definedName>
    <definedName name="зит">#REF!</definedName>
    <definedName name="зощр" localSheetId="1">#REF!</definedName>
    <definedName name="зощр">#REF!</definedName>
    <definedName name="ЗЮзя" localSheetId="1">#REF!</definedName>
    <definedName name="ЗЮзя">#REF!</definedName>
    <definedName name="Ивановская_область" localSheetId="1">#REF!</definedName>
    <definedName name="Ивановская_область">#REF!</definedName>
    <definedName name="ивпт" localSheetId="1">#REF!</definedName>
    <definedName name="ивпт">#REF!</definedName>
    <definedName name="Иди" localSheetId="1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 localSheetId="1">#REF!</definedName>
    <definedName name="имт">#REF!</definedName>
    <definedName name="Инвестор" localSheetId="1">#REF!</definedName>
    <definedName name="Инвестор">#REF!</definedName>
    <definedName name="Инд" localSheetId="1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 localSheetId="1">#REF!</definedName>
    <definedName name="Ини">#REF!</definedName>
    <definedName name="инфл" localSheetId="1">#REF!</definedName>
    <definedName name="инфл">#REF!</definedName>
    <definedName name="иолд" localSheetId="1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 localSheetId="1">#REF!</definedName>
    <definedName name="ИС__И.Максимов">#REF!</definedName>
    <definedName name="итог" localSheetId="1">#REF!</definedName>
    <definedName name="итог">#REF!</definedName>
    <definedName name="Итого_ЗПМ__по_рес_расчету_с_учетом_к_тов" localSheetId="1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>#REF!</definedName>
    <definedName name="Итого_машины_и_механизмы" localSheetId="1">#REF!</definedName>
    <definedName name="Итого_машины_и_механизмы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1">#REF!</definedName>
    <definedName name="Итого_НР_по_акту_по_ресурсному_расчету">#REF!</definedName>
    <definedName name="Итого_НР_по_ресурсному_расчету" localSheetId="1">#REF!</definedName>
    <definedName name="Итого_НР_по_ресурсному_расчету">#REF!</definedName>
    <definedName name="Итого_ОЗП" localSheetId="1">#REF!</definedName>
    <definedName name="Итого_ОЗП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 localSheetId="1">#REF!</definedName>
    <definedName name="Итого_СП_по_акту_по_ресурсному_расчету">#REF!</definedName>
    <definedName name="Итого_СП_по_ресурсному_расчету" localSheetId="1">#REF!</definedName>
    <definedName name="Итого_СП_по_ресурсному_расчету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>#REF!</definedName>
    <definedName name="ить" localSheetId="1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 localSheetId="1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 localSheetId="1">#REF!</definedName>
    <definedName name="Кабели_1">#REF!</definedName>
    <definedName name="кабель" localSheetId="1">#REF!</definedName>
    <definedName name="кабель">#REF!</definedName>
    <definedName name="кака" localSheetId="1">#REF!</definedName>
    <definedName name="кака">#REF!</definedName>
    <definedName name="Калининградская_область" localSheetId="1">#REF!</definedName>
    <definedName name="Калининградская_область">#REF!</definedName>
    <definedName name="калплан" localSheetId="1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 localSheetId="1">#REF!</definedName>
    <definedName name="Категория_сложности">#REF!</definedName>
    <definedName name="катя" localSheetId="1">#REF!</definedName>
    <definedName name="катя">#REF!</definedName>
    <definedName name="КВАРТАЛ2" localSheetId="1">#REF!</definedName>
    <definedName name="КВАРТАЛ2">#REF!</definedName>
    <definedName name="кгкг" localSheetId="1">#REF!</definedName>
    <definedName name="кгкг">#REF!</definedName>
    <definedName name="кеке" localSheetId="1">#REF!</definedName>
    <definedName name="кеке">#REF!</definedName>
    <definedName name="Кемеровская_область" localSheetId="1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1">#REF!</definedName>
    <definedName name="КИПиавтом">#REF!</definedName>
    <definedName name="Кировская_область" localSheetId="1">#REF!</definedName>
    <definedName name="Кировская_область">#REF!</definedName>
    <definedName name="Кировская_область_1" localSheetId="1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 localSheetId="1">#REF!</definedName>
    <definedName name="книга">#REF!</definedName>
    <definedName name="Кобщ" localSheetId="1">#REF!</definedName>
    <definedName name="Кобщ">#REF!</definedName>
    <definedName name="КОД" localSheetId="1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 localSheetId="1">#REF!</definedName>
    <definedName name="Количество_планшетов">#REF!</definedName>
    <definedName name="Количество_предприятий" localSheetId="1">#REF!</definedName>
    <definedName name="Количество_предприятий">#REF!</definedName>
    <definedName name="Количество_согласований" localSheetId="1">#REF!</definedName>
    <definedName name="Количество_согласований">#REF!</definedName>
    <definedName name="Колп">#REF!</definedName>
    <definedName name="ком." localSheetId="1">#REF!</definedName>
    <definedName name="ком.">#REF!</definedName>
    <definedName name="Командировочные_расходы" localSheetId="1">#REF!</definedName>
    <definedName name="Командировочные_расходы">#REF!</definedName>
    <definedName name="Компания" localSheetId="1">#REF!</definedName>
    <definedName name="Компания">#REF!</definedName>
    <definedName name="комплект" localSheetId="1">#REF!</definedName>
    <definedName name="комплект">#REF!</definedName>
    <definedName name="конкурс" localSheetId="1">#REF!</definedName>
    <definedName name="конкурс">#REF!</definedName>
    <definedName name="Контроллер_1" localSheetId="1">#REF!</definedName>
    <definedName name="Контроллер_1">#REF!</definedName>
    <definedName name="кор" localSheetId="1">#REF!</definedName>
    <definedName name="кор">#REF!</definedName>
    <definedName name="кореал" localSheetId="1">#REF!</definedName>
    <definedName name="кореал">#REF!</definedName>
    <definedName name="Корнеева">#REF!</definedName>
    <definedName name="корр" localSheetId="1">{#N/A,#N/A,FALSE,"Шаблон_Спец1"}</definedName>
    <definedName name="корр">{#N/A,#N/A,FALSE,"Шаблон_Спец1"}</definedName>
    <definedName name="Костромская_область">#REF!</definedName>
    <definedName name="КОЭФ3" localSheetId="1">#REF!</definedName>
    <definedName name="КОЭФ3">#REF!</definedName>
    <definedName name="КоэфБезПоля" localSheetId="1">#REF!</definedName>
    <definedName name="КоэфБезПоля">#REF!</definedName>
    <definedName name="КоэфГорЗак" localSheetId="1">#REF!</definedName>
    <definedName name="КоэфГорЗак">#REF!</definedName>
    <definedName name="Коэффициент" localSheetId="1">#REF!</definedName>
    <definedName name="Коэффициент">#REF!</definedName>
    <definedName name="кп" localSheetId="1">#REF!</definedName>
    <definedName name="кп">#REF!</definedName>
    <definedName name="крас" localSheetId="1">#REF!</definedName>
    <definedName name="крас">#REF!</definedName>
    <definedName name="Краснодарский_край" localSheetId="1">#REF!</definedName>
    <definedName name="Краснодарский_край">#REF!</definedName>
    <definedName name="Красноярский_край" localSheetId="1">#REF!</definedName>
    <definedName name="Красноярский_край">#REF!</definedName>
    <definedName name="Красноярский_край_1">#REF!</definedName>
    <definedName name="Крек">#REF!</definedName>
    <definedName name="_xlnm.Criteria" localSheetId="1">#REF!</definedName>
    <definedName name="_xlnm.Criteria">#REF!</definedName>
    <definedName name="Крп">#REF!</definedName>
    <definedName name="куку" localSheetId="1">#REF!</definedName>
    <definedName name="куку">#REF!</definedName>
    <definedName name="Курганская_область" localSheetId="1">#REF!</definedName>
    <definedName name="Курганская_область">#REF!</definedName>
    <definedName name="Курганская_область_1" localSheetId="1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 localSheetId="1">#REF!</definedName>
    <definedName name="Курс_доллара_США">#REF!</definedName>
    <definedName name="курс1" localSheetId="1">#REF!</definedName>
    <definedName name="курс1">#REF!</definedName>
    <definedName name="Курская_область" localSheetId="1">#REF!</definedName>
    <definedName name="Курская_область">#REF!</definedName>
    <definedName name="кшн">#REF!</definedName>
    <definedName name="Кэл">#REF!</definedName>
    <definedName name="лаборатория" localSheetId="1">#REF!</definedName>
    <definedName name="лаборатория">#REF!</definedName>
    <definedName name="ЛабШурфов" localSheetId="1">#REF!</definedName>
    <definedName name="ЛабШурфов">#REF!</definedName>
    <definedName name="лв" localSheetId="1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 localSheetId="1">#REF!</definedName>
    <definedName name="ленин">#REF!</definedName>
    <definedName name="Ленинградская_область" localSheetId="1">#REF!</definedName>
    <definedName name="Ленинградская_область">#REF!</definedName>
    <definedName name="лес">#REF!</definedName>
    <definedName name="ЛимитУРС_ПИР" localSheetId="1">#REF!</definedName>
    <definedName name="ЛимитУРС_ПИР">#REF!</definedName>
    <definedName name="Липецкая_область" localSheetId="1">#REF!</definedName>
    <definedName name="Липецкая_область">#REF!</definedName>
    <definedName name="лист" localSheetId="1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 localSheetId="1">#REF!</definedName>
    <definedName name="М">#REF!</definedName>
    <definedName name="Магаданская_область" localSheetId="1">#REF!</definedName>
    <definedName name="Магаданская_область">#REF!</definedName>
    <definedName name="Магаданская_область_1" localSheetId="1">#REF!</definedName>
    <definedName name="Магаданская_область_1">#REF!</definedName>
    <definedName name="МАРЖА" localSheetId="1">#REF!</definedName>
    <definedName name="МАРЖА">#REF!</definedName>
    <definedName name="матер" localSheetId="1">#REF!</definedName>
    <definedName name="матер">#REF!</definedName>
    <definedName name="матер." localSheetId="1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 localSheetId="1">#REF!</definedName>
    <definedName name="МИ_Т">#REF!</definedName>
    <definedName name="МИА5" localSheetId="1">#REF!</definedName>
    <definedName name="МИА5">#REF!</definedName>
    <definedName name="мил" localSheetId="1">{0,"овz";1,"z";2,"аz";5,"овz"}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 localSheetId="1">#REF!</definedName>
    <definedName name="мм">#REF!</definedName>
    <definedName name="МММММММММ" localSheetId="1">#REF!</definedName>
    <definedName name="МММММММММ">#REF!</definedName>
    <definedName name="мн" localSheetId="1">#REF!</definedName>
    <definedName name="мн">#REF!</definedName>
    <definedName name="Модель2">#REF!</definedName>
    <definedName name="мойка">#REF!</definedName>
    <definedName name="Монтаж" localSheetId="1">#REF!</definedName>
    <definedName name="Монтаж">#REF!</definedName>
    <definedName name="Монтажные_работы_в_базисных_ценах" localSheetId="1">#REF!</definedName>
    <definedName name="Монтажные_работы_в_базисных_ценах">#REF!</definedName>
    <definedName name="Московская_область" localSheetId="1">#REF!</definedName>
    <definedName name="Московская_область">#REF!</definedName>
    <definedName name="мотаж2" localSheetId="1">#REF!</definedName>
    <definedName name="мотаж2">#REF!</definedName>
    <definedName name="мпртмит" localSheetId="1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 localSheetId="1">#REF!</definedName>
    <definedName name="Мурманская_область">#REF!</definedName>
    <definedName name="Мурманская_область_1" localSheetId="1">#REF!</definedName>
    <definedName name="Мурманская_область_1">#REF!</definedName>
    <definedName name="над" localSheetId="1">#REF!</definedName>
    <definedName name="над">#REF!</definedName>
    <definedName name="наз">#REF!</definedName>
    <definedName name="назв">#REF!</definedName>
    <definedName name="Название_проекта" localSheetId="1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1">#REF!</definedName>
    <definedName name="Наименование_группы_строек">#REF!</definedName>
    <definedName name="Наименование_локальной_сметы" localSheetId="1">#REF!</definedName>
    <definedName name="Наименование_локальной_сметы">#REF!</definedName>
    <definedName name="Наименование_объекта" localSheetId="1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 localSheetId="1">#REF!</definedName>
    <definedName name="нвле">#REF!</definedName>
    <definedName name="нгагл" localSheetId="1">#REF!</definedName>
    <definedName name="нгагл">#REF!</definedName>
    <definedName name="нго" localSheetId="1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 localSheetId="1">#REF!</definedName>
    <definedName name="нер">#REF!</definedName>
    <definedName name="нес2">#REF!</definedName>
    <definedName name="неуо" localSheetId="1">#REF!</definedName>
    <definedName name="неуо">#REF!</definedName>
    <definedName name="Нижегородская_область" localSheetId="1">#REF!</definedName>
    <definedName name="Нижегородская_область">#REF!</definedName>
    <definedName name="Нижняя_часть" localSheetId="1">#REF!</definedName>
    <definedName name="Нижняя_часть">#REF!</definedName>
    <definedName name="нии">#REF!</definedName>
    <definedName name="НК">#REF!</definedName>
    <definedName name="нн" localSheetId="1">#REF!</definedName>
    <definedName name="нн">#REF!</definedName>
    <definedName name="но" localSheetId="1">#REF!</definedName>
    <definedName name="но">#REF!</definedName>
    <definedName name="Новгородская_область" localSheetId="1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 localSheetId="1">#REF!</definedName>
    <definedName name="новый">#REF!</definedName>
    <definedName name="Номер" localSheetId="1">#REF!</definedName>
    <definedName name="Номер">#REF!</definedName>
    <definedName name="Номер_договора" localSheetId="1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1">#REF!</definedName>
    <definedName name="НормаАУП_на_УЕ">#REF!</definedName>
    <definedName name="НормаПП_на_УЕ" localSheetId="1">#REF!</definedName>
    <definedName name="НормаПП_на_УЕ">#REF!</definedName>
    <definedName name="НормаРостаУЕ" localSheetId="1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1">граж</definedName>
    <definedName name="нр">#REF!</definedName>
    <definedName name="Нсапк">#REF!</definedName>
    <definedName name="Нсстр">#REF!</definedName>
    <definedName name="о" localSheetId="1">#REF!</definedName>
    <definedName name="о">#REF!</definedName>
    <definedName name="об" localSheetId="1">#REF!</definedName>
    <definedName name="об">#REF!</definedName>
    <definedName name="обл">#REF!</definedName>
    <definedName name="_xlnm.Print_Area" localSheetId="2">Прил.3!$A$1:$H$908</definedName>
    <definedName name="_xlnm.Print_Area" localSheetId="4">'Прил.5 Расчет СМР и ОБ'!$A$1:$J$897</definedName>
    <definedName name="_xlnm.Print_Area">#REF!</definedName>
    <definedName name="Область_печати_ИМ" localSheetId="1">#REF!</definedName>
    <definedName name="Область_печати_ИМ">#REF!</definedName>
    <definedName name="Оборудование_в_базисных_ценах" localSheetId="1">#REF!</definedName>
    <definedName name="Оборудование_в_базисных_ценах">#REF!</definedName>
    <definedName name="Обоснование_поправки" localSheetId="1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1">#REF!</definedName>
    <definedName name="объем___0">#REF!</definedName>
    <definedName name="объем___0___0" localSheetId="1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 localSheetId="1">#REF!</definedName>
    <definedName name="окн">#REF!</definedName>
    <definedName name="ол" localSheetId="1">#REF!</definedName>
    <definedName name="ол">#REF!</definedName>
    <definedName name="олодод" localSheetId="1">#REF!</definedName>
    <definedName name="олодод">#REF!</definedName>
    <definedName name="олорлшгш" localSheetId="1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 localSheetId="1">#REF!</definedName>
    <definedName name="Оренбургская_область">#REF!</definedName>
    <definedName name="Оренбургская_область_1" localSheetId="1">#REF!</definedName>
    <definedName name="Оренбургская_область_1">#REF!</definedName>
    <definedName name="Орловская_область" localSheetId="1">#REF!</definedName>
    <definedName name="Орловская_область">#REF!</definedName>
    <definedName name="ОсвоениеИмущества" localSheetId="1">#REF!</definedName>
    <definedName name="ОсвоениеИмущества">#REF!</definedName>
    <definedName name="ОсвоениеИП" localSheetId="1">#REF!</definedName>
    <definedName name="ОсвоениеИП">#REF!</definedName>
    <definedName name="ОсвоениеНИОКР" localSheetId="1">#REF!</definedName>
    <definedName name="ОсвоениеНИОКР">#REF!</definedName>
    <definedName name="Основание">#REF!</definedName>
    <definedName name="ОтпускИзЕНЭС" localSheetId="1">#REF!</definedName>
    <definedName name="ОтпускИзЕНЭС">#REF!</definedName>
    <definedName name="Отчетный_период__учет_выполненных_работ" localSheetId="1">#REF!</definedName>
    <definedName name="Отчетный_период__учет_выполненных_работ">#REF!</definedName>
    <definedName name="оч">#REF!</definedName>
    <definedName name="оьт" localSheetId="1">#REF!</definedName>
    <definedName name="оьт">#REF!</definedName>
    <definedName name="оьыватв" localSheetId="1">#REF!</definedName>
    <definedName name="оьыватв">#REF!</definedName>
    <definedName name="оюю" localSheetId="1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 localSheetId="1">#REF!</definedName>
    <definedName name="паша">#REF!</definedName>
    <definedName name="ПБ" localSheetId="1">#REF!</definedName>
    <definedName name="ПБ">#REF!</definedName>
    <definedName name="пвар" localSheetId="1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 localSheetId="1">#REF!</definedName>
    <definedName name="пвьрвпрь">#REF!</definedName>
    <definedName name="пг" localSheetId="1">#REF!</definedName>
    <definedName name="пг">#REF!</definedName>
    <definedName name="пгшд" localSheetId="1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 localSheetId="1">#REF!</definedName>
    <definedName name="Пи">#REF!</definedName>
    <definedName name="Пи_" localSheetId="1">#REF!</definedName>
    <definedName name="Пи_">#REF!</definedName>
    <definedName name="пионер" localSheetId="1">#REF!</definedName>
    <definedName name="пионер">#REF!</definedName>
    <definedName name="Пкр">#REF!</definedName>
    <definedName name="пл" localSheetId="1">#REF!</definedName>
    <definedName name="пл">#REF!</definedName>
    <definedName name="плдпол" localSheetId="1">#REF!</definedName>
    <definedName name="плдпол">#REF!</definedName>
    <definedName name="плдполд" localSheetId="1">#REF!</definedName>
    <definedName name="плдполд">#REF!</definedName>
    <definedName name="плодолд" localSheetId="1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 localSheetId="1">#REF!</definedName>
    <definedName name="плыа">#REF!</definedName>
    <definedName name="плю" localSheetId="1">#REF!</definedName>
    <definedName name="плю">#REF!</definedName>
    <definedName name="по" localSheetId="1">#REF!</definedName>
    <definedName name="по">#REF!</definedName>
    <definedName name="пов" localSheetId="1">#REF!</definedName>
    <definedName name="пов">#REF!</definedName>
    <definedName name="Подгон" localSheetId="1">#REF!</definedName>
    <definedName name="Подгон">#REF!</definedName>
    <definedName name="Подзаголовок" localSheetId="1">#REF!</definedName>
    <definedName name="Подзаголовок">#REF!</definedName>
    <definedName name="подлен" localSheetId="1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 localSheetId="1">#REF!</definedName>
    <definedName name="подста">#REF!</definedName>
    <definedName name="Покупное_ПО" localSheetId="1">#REF!</definedName>
    <definedName name="Покупное_ПО">#REF!</definedName>
    <definedName name="Покупные" localSheetId="1">#REF!</definedName>
    <definedName name="Покупные">#REF!</definedName>
    <definedName name="Покупные_изделия" localSheetId="1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 localSheetId="1">#REF!</definedName>
    <definedName name="ПотериНорма">#REF!</definedName>
    <definedName name="ПотериФакт" localSheetId="1">#REF!</definedName>
    <definedName name="ПотериФакт">#REF!</definedName>
    <definedName name="поток2" localSheetId="1">#REF!</definedName>
    <definedName name="поток2">#REF!</definedName>
    <definedName name="пп" localSheetId="1">#REF!</definedName>
    <definedName name="пп">#REF!</definedName>
    <definedName name="ппвьпр" localSheetId="1">#REF!</definedName>
    <definedName name="ппвьпр">#REF!</definedName>
    <definedName name="ппп" localSheetId="1">#REF!</definedName>
    <definedName name="ппп">#REF!</definedName>
    <definedName name="пппппппппппппппппппппппа" localSheetId="1">#REF!</definedName>
    <definedName name="пппппппппппппппппппппппа">#REF!</definedName>
    <definedName name="ПР" localSheetId="1">#REF!</definedName>
    <definedName name="ПР">#REF!</definedName>
    <definedName name="правоп" localSheetId="1">#REF!</definedName>
    <definedName name="правоп">#REF!</definedName>
    <definedName name="прд" localSheetId="1">#REF!</definedName>
    <definedName name="прд">#REF!</definedName>
    <definedName name="прдо" localSheetId="1">#REF!</definedName>
    <definedName name="прдо">#REF!</definedName>
    <definedName name="прер" localSheetId="1">#REF!</definedName>
    <definedName name="прер">#REF!</definedName>
    <definedName name="прибыль" localSheetId="1">#REF!</definedName>
    <definedName name="прибыль">#REF!</definedName>
    <definedName name="Прибыль_RAB" localSheetId="1">#REF!</definedName>
    <definedName name="Прибыль_RAB">#REF!</definedName>
    <definedName name="Прибыль_Масса" localSheetId="1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 localSheetId="1">#REF!</definedName>
    <definedName name="Приморский_край">#REF!</definedName>
    <definedName name="Приморский_край_1" localSheetId="1">#REF!</definedName>
    <definedName name="Приморский_край_1">#REF!</definedName>
    <definedName name="приоб" localSheetId="1">#REF!</definedName>
    <definedName name="приоб">#REF!</definedName>
    <definedName name="приобр">#REF!</definedName>
    <definedName name="прл" localSheetId="1">#REF!</definedName>
    <definedName name="прл">#REF!</definedName>
    <definedName name="прлв" localSheetId="1">#REF!</definedName>
    <definedName name="прлв">#REF!</definedName>
    <definedName name="прлвпрл" localSheetId="1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 localSheetId="1">#REF!</definedName>
    <definedName name="проект">#REF!</definedName>
    <definedName name="проект2" localSheetId="1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1">#REF!</definedName>
    <definedName name="пролоддошщ">#REF!</definedName>
    <definedName name="Промбезоп" localSheetId="1">#REF!</definedName>
    <definedName name="Промбезоп">#REF!</definedName>
    <definedName name="Промышленная" localSheetId="1">#REF!</definedName>
    <definedName name="Промышленная">#REF!</definedName>
    <definedName name="пропр" localSheetId="1">#REF!</definedName>
    <definedName name="пропр">#REF!</definedName>
    <definedName name="пропропрспро" localSheetId="1">#REF!</definedName>
    <definedName name="пропропрспро">#REF!</definedName>
    <definedName name="Прот">#REF!</definedName>
    <definedName name="протоколРМВК" localSheetId="1">#REF!</definedName>
    <definedName name="протоколРМВК">#REF!</definedName>
    <definedName name="прочие" localSheetId="1">#REF!</definedName>
    <definedName name="прочие">#REF!</definedName>
    <definedName name="Прочие_затраты_в_базисных_ценах" localSheetId="1">#REF!</definedName>
    <definedName name="Прочие_затраты_в_базисных_ценах">#REF!</definedName>
    <definedName name="Прочие_работы" localSheetId="1">#REF!</definedName>
    <definedName name="Прочие_работы">#REF!</definedName>
    <definedName name="прпр_1" localSheetId="1">#REF!</definedName>
    <definedName name="прпр_1">#REF!</definedName>
    <definedName name="пртпр" localSheetId="1">#REF!</definedName>
    <definedName name="пртпр">#REF!</definedName>
    <definedName name="прч" localSheetId="1">#REF!</definedName>
    <definedName name="прч">#REF!</definedName>
    <definedName name="прь">#REF!</definedName>
    <definedName name="прьв">#REF!</definedName>
    <definedName name="прьто" localSheetId="1">#REF!</definedName>
    <definedName name="прьто">#REF!</definedName>
    <definedName name="пс" localSheetId="1">#REF!</definedName>
    <definedName name="пс">#REF!</definedName>
    <definedName name="пс40" localSheetId="1">#REF!</definedName>
    <definedName name="пс40">#REF!</definedName>
    <definedName name="Псковская_область" localSheetId="1">#REF!</definedName>
    <definedName name="Псковская_область">#REF!</definedName>
    <definedName name="псрл" localSheetId="1">#REF!</definedName>
    <definedName name="псрл">#REF!</definedName>
    <definedName name="пуш">#REF!</definedName>
    <definedName name="пшждю" localSheetId="1">#REF!</definedName>
    <definedName name="пшждю">#REF!</definedName>
    <definedName name="пьбю" localSheetId="1">#REF!</definedName>
    <definedName name="пьбю">#REF!</definedName>
    <definedName name="пьюию" localSheetId="1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 localSheetId="1">#REF!</definedName>
    <definedName name="Работа1">#REF!</definedName>
    <definedName name="Работа10" localSheetId="1">#REF!</definedName>
    <definedName name="Работа10">#REF!</definedName>
    <definedName name="Работа11" localSheetId="1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1">#REF!</definedName>
    <definedName name="раоб">#REF!</definedName>
    <definedName name="раобароб" localSheetId="1">#REF!</definedName>
    <definedName name="раобароб">#REF!</definedName>
    <definedName name="раобь" localSheetId="1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 localSheetId="1">#REF!</definedName>
    <definedName name="расш">#REF!</definedName>
    <definedName name="расш." localSheetId="1">#REF!</definedName>
    <definedName name="расш.">#REF!</definedName>
    <definedName name="Расшифровка" localSheetId="1">#REF!</definedName>
    <definedName name="Расшифровка">#REF!</definedName>
    <definedName name="рбтмь" localSheetId="1">#REF!</definedName>
    <definedName name="рбтмь">#REF!</definedName>
    <definedName name="ргл" localSheetId="1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1">#REF!</definedName>
    <definedName name="Регистрационный_номер_группы_строек">#REF!</definedName>
    <definedName name="Регистрационный_номер_локальной_сметы" localSheetId="1">#REF!</definedName>
    <definedName name="Регистрационный_номер_локальной_сметы">#REF!</definedName>
    <definedName name="Регистрационный_номер_объекта" localSheetId="1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 localSheetId="1">#REF!</definedName>
    <definedName name="рлвро">#REF!</definedName>
    <definedName name="рлд" localSheetId="1">#REF!</definedName>
    <definedName name="рлд">#REF!</definedName>
    <definedName name="рлдг" localSheetId="1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 localSheetId="1">#REF!</definedName>
    <definedName name="роло">#REF!</definedName>
    <definedName name="ролодод" localSheetId="1">#REF!</definedName>
    <definedName name="ролодод">#REF!</definedName>
    <definedName name="ропгнлпеглн" localSheetId="1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 localSheetId="1">#REF!</definedName>
    <definedName name="рпьрь">#REF!</definedName>
    <definedName name="ррр" localSheetId="1">#REF!</definedName>
    <definedName name="ррр">#REF!</definedName>
    <definedName name="рррр" localSheetId="1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 localSheetId="1">#REF!</definedName>
    <definedName name="Рязанская_область">#REF!</definedName>
    <definedName name="С" localSheetId="1">{#N/A,#N/A,FALSE,"Шаблон_Спец1"}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 localSheetId="1">#REF!</definedName>
    <definedName name="Свердловская_область">#REF!</definedName>
    <definedName name="Свердловская_область_1" localSheetId="1">#REF!</definedName>
    <definedName name="Свердловская_область_1">#REF!</definedName>
    <definedName name="Сводка" localSheetId="1">#REF!</definedName>
    <definedName name="Сводка">#REF!</definedName>
    <definedName name="СДП">#REF!</definedName>
    <definedName name="се">#REF!</definedName>
    <definedName name="сев" localSheetId="1">#REF!</definedName>
    <definedName name="сев">#REF!</definedName>
    <definedName name="сег1" localSheetId="1">#REF!</definedName>
    <definedName name="сег1">#REF!</definedName>
    <definedName name="Сегодня" localSheetId="1">#REF!</definedName>
    <definedName name="Сегодня">#REF!</definedName>
    <definedName name="Семь" localSheetId="1">#REF!</definedName>
    <definedName name="Семь">#REF!</definedName>
    <definedName name="Сервис" localSheetId="1">#REF!</definedName>
    <definedName name="Сервис">#REF!</definedName>
    <definedName name="Сервис_Всего_1" localSheetId="1">#REF!</definedName>
    <definedName name="Сервис_Всего_1">#REF!</definedName>
    <definedName name="Сервисное_оборудование_1" localSheetId="1">#REF!</definedName>
    <definedName name="Сервисное_оборудование_1">#REF!</definedName>
    <definedName name="СлБелг" localSheetId="1">#REF!</definedName>
    <definedName name="СлБелг">#REF!</definedName>
    <definedName name="СлБуд">#REF!</definedName>
    <definedName name="слон">#REF!</definedName>
    <definedName name="см" localSheetId="1">#REF!</definedName>
    <definedName name="см">#REF!</definedName>
    <definedName name="см_конк" localSheetId="1">#REF!</definedName>
    <definedName name="см_конк">#REF!</definedName>
    <definedName name="см1" localSheetId="1">#REF!</definedName>
    <definedName name="см1">#REF!</definedName>
    <definedName name="См6">#REF!</definedName>
    <definedName name="См7" localSheetId="1">#REF!</definedName>
    <definedName name="См7">#REF!</definedName>
    <definedName name="смета" localSheetId="1">#REF!</definedName>
    <definedName name="смета">#REF!</definedName>
    <definedName name="Смета_2">#REF!</definedName>
    <definedName name="смета1" localSheetId="1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1">#REF!</definedName>
    <definedName name="Сметная_стоимость_в_базисных_ценах">#REF!</definedName>
    <definedName name="Сметная_стоимость_по_ресурсному_расчету" localSheetId="1">#REF!</definedName>
    <definedName name="Сметная_стоимость_по_ресурсному_расчету">#REF!</definedName>
    <definedName name="СМеточка" localSheetId="1">#REF!</definedName>
    <definedName name="СМеточка">#REF!</definedName>
    <definedName name="сми" localSheetId="1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 localSheetId="1">#REF!</definedName>
    <definedName name="Согласование">#REF!</definedName>
    <definedName name="соп" localSheetId="1">#REF!</definedName>
    <definedName name="соп">#REF!</definedName>
    <definedName name="сос" localSheetId="1">#REF!</definedName>
    <definedName name="сос">#REF!</definedName>
    <definedName name="Составил">#REF!</definedName>
    <definedName name="Составитель" localSheetId="1">#REF!</definedName>
    <definedName name="Составитель">#REF!</definedName>
    <definedName name="Составитель_сметы" localSheetId="1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1">#REF!</definedName>
    <definedName name="сп2">#REF!</definedName>
    <definedName name="Специф1" localSheetId="1">#REF!</definedName>
    <definedName name="Специф1">#REF!</definedName>
    <definedName name="спио" localSheetId="1">#REF!</definedName>
    <definedName name="спио">#REF!</definedName>
    <definedName name="срл" localSheetId="1">#REF!</definedName>
    <definedName name="срл">#REF!</definedName>
    <definedName name="срлдд" localSheetId="1">#REF!</definedName>
    <definedName name="срлдд">#REF!</definedName>
    <definedName name="срлрл" localSheetId="1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 localSheetId="1">#REF!</definedName>
    <definedName name="СтавкаАмортизации">#REF!</definedName>
    <definedName name="СтавкаДепозитов" localSheetId="1">#REF!</definedName>
    <definedName name="СтавкаДепозитов">#REF!</definedName>
    <definedName name="СтавкаДивидендов" localSheetId="1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 localSheetId="1">#REF!</definedName>
    <definedName name="Стадия_проектирования">#REF!</definedName>
    <definedName name="Станц10">#REF!</definedName>
    <definedName name="Стоимость" localSheetId="1">#REF!</definedName>
    <definedName name="Стоимость">#REF!</definedName>
    <definedName name="Стоимость_Коэффициент" localSheetId="1">#REF!</definedName>
    <definedName name="Стоимость_Коэффициент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1">#REF!</definedName>
    <definedName name="страх">#REF!</definedName>
    <definedName name="страхов" localSheetId="1">#REF!</definedName>
    <definedName name="страхов">#REF!</definedName>
    <definedName name="СтрДУ">#REF!</definedName>
    <definedName name="Стрелки">#REF!</definedName>
    <definedName name="Строительная_полоса" localSheetId="1">#REF!</definedName>
    <definedName name="Строительная_полоса">#REF!</definedName>
    <definedName name="Строительные_работы_в_базисных_ценах" localSheetId="1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1">#REF!</definedName>
    <definedName name="т">#REF!</definedName>
    <definedName name="Тамбовская_область" localSheetId="1">#REF!</definedName>
    <definedName name="Тамбовская_область">#REF!</definedName>
    <definedName name="Тверская_область" localSheetId="1">#REF!</definedName>
    <definedName name="Тверская_область">#REF!</definedName>
    <definedName name="Территориальная_поправка_к_ТЕР" localSheetId="1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 localSheetId="1">#REF!</definedName>
    <definedName name="Томская_область">#REF!</definedName>
    <definedName name="Томская_область_1" localSheetId="1">#REF!</definedName>
    <definedName name="Томская_область_1">#REF!</definedName>
    <definedName name="топ1" localSheetId="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 localSheetId="1">#REF!</definedName>
    <definedName name="третий">#REF!</definedName>
    <definedName name="третья_кат" localSheetId="1">#REF!</definedName>
    <definedName name="третья_кат">#REF!</definedName>
    <definedName name="трол" localSheetId="1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 localSheetId="1">{0,"тысячz";1,"тысячаz";2,"тысячиz";5,"тысячz"}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 localSheetId="1">#REF!</definedName>
    <definedName name="УслугиТОиР_ГС">#REF!</definedName>
    <definedName name="УслугиТОиР_ЭСС" localSheetId="1">#REF!</definedName>
    <definedName name="УслугиТОиР_ЭСС">#REF!</definedName>
    <definedName name="уу" localSheetId="1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 localSheetId="1">#REF!</definedName>
    <definedName name="Ф5.1">#REF!</definedName>
    <definedName name="Ф91" localSheetId="1">#REF!</definedName>
    <definedName name="Ф91">#REF!</definedName>
    <definedName name="фавр" localSheetId="1">#REF!</definedName>
    <definedName name="фавр">#REF!</definedName>
    <definedName name="фапиаи" localSheetId="1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 localSheetId="1">#REF!</definedName>
    <definedName name="Финансирование_Y2017">#REF!</definedName>
    <definedName name="Финансирование_Y2018" localSheetId="1">#REF!</definedName>
    <definedName name="Финансирование_Y2018">#REF!</definedName>
    <definedName name="Финансирование_Y2019" localSheetId="1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1">#REF!</definedName>
    <definedName name="фукек">#REF!</definedName>
    <definedName name="ффггг" localSheetId="1">#REF!</definedName>
    <definedName name="ффггг">#REF!</definedName>
    <definedName name="ффф" localSheetId="1">#REF!</definedName>
    <definedName name="ффф">#REF!</definedName>
    <definedName name="фффффф" localSheetId="1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 localSheetId="1">#REF!</definedName>
    <definedName name="ЦенаШурфов">#REF!</definedName>
    <definedName name="цук" localSheetId="1">#REF!</definedName>
    <definedName name="цук">#REF!</definedName>
    <definedName name="цукеп" localSheetId="1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1">#REF!</definedName>
    <definedName name="Читинская_область">#REF!</definedName>
    <definedName name="Читинская_область_1" localSheetId="1">#REF!</definedName>
    <definedName name="Читинская_область_1">#REF!</definedName>
    <definedName name="чмтчмт" localSheetId="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 localSheetId="1">#REF!</definedName>
    <definedName name="Шкафы_ТМ">#REF!</definedName>
    <definedName name="шоссе" localSheetId="1">#REF!</definedName>
    <definedName name="шоссе">#REF!</definedName>
    <definedName name="шплю" localSheetId="1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 localSheetId="1">#REF!</definedName>
    <definedName name="ыа">#REF!</definedName>
    <definedName name="ыаоаы" localSheetId="1">#REF!</definedName>
    <definedName name="ыаоаы">#REF!</definedName>
    <definedName name="ыаоаыо" localSheetId="1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 localSheetId="1">#REF!</definedName>
    <definedName name="ыапраыр">#REF!</definedName>
    <definedName name="ыаыаы" localSheetId="1">#REF!</definedName>
    <definedName name="ыаыаы">#REF!</definedName>
    <definedName name="ЫВGGGGGGGGGGGGGGG" localSheetId="1">#REF!</definedName>
    <definedName name="ЫВGGGGGGGGGGGGGGG">#REF!</definedName>
    <definedName name="ыва" localSheetId="1">#REF!</definedName>
    <definedName name="ыва">#REF!</definedName>
    <definedName name="ываф" localSheetId="1">#REF!</definedName>
    <definedName name="ываф">#REF!</definedName>
    <definedName name="Ываы" localSheetId="1">#REF!</definedName>
    <definedName name="Ываы">#REF!</definedName>
    <definedName name="ЫВаЫа" localSheetId="1">#REF!</definedName>
    <definedName name="ЫВаЫа">#REF!</definedName>
    <definedName name="ЫВаЫваав">#REF!</definedName>
    <definedName name="ывпавар">#REF!</definedName>
    <definedName name="ыВПВП" localSheetId="1">#REF!</definedName>
    <definedName name="ыВПВП">#REF!</definedName>
    <definedName name="ывпыпвфкпа" localSheetId="1">#REF!</definedName>
    <definedName name="ывпыпвфкпа">#REF!</definedName>
    <definedName name="ыкен" localSheetId="1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 localSheetId="1">#REF!</definedName>
    <definedName name="ыпры">#REF!</definedName>
    <definedName name="ырипыр" localSheetId="1">#REF!</definedName>
    <definedName name="ырипыр">#REF!</definedName>
    <definedName name="ырп" localSheetId="1">#REF!</definedName>
    <definedName name="ырп">#REF!</definedName>
    <definedName name="ыукнр">#REF!</definedName>
    <definedName name="ыыы">#REF!</definedName>
    <definedName name="ыыыы">#REF!</definedName>
    <definedName name="ьбюбб" localSheetId="1">#REF!</definedName>
    <definedName name="ьбюбб">#REF!</definedName>
    <definedName name="ьбют" localSheetId="1">#REF!</definedName>
    <definedName name="ьбют">#REF!</definedName>
    <definedName name="ьвпрьрп" localSheetId="1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 localSheetId="1">#REF!</definedName>
    <definedName name="ььь">#REF!</definedName>
    <definedName name="э" localSheetId="1">#REF!</definedName>
    <definedName name="э">#REF!</definedName>
    <definedName name="эк" localSheetId="1">#REF!</definedName>
    <definedName name="эк">#REF!</definedName>
    <definedName name="эк1">#REF!</definedName>
    <definedName name="эко">#REF!</definedName>
    <definedName name="эко1">#REF!</definedName>
    <definedName name="экол1" localSheetId="1">#REF!</definedName>
    <definedName name="экол1">#REF!</definedName>
    <definedName name="экол2" localSheetId="1">#REF!</definedName>
    <definedName name="экол2">#REF!</definedName>
    <definedName name="Экол3" localSheetId="1">#REF!</definedName>
    <definedName name="Экол3">#REF!</definedName>
    <definedName name="эколог">#REF!</definedName>
    <definedName name="экология">NA()</definedName>
    <definedName name="ЭКСПО" localSheetId="1">граж</definedName>
    <definedName name="ЭКСПО">#REF!</definedName>
    <definedName name="ЭКСПОФОРУМ" localSheetId="1">граж</definedName>
    <definedName name="ЭКСПОФОРУМ">#REF!</definedName>
    <definedName name="экт" localSheetId="1">#REF!</definedName>
    <definedName name="экт">#REF!</definedName>
    <definedName name="электроэнер" localSheetId="1">#REF!</definedName>
    <definedName name="электроэнер">#REF!</definedName>
    <definedName name="электроэнергия" localSheetId="1">#REF!</definedName>
    <definedName name="электроэнергия">#REF!</definedName>
    <definedName name="ЭлеСи_1" localSheetId="1">#REF!</definedName>
    <definedName name="ЭлеСи_1">#REF!</definedName>
    <definedName name="элрасч" localSheetId="1">#REF!</definedName>
    <definedName name="элрасч">#REF!</definedName>
    <definedName name="ЭЛСИ_Т" localSheetId="1">#REF!</definedName>
    <definedName name="ЭЛСИ_Т">#REF!</definedName>
    <definedName name="юдшншджгп" localSheetId="1">#REF!</definedName>
    <definedName name="юдшншджгп">#REF!</definedName>
    <definedName name="ЮФУ" localSheetId="1">#REF!</definedName>
    <definedName name="ЮФУ">#REF!</definedName>
    <definedName name="ЮФУ2" localSheetId="1">#REF!</definedName>
    <definedName name="ЮФУ2">#REF!</definedName>
    <definedName name="юююю" localSheetId="1">#REF!</definedName>
    <definedName name="юююю">#REF!</definedName>
    <definedName name="яапт" localSheetId="1">#REF!</definedName>
    <definedName name="яапт">#REF!</definedName>
    <definedName name="яапяяяя" localSheetId="1">#REF!</definedName>
    <definedName name="яапяяяя">#REF!</definedName>
    <definedName name="явапяап" localSheetId="1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13" i="9" l="1"/>
  <c r="E8" i="9"/>
  <c r="D5" i="7"/>
  <c r="C11" i="7" s="1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F59" i="6"/>
  <c r="E59" i="6"/>
  <c r="D59" i="6"/>
  <c r="C59" i="6"/>
  <c r="B59" i="6"/>
  <c r="F58" i="6"/>
  <c r="E58" i="6"/>
  <c r="D58" i="6"/>
  <c r="C58" i="6"/>
  <c r="B58" i="6"/>
  <c r="F57" i="6"/>
  <c r="E57" i="6"/>
  <c r="D57" i="6"/>
  <c r="C57" i="6"/>
  <c r="B57" i="6"/>
  <c r="F56" i="6"/>
  <c r="E56" i="6"/>
  <c r="D56" i="6"/>
  <c r="C56" i="6"/>
  <c r="B56" i="6"/>
  <c r="F55" i="6"/>
  <c r="E55" i="6"/>
  <c r="D55" i="6"/>
  <c r="C55" i="6"/>
  <c r="B55" i="6"/>
  <c r="F54" i="6"/>
  <c r="E54" i="6"/>
  <c r="D54" i="6"/>
  <c r="C54" i="6"/>
  <c r="B54" i="6"/>
  <c r="F53" i="6"/>
  <c r="E53" i="6"/>
  <c r="D53" i="6"/>
  <c r="C53" i="6"/>
  <c r="B53" i="6"/>
  <c r="F52" i="6"/>
  <c r="E52" i="6"/>
  <c r="D52" i="6"/>
  <c r="C52" i="6"/>
  <c r="B52" i="6"/>
  <c r="F51" i="6"/>
  <c r="E51" i="6"/>
  <c r="D51" i="6"/>
  <c r="C51" i="6"/>
  <c r="B51" i="6"/>
  <c r="F50" i="6"/>
  <c r="E50" i="6"/>
  <c r="D50" i="6"/>
  <c r="C50" i="6"/>
  <c r="B50" i="6"/>
  <c r="F49" i="6"/>
  <c r="E49" i="6"/>
  <c r="D49" i="6"/>
  <c r="C49" i="6"/>
  <c r="B49" i="6"/>
  <c r="F48" i="6"/>
  <c r="E48" i="6"/>
  <c r="D48" i="6"/>
  <c r="C48" i="6"/>
  <c r="B48" i="6"/>
  <c r="F47" i="6"/>
  <c r="E47" i="6"/>
  <c r="D47" i="6"/>
  <c r="C47" i="6"/>
  <c r="B47" i="6"/>
  <c r="F46" i="6"/>
  <c r="E46" i="6"/>
  <c r="D46" i="6"/>
  <c r="C46" i="6"/>
  <c r="B46" i="6"/>
  <c r="F45" i="6"/>
  <c r="E45" i="6"/>
  <c r="D45" i="6"/>
  <c r="C45" i="6"/>
  <c r="B45" i="6"/>
  <c r="F44" i="6"/>
  <c r="E44" i="6"/>
  <c r="D44" i="6"/>
  <c r="C44" i="6"/>
  <c r="B44" i="6"/>
  <c r="F43" i="6"/>
  <c r="E43" i="6"/>
  <c r="D43" i="6"/>
  <c r="C43" i="6"/>
  <c r="B43" i="6"/>
  <c r="F42" i="6"/>
  <c r="E42" i="6"/>
  <c r="D42" i="6"/>
  <c r="C42" i="6"/>
  <c r="B42" i="6"/>
  <c r="F41" i="6"/>
  <c r="E41" i="6"/>
  <c r="D41" i="6"/>
  <c r="C41" i="6"/>
  <c r="B41" i="6"/>
  <c r="F40" i="6"/>
  <c r="E40" i="6"/>
  <c r="D40" i="6"/>
  <c r="C40" i="6"/>
  <c r="B40" i="6"/>
  <c r="F39" i="6"/>
  <c r="E39" i="6"/>
  <c r="D39" i="6"/>
  <c r="C39" i="6"/>
  <c r="B39" i="6"/>
  <c r="F38" i="6"/>
  <c r="E38" i="6"/>
  <c r="D38" i="6"/>
  <c r="C38" i="6"/>
  <c r="B38" i="6"/>
  <c r="F37" i="6"/>
  <c r="E37" i="6"/>
  <c r="D37" i="6"/>
  <c r="C37" i="6"/>
  <c r="B37" i="6"/>
  <c r="F36" i="6"/>
  <c r="E36" i="6"/>
  <c r="D36" i="6"/>
  <c r="C36" i="6"/>
  <c r="B36" i="6"/>
  <c r="F35" i="6"/>
  <c r="E35" i="6"/>
  <c r="D35" i="6"/>
  <c r="C35" i="6"/>
  <c r="B35" i="6"/>
  <c r="F34" i="6"/>
  <c r="E34" i="6"/>
  <c r="D34" i="6"/>
  <c r="C34" i="6"/>
  <c r="B34" i="6"/>
  <c r="F33" i="6"/>
  <c r="E33" i="6"/>
  <c r="D33" i="6"/>
  <c r="C33" i="6"/>
  <c r="B33" i="6"/>
  <c r="F32" i="6"/>
  <c r="E32" i="6"/>
  <c r="D32" i="6"/>
  <c r="C32" i="6"/>
  <c r="B32" i="6"/>
  <c r="F31" i="6"/>
  <c r="E31" i="6"/>
  <c r="D31" i="6"/>
  <c r="C31" i="6"/>
  <c r="B31" i="6"/>
  <c r="F30" i="6"/>
  <c r="E30" i="6"/>
  <c r="D30" i="6"/>
  <c r="C30" i="6"/>
  <c r="B30" i="6"/>
  <c r="F29" i="6"/>
  <c r="E29" i="6"/>
  <c r="D29" i="6"/>
  <c r="C29" i="6"/>
  <c r="B29" i="6"/>
  <c r="F28" i="6"/>
  <c r="E28" i="6"/>
  <c r="D28" i="6"/>
  <c r="C28" i="6"/>
  <c r="B28" i="6"/>
  <c r="F27" i="6"/>
  <c r="E27" i="6"/>
  <c r="D27" i="6"/>
  <c r="C27" i="6"/>
  <c r="B27" i="6"/>
  <c r="F26" i="6"/>
  <c r="E26" i="6"/>
  <c r="D26" i="6"/>
  <c r="C26" i="6"/>
  <c r="B26" i="6"/>
  <c r="F25" i="6"/>
  <c r="E25" i="6"/>
  <c r="D25" i="6"/>
  <c r="C25" i="6"/>
  <c r="B25" i="6"/>
  <c r="F24" i="6"/>
  <c r="E24" i="6"/>
  <c r="D24" i="6"/>
  <c r="C24" i="6"/>
  <c r="B24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4" i="6"/>
  <c r="E14" i="6"/>
  <c r="D14" i="6"/>
  <c r="C14" i="6"/>
  <c r="B14" i="6"/>
  <c r="F13" i="6"/>
  <c r="E13" i="6"/>
  <c r="D13" i="6"/>
  <c r="C13" i="6"/>
  <c r="B13" i="6"/>
  <c r="F12" i="6"/>
  <c r="E12" i="6"/>
  <c r="D12" i="6"/>
  <c r="C12" i="6"/>
  <c r="B12" i="6"/>
  <c r="I881" i="5"/>
  <c r="J881" i="5" s="1"/>
  <c r="G881" i="5"/>
  <c r="J880" i="5"/>
  <c r="I880" i="5"/>
  <c r="G880" i="5"/>
  <c r="I879" i="5"/>
  <c r="J879" i="5" s="1"/>
  <c r="G879" i="5"/>
  <c r="I878" i="5"/>
  <c r="J878" i="5" s="1"/>
  <c r="G878" i="5"/>
  <c r="J877" i="5"/>
  <c r="I877" i="5"/>
  <c r="G877" i="5"/>
  <c r="I876" i="5"/>
  <c r="J876" i="5" s="1"/>
  <c r="G876" i="5"/>
  <c r="I875" i="5"/>
  <c r="J875" i="5" s="1"/>
  <c r="G875" i="5"/>
  <c r="J874" i="5"/>
  <c r="I874" i="5"/>
  <c r="G874" i="5"/>
  <c r="I873" i="5"/>
  <c r="J873" i="5" s="1"/>
  <c r="G873" i="5"/>
  <c r="I872" i="5"/>
  <c r="J872" i="5" s="1"/>
  <c r="G872" i="5"/>
  <c r="J871" i="5"/>
  <c r="I871" i="5"/>
  <c r="G871" i="5"/>
  <c r="I870" i="5"/>
  <c r="J870" i="5" s="1"/>
  <c r="G870" i="5"/>
  <c r="I869" i="5"/>
  <c r="J869" i="5" s="1"/>
  <c r="G869" i="5"/>
  <c r="J868" i="5"/>
  <c r="I868" i="5"/>
  <c r="G868" i="5"/>
  <c r="I867" i="5"/>
  <c r="J867" i="5" s="1"/>
  <c r="G867" i="5"/>
  <c r="I866" i="5"/>
  <c r="J866" i="5" s="1"/>
  <c r="G866" i="5"/>
  <c r="J865" i="5"/>
  <c r="I865" i="5"/>
  <c r="G865" i="5"/>
  <c r="I864" i="5"/>
  <c r="J864" i="5" s="1"/>
  <c r="G864" i="5"/>
  <c r="I863" i="5"/>
  <c r="J863" i="5" s="1"/>
  <c r="G863" i="5"/>
  <c r="J862" i="5"/>
  <c r="I862" i="5"/>
  <c r="G862" i="5"/>
  <c r="I861" i="5"/>
  <c r="J861" i="5" s="1"/>
  <c r="G861" i="5"/>
  <c r="I860" i="5"/>
  <c r="J860" i="5" s="1"/>
  <c r="G860" i="5"/>
  <c r="J859" i="5"/>
  <c r="I859" i="5"/>
  <c r="G859" i="5"/>
  <c r="I858" i="5"/>
  <c r="J858" i="5" s="1"/>
  <c r="G858" i="5"/>
  <c r="I857" i="5"/>
  <c r="J857" i="5" s="1"/>
  <c r="G857" i="5"/>
  <c r="J856" i="5"/>
  <c r="I856" i="5"/>
  <c r="G856" i="5"/>
  <c r="I855" i="5"/>
  <c r="J855" i="5" s="1"/>
  <c r="G855" i="5"/>
  <c r="I854" i="5"/>
  <c r="J854" i="5" s="1"/>
  <c r="G854" i="5"/>
  <c r="J853" i="5"/>
  <c r="I853" i="5"/>
  <c r="G853" i="5"/>
  <c r="I852" i="5"/>
  <c r="J852" i="5" s="1"/>
  <c r="G852" i="5"/>
  <c r="I851" i="5"/>
  <c r="J851" i="5" s="1"/>
  <c r="G851" i="5"/>
  <c r="I850" i="5"/>
  <c r="J850" i="5" s="1"/>
  <c r="G850" i="5"/>
  <c r="I849" i="5"/>
  <c r="J849" i="5" s="1"/>
  <c r="G849" i="5"/>
  <c r="I848" i="5"/>
  <c r="J848" i="5" s="1"/>
  <c r="G848" i="5"/>
  <c r="I847" i="5"/>
  <c r="J847" i="5" s="1"/>
  <c r="G847" i="5"/>
  <c r="I846" i="5"/>
  <c r="J846" i="5" s="1"/>
  <c r="G846" i="5"/>
  <c r="I845" i="5"/>
  <c r="J845" i="5" s="1"/>
  <c r="G845" i="5"/>
  <c r="J844" i="5"/>
  <c r="I844" i="5"/>
  <c r="G844" i="5"/>
  <c r="I843" i="5"/>
  <c r="J843" i="5" s="1"/>
  <c r="G843" i="5"/>
  <c r="I842" i="5"/>
  <c r="J842" i="5" s="1"/>
  <c r="G842" i="5"/>
  <c r="I841" i="5"/>
  <c r="J841" i="5" s="1"/>
  <c r="G841" i="5"/>
  <c r="I840" i="5"/>
  <c r="J840" i="5" s="1"/>
  <c r="G840" i="5"/>
  <c r="I839" i="5"/>
  <c r="J839" i="5" s="1"/>
  <c r="G839" i="5"/>
  <c r="I838" i="5"/>
  <c r="J838" i="5" s="1"/>
  <c r="G838" i="5"/>
  <c r="I837" i="5"/>
  <c r="J837" i="5" s="1"/>
  <c r="G837" i="5"/>
  <c r="I836" i="5"/>
  <c r="J836" i="5" s="1"/>
  <c r="G836" i="5"/>
  <c r="J835" i="5"/>
  <c r="I835" i="5"/>
  <c r="G835" i="5"/>
  <c r="I834" i="5"/>
  <c r="J834" i="5" s="1"/>
  <c r="G834" i="5"/>
  <c r="I833" i="5"/>
  <c r="J833" i="5" s="1"/>
  <c r="G833" i="5"/>
  <c r="I832" i="5"/>
  <c r="J832" i="5" s="1"/>
  <c r="G832" i="5"/>
  <c r="I831" i="5"/>
  <c r="J831" i="5" s="1"/>
  <c r="G831" i="5"/>
  <c r="I830" i="5"/>
  <c r="J830" i="5" s="1"/>
  <c r="G830" i="5"/>
  <c r="I829" i="5"/>
  <c r="J829" i="5" s="1"/>
  <c r="G829" i="5"/>
  <c r="I828" i="5"/>
  <c r="J828" i="5" s="1"/>
  <c r="G828" i="5"/>
  <c r="I827" i="5"/>
  <c r="J827" i="5" s="1"/>
  <c r="G827" i="5"/>
  <c r="J826" i="5"/>
  <c r="I826" i="5"/>
  <c r="G826" i="5"/>
  <c r="I825" i="5"/>
  <c r="J825" i="5" s="1"/>
  <c r="G825" i="5"/>
  <c r="I824" i="5"/>
  <c r="J824" i="5" s="1"/>
  <c r="G824" i="5"/>
  <c r="I823" i="5"/>
  <c r="J823" i="5" s="1"/>
  <c r="G823" i="5"/>
  <c r="I822" i="5"/>
  <c r="J822" i="5" s="1"/>
  <c r="G822" i="5"/>
  <c r="I821" i="5"/>
  <c r="J821" i="5" s="1"/>
  <c r="G821" i="5"/>
  <c r="I820" i="5"/>
  <c r="J820" i="5" s="1"/>
  <c r="G820" i="5"/>
  <c r="I819" i="5"/>
  <c r="J819" i="5" s="1"/>
  <c r="G819" i="5"/>
  <c r="I818" i="5"/>
  <c r="J818" i="5" s="1"/>
  <c r="G818" i="5"/>
  <c r="J817" i="5"/>
  <c r="I817" i="5"/>
  <c r="G817" i="5"/>
  <c r="I816" i="5"/>
  <c r="J816" i="5" s="1"/>
  <c r="G816" i="5"/>
  <c r="I815" i="5"/>
  <c r="J815" i="5" s="1"/>
  <c r="G815" i="5"/>
  <c r="I814" i="5"/>
  <c r="J814" i="5" s="1"/>
  <c r="G814" i="5"/>
  <c r="I813" i="5"/>
  <c r="J813" i="5" s="1"/>
  <c r="G813" i="5"/>
  <c r="I812" i="5"/>
  <c r="J812" i="5" s="1"/>
  <c r="G812" i="5"/>
  <c r="I811" i="5"/>
  <c r="J811" i="5" s="1"/>
  <c r="G811" i="5"/>
  <c r="I810" i="5"/>
  <c r="J810" i="5" s="1"/>
  <c r="G810" i="5"/>
  <c r="I809" i="5"/>
  <c r="J809" i="5" s="1"/>
  <c r="G809" i="5"/>
  <c r="J808" i="5"/>
  <c r="I808" i="5"/>
  <c r="G808" i="5"/>
  <c r="I807" i="5"/>
  <c r="J807" i="5" s="1"/>
  <c r="G807" i="5"/>
  <c r="I806" i="5"/>
  <c r="J806" i="5" s="1"/>
  <c r="G806" i="5"/>
  <c r="I805" i="5"/>
  <c r="J805" i="5" s="1"/>
  <c r="G805" i="5"/>
  <c r="I804" i="5"/>
  <c r="J804" i="5" s="1"/>
  <c r="G804" i="5"/>
  <c r="I803" i="5"/>
  <c r="J803" i="5" s="1"/>
  <c r="G803" i="5"/>
  <c r="I802" i="5"/>
  <c r="J802" i="5" s="1"/>
  <c r="G802" i="5"/>
  <c r="I801" i="5"/>
  <c r="J801" i="5" s="1"/>
  <c r="G801" i="5"/>
  <c r="I800" i="5"/>
  <c r="J800" i="5" s="1"/>
  <c r="G800" i="5"/>
  <c r="J799" i="5"/>
  <c r="I799" i="5"/>
  <c r="G799" i="5"/>
  <c r="I798" i="5"/>
  <c r="J798" i="5" s="1"/>
  <c r="G798" i="5"/>
  <c r="I797" i="5"/>
  <c r="J797" i="5" s="1"/>
  <c r="G797" i="5"/>
  <c r="I796" i="5"/>
  <c r="J796" i="5" s="1"/>
  <c r="G796" i="5"/>
  <c r="I795" i="5"/>
  <c r="J795" i="5" s="1"/>
  <c r="G795" i="5"/>
  <c r="I794" i="5"/>
  <c r="J794" i="5" s="1"/>
  <c r="G794" i="5"/>
  <c r="I793" i="5"/>
  <c r="J793" i="5" s="1"/>
  <c r="G793" i="5"/>
  <c r="I792" i="5"/>
  <c r="J792" i="5" s="1"/>
  <c r="G792" i="5"/>
  <c r="I791" i="5"/>
  <c r="J791" i="5" s="1"/>
  <c r="G791" i="5"/>
  <c r="J790" i="5"/>
  <c r="I790" i="5"/>
  <c r="G790" i="5"/>
  <c r="I789" i="5"/>
  <c r="J789" i="5" s="1"/>
  <c r="G789" i="5"/>
  <c r="I788" i="5"/>
  <c r="J788" i="5" s="1"/>
  <c r="G788" i="5"/>
  <c r="I787" i="5"/>
  <c r="J787" i="5" s="1"/>
  <c r="G787" i="5"/>
  <c r="I786" i="5"/>
  <c r="J786" i="5" s="1"/>
  <c r="G786" i="5"/>
  <c r="I785" i="5"/>
  <c r="J785" i="5" s="1"/>
  <c r="G785" i="5"/>
  <c r="I784" i="5"/>
  <c r="J784" i="5" s="1"/>
  <c r="G784" i="5"/>
  <c r="I783" i="5"/>
  <c r="J783" i="5" s="1"/>
  <c r="G783" i="5"/>
  <c r="I782" i="5"/>
  <c r="J782" i="5" s="1"/>
  <c r="G782" i="5"/>
  <c r="J781" i="5"/>
  <c r="I781" i="5"/>
  <c r="G781" i="5"/>
  <c r="I780" i="5"/>
  <c r="J780" i="5" s="1"/>
  <c r="G780" i="5"/>
  <c r="I779" i="5"/>
  <c r="J779" i="5" s="1"/>
  <c r="G779" i="5"/>
  <c r="I778" i="5"/>
  <c r="J778" i="5" s="1"/>
  <c r="G778" i="5"/>
  <c r="I777" i="5"/>
  <c r="J777" i="5" s="1"/>
  <c r="G777" i="5"/>
  <c r="I776" i="5"/>
  <c r="J776" i="5" s="1"/>
  <c r="G776" i="5"/>
  <c r="I775" i="5"/>
  <c r="J775" i="5" s="1"/>
  <c r="G775" i="5"/>
  <c r="I774" i="5"/>
  <c r="J774" i="5" s="1"/>
  <c r="G774" i="5"/>
  <c r="I773" i="5"/>
  <c r="J773" i="5" s="1"/>
  <c r="G773" i="5"/>
  <c r="J772" i="5"/>
  <c r="I772" i="5"/>
  <c r="G772" i="5"/>
  <c r="I771" i="5"/>
  <c r="J771" i="5" s="1"/>
  <c r="G771" i="5"/>
  <c r="I770" i="5"/>
  <c r="J770" i="5" s="1"/>
  <c r="G770" i="5"/>
  <c r="I769" i="5"/>
  <c r="J769" i="5" s="1"/>
  <c r="G769" i="5"/>
  <c r="I768" i="5"/>
  <c r="J768" i="5" s="1"/>
  <c r="G768" i="5"/>
  <c r="I767" i="5"/>
  <c r="J767" i="5" s="1"/>
  <c r="G767" i="5"/>
  <c r="I766" i="5"/>
  <c r="J766" i="5" s="1"/>
  <c r="G766" i="5"/>
  <c r="I765" i="5"/>
  <c r="J765" i="5" s="1"/>
  <c r="G765" i="5"/>
  <c r="I764" i="5"/>
  <c r="J764" i="5" s="1"/>
  <c r="G764" i="5"/>
  <c r="J763" i="5"/>
  <c r="I763" i="5"/>
  <c r="G763" i="5"/>
  <c r="I762" i="5"/>
  <c r="J762" i="5" s="1"/>
  <c r="G762" i="5"/>
  <c r="I761" i="5"/>
  <c r="J761" i="5" s="1"/>
  <c r="G761" i="5"/>
  <c r="I760" i="5"/>
  <c r="J760" i="5" s="1"/>
  <c r="G760" i="5"/>
  <c r="I759" i="5"/>
  <c r="J759" i="5" s="1"/>
  <c r="G759" i="5"/>
  <c r="J758" i="5"/>
  <c r="I758" i="5"/>
  <c r="G758" i="5"/>
  <c r="I757" i="5"/>
  <c r="J757" i="5" s="1"/>
  <c r="G757" i="5"/>
  <c r="I756" i="5"/>
  <c r="J756" i="5" s="1"/>
  <c r="G756" i="5"/>
  <c r="J755" i="5"/>
  <c r="I755" i="5"/>
  <c r="G755" i="5"/>
  <c r="I754" i="5"/>
  <c r="J754" i="5" s="1"/>
  <c r="G754" i="5"/>
  <c r="I753" i="5"/>
  <c r="J753" i="5" s="1"/>
  <c r="G753" i="5"/>
  <c r="J752" i="5"/>
  <c r="I752" i="5"/>
  <c r="G752" i="5"/>
  <c r="I751" i="5"/>
  <c r="J751" i="5" s="1"/>
  <c r="G751" i="5"/>
  <c r="I750" i="5"/>
  <c r="J750" i="5" s="1"/>
  <c r="G750" i="5"/>
  <c r="J749" i="5"/>
  <c r="I749" i="5"/>
  <c r="G749" i="5"/>
  <c r="I748" i="5"/>
  <c r="J748" i="5" s="1"/>
  <c r="G748" i="5"/>
  <c r="I747" i="5"/>
  <c r="J747" i="5" s="1"/>
  <c r="G747" i="5"/>
  <c r="J746" i="5"/>
  <c r="I746" i="5"/>
  <c r="G746" i="5"/>
  <c r="I745" i="5"/>
  <c r="J745" i="5" s="1"/>
  <c r="G745" i="5"/>
  <c r="I744" i="5"/>
  <c r="J744" i="5" s="1"/>
  <c r="G744" i="5"/>
  <c r="J743" i="5"/>
  <c r="I743" i="5"/>
  <c r="G743" i="5"/>
  <c r="I742" i="5"/>
  <c r="J742" i="5" s="1"/>
  <c r="G742" i="5"/>
  <c r="I741" i="5"/>
  <c r="J741" i="5" s="1"/>
  <c r="G741" i="5"/>
  <c r="J740" i="5"/>
  <c r="I740" i="5"/>
  <c r="G740" i="5"/>
  <c r="I739" i="5"/>
  <c r="J739" i="5" s="1"/>
  <c r="G739" i="5"/>
  <c r="I738" i="5"/>
  <c r="J738" i="5" s="1"/>
  <c r="G738" i="5"/>
  <c r="J737" i="5"/>
  <c r="I737" i="5"/>
  <c r="G737" i="5"/>
  <c r="I736" i="5"/>
  <c r="J736" i="5" s="1"/>
  <c r="G736" i="5"/>
  <c r="I735" i="5"/>
  <c r="J735" i="5" s="1"/>
  <c r="G735" i="5"/>
  <c r="J734" i="5"/>
  <c r="I734" i="5"/>
  <c r="G734" i="5"/>
  <c r="I733" i="5"/>
  <c r="J733" i="5" s="1"/>
  <c r="G733" i="5"/>
  <c r="I732" i="5"/>
  <c r="J732" i="5" s="1"/>
  <c r="G732" i="5"/>
  <c r="J731" i="5"/>
  <c r="I731" i="5"/>
  <c r="G731" i="5"/>
  <c r="I730" i="5"/>
  <c r="J730" i="5" s="1"/>
  <c r="G730" i="5"/>
  <c r="I729" i="5"/>
  <c r="J729" i="5" s="1"/>
  <c r="G729" i="5"/>
  <c r="I728" i="5"/>
  <c r="J728" i="5" s="1"/>
  <c r="G728" i="5"/>
  <c r="I727" i="5"/>
  <c r="J727" i="5" s="1"/>
  <c r="G727" i="5"/>
  <c r="I726" i="5"/>
  <c r="J726" i="5" s="1"/>
  <c r="G726" i="5"/>
  <c r="J725" i="5"/>
  <c r="I725" i="5"/>
  <c r="G725" i="5"/>
  <c r="J724" i="5"/>
  <c r="I724" i="5"/>
  <c r="G724" i="5"/>
  <c r="I723" i="5"/>
  <c r="J723" i="5" s="1"/>
  <c r="G723" i="5"/>
  <c r="J722" i="5"/>
  <c r="I722" i="5"/>
  <c r="G722" i="5"/>
  <c r="I721" i="5"/>
  <c r="J721" i="5" s="1"/>
  <c r="G721" i="5"/>
  <c r="I720" i="5"/>
  <c r="J720" i="5" s="1"/>
  <c r="G720" i="5"/>
  <c r="I719" i="5"/>
  <c r="J719" i="5" s="1"/>
  <c r="G719" i="5"/>
  <c r="I718" i="5"/>
  <c r="J718" i="5" s="1"/>
  <c r="G718" i="5"/>
  <c r="I717" i="5"/>
  <c r="J717" i="5" s="1"/>
  <c r="G717" i="5"/>
  <c r="J716" i="5"/>
  <c r="I716" i="5"/>
  <c r="G716" i="5"/>
  <c r="J715" i="5"/>
  <c r="I715" i="5"/>
  <c r="G715" i="5"/>
  <c r="I714" i="5"/>
  <c r="J714" i="5" s="1"/>
  <c r="G714" i="5"/>
  <c r="J713" i="5"/>
  <c r="I713" i="5"/>
  <c r="G713" i="5"/>
  <c r="I712" i="5"/>
  <c r="J712" i="5" s="1"/>
  <c r="G712" i="5"/>
  <c r="I711" i="5"/>
  <c r="J711" i="5" s="1"/>
  <c r="G711" i="5"/>
  <c r="I710" i="5"/>
  <c r="J710" i="5" s="1"/>
  <c r="G710" i="5"/>
  <c r="I709" i="5"/>
  <c r="J709" i="5" s="1"/>
  <c r="G709" i="5"/>
  <c r="I708" i="5"/>
  <c r="J708" i="5" s="1"/>
  <c r="G708" i="5"/>
  <c r="J707" i="5"/>
  <c r="I707" i="5"/>
  <c r="G707" i="5"/>
  <c r="J706" i="5"/>
  <c r="I706" i="5"/>
  <c r="G706" i="5"/>
  <c r="I705" i="5"/>
  <c r="J705" i="5" s="1"/>
  <c r="G705" i="5"/>
  <c r="J704" i="5"/>
  <c r="I704" i="5"/>
  <c r="G704" i="5"/>
  <c r="I703" i="5"/>
  <c r="J703" i="5" s="1"/>
  <c r="G703" i="5"/>
  <c r="I702" i="5"/>
  <c r="J702" i="5" s="1"/>
  <c r="G702" i="5"/>
  <c r="I701" i="5"/>
  <c r="J701" i="5" s="1"/>
  <c r="G701" i="5"/>
  <c r="I700" i="5"/>
  <c r="J700" i="5" s="1"/>
  <c r="G700" i="5"/>
  <c r="I699" i="5"/>
  <c r="J699" i="5" s="1"/>
  <c r="G699" i="5"/>
  <c r="J698" i="5"/>
  <c r="I698" i="5"/>
  <c r="G698" i="5"/>
  <c r="J697" i="5"/>
  <c r="I697" i="5"/>
  <c r="G697" i="5"/>
  <c r="I696" i="5"/>
  <c r="J696" i="5" s="1"/>
  <c r="G696" i="5"/>
  <c r="J695" i="5"/>
  <c r="I695" i="5"/>
  <c r="G695" i="5"/>
  <c r="I694" i="5"/>
  <c r="J694" i="5" s="1"/>
  <c r="G694" i="5"/>
  <c r="I693" i="5"/>
  <c r="J693" i="5" s="1"/>
  <c r="G693" i="5"/>
  <c r="I692" i="5"/>
  <c r="J692" i="5" s="1"/>
  <c r="G692" i="5"/>
  <c r="I691" i="5"/>
  <c r="J691" i="5" s="1"/>
  <c r="G691" i="5"/>
  <c r="I690" i="5"/>
  <c r="J690" i="5" s="1"/>
  <c r="G690" i="5"/>
  <c r="J689" i="5"/>
  <c r="I689" i="5"/>
  <c r="G689" i="5"/>
  <c r="J688" i="5"/>
  <c r="I688" i="5"/>
  <c r="G688" i="5"/>
  <c r="I687" i="5"/>
  <c r="J687" i="5" s="1"/>
  <c r="G687" i="5"/>
  <c r="J686" i="5"/>
  <c r="I686" i="5"/>
  <c r="G686" i="5"/>
  <c r="I685" i="5"/>
  <c r="J685" i="5" s="1"/>
  <c r="G685" i="5"/>
  <c r="J684" i="5"/>
  <c r="I684" i="5"/>
  <c r="G684" i="5"/>
  <c r="J683" i="5"/>
  <c r="I683" i="5"/>
  <c r="G683" i="5"/>
  <c r="I682" i="5"/>
  <c r="J682" i="5" s="1"/>
  <c r="G682" i="5"/>
  <c r="J681" i="5"/>
  <c r="I681" i="5"/>
  <c r="G681" i="5"/>
  <c r="J680" i="5"/>
  <c r="I680" i="5"/>
  <c r="G680" i="5"/>
  <c r="I679" i="5"/>
  <c r="J679" i="5" s="1"/>
  <c r="G679" i="5"/>
  <c r="J678" i="5"/>
  <c r="I678" i="5"/>
  <c r="G678" i="5"/>
  <c r="J677" i="5"/>
  <c r="I677" i="5"/>
  <c r="G677" i="5"/>
  <c r="I676" i="5"/>
  <c r="J676" i="5" s="1"/>
  <c r="G676" i="5"/>
  <c r="J675" i="5"/>
  <c r="I675" i="5"/>
  <c r="G675" i="5"/>
  <c r="J674" i="5"/>
  <c r="I674" i="5"/>
  <c r="G674" i="5"/>
  <c r="I673" i="5"/>
  <c r="J673" i="5" s="1"/>
  <c r="G673" i="5"/>
  <c r="J672" i="5"/>
  <c r="I672" i="5"/>
  <c r="G672" i="5"/>
  <c r="J671" i="5"/>
  <c r="I671" i="5"/>
  <c r="G671" i="5"/>
  <c r="I670" i="5"/>
  <c r="J670" i="5" s="1"/>
  <c r="G670" i="5"/>
  <c r="J669" i="5"/>
  <c r="I669" i="5"/>
  <c r="G669" i="5"/>
  <c r="J668" i="5"/>
  <c r="I668" i="5"/>
  <c r="G668" i="5"/>
  <c r="I667" i="5"/>
  <c r="J667" i="5" s="1"/>
  <c r="G667" i="5"/>
  <c r="J666" i="5"/>
  <c r="I666" i="5"/>
  <c r="G666" i="5"/>
  <c r="J665" i="5"/>
  <c r="I665" i="5"/>
  <c r="G665" i="5"/>
  <c r="I664" i="5"/>
  <c r="J664" i="5" s="1"/>
  <c r="G664" i="5"/>
  <c r="J663" i="5"/>
  <c r="I663" i="5"/>
  <c r="G663" i="5"/>
  <c r="J662" i="5"/>
  <c r="I662" i="5"/>
  <c r="G662" i="5"/>
  <c r="I661" i="5"/>
  <c r="J661" i="5" s="1"/>
  <c r="G661" i="5"/>
  <c r="J660" i="5"/>
  <c r="I660" i="5"/>
  <c r="G660" i="5"/>
  <c r="J659" i="5"/>
  <c r="I659" i="5"/>
  <c r="G659" i="5"/>
  <c r="I658" i="5"/>
  <c r="J658" i="5" s="1"/>
  <c r="G658" i="5"/>
  <c r="J657" i="5"/>
  <c r="I657" i="5"/>
  <c r="G657" i="5"/>
  <c r="J656" i="5"/>
  <c r="I656" i="5"/>
  <c r="G656" i="5"/>
  <c r="I655" i="5"/>
  <c r="J655" i="5" s="1"/>
  <c r="G655" i="5"/>
  <c r="J654" i="5"/>
  <c r="I654" i="5"/>
  <c r="G654" i="5"/>
  <c r="J653" i="5"/>
  <c r="I653" i="5"/>
  <c r="G653" i="5"/>
  <c r="I652" i="5"/>
  <c r="J652" i="5" s="1"/>
  <c r="G652" i="5"/>
  <c r="J651" i="5"/>
  <c r="I651" i="5"/>
  <c r="G651" i="5"/>
  <c r="J650" i="5"/>
  <c r="I650" i="5"/>
  <c r="G650" i="5"/>
  <c r="I649" i="5"/>
  <c r="J649" i="5" s="1"/>
  <c r="G649" i="5"/>
  <c r="J648" i="5"/>
  <c r="I648" i="5"/>
  <c r="G648" i="5"/>
  <c r="J647" i="5"/>
  <c r="I647" i="5"/>
  <c r="G647" i="5"/>
  <c r="I646" i="5"/>
  <c r="J646" i="5" s="1"/>
  <c r="G646" i="5"/>
  <c r="J645" i="5"/>
  <c r="I645" i="5"/>
  <c r="G645" i="5"/>
  <c r="J644" i="5"/>
  <c r="I644" i="5"/>
  <c r="G644" i="5"/>
  <c r="I643" i="5"/>
  <c r="J643" i="5" s="1"/>
  <c r="G643" i="5"/>
  <c r="I642" i="5"/>
  <c r="J642" i="5" s="1"/>
  <c r="G642" i="5"/>
  <c r="I641" i="5"/>
  <c r="J641" i="5" s="1"/>
  <c r="G641" i="5"/>
  <c r="I640" i="5"/>
  <c r="J640" i="5" s="1"/>
  <c r="G640" i="5"/>
  <c r="J639" i="5"/>
  <c r="I639" i="5"/>
  <c r="G639" i="5"/>
  <c r="I638" i="5"/>
  <c r="J638" i="5" s="1"/>
  <c r="G638" i="5"/>
  <c r="I637" i="5"/>
  <c r="J637" i="5" s="1"/>
  <c r="G637" i="5"/>
  <c r="J636" i="5"/>
  <c r="I636" i="5"/>
  <c r="G636" i="5"/>
  <c r="I635" i="5"/>
  <c r="J635" i="5" s="1"/>
  <c r="G635" i="5"/>
  <c r="I634" i="5"/>
  <c r="J634" i="5" s="1"/>
  <c r="G634" i="5"/>
  <c r="I633" i="5"/>
  <c r="J633" i="5" s="1"/>
  <c r="G633" i="5"/>
  <c r="I632" i="5"/>
  <c r="J632" i="5" s="1"/>
  <c r="G632" i="5"/>
  <c r="I631" i="5"/>
  <c r="J631" i="5" s="1"/>
  <c r="G631" i="5"/>
  <c r="J630" i="5"/>
  <c r="I630" i="5"/>
  <c r="G630" i="5"/>
  <c r="I629" i="5"/>
  <c r="J629" i="5" s="1"/>
  <c r="G629" i="5"/>
  <c r="I628" i="5"/>
  <c r="J628" i="5" s="1"/>
  <c r="G628" i="5"/>
  <c r="J627" i="5"/>
  <c r="I627" i="5"/>
  <c r="G627" i="5"/>
  <c r="I626" i="5"/>
  <c r="J626" i="5" s="1"/>
  <c r="G626" i="5"/>
  <c r="I625" i="5"/>
  <c r="J625" i="5" s="1"/>
  <c r="G625" i="5"/>
  <c r="I624" i="5"/>
  <c r="J624" i="5" s="1"/>
  <c r="G624" i="5"/>
  <c r="I623" i="5"/>
  <c r="J623" i="5" s="1"/>
  <c r="G623" i="5"/>
  <c r="I622" i="5"/>
  <c r="J622" i="5" s="1"/>
  <c r="G622" i="5"/>
  <c r="J621" i="5"/>
  <c r="I621" i="5"/>
  <c r="G621" i="5"/>
  <c r="I620" i="5"/>
  <c r="J620" i="5" s="1"/>
  <c r="G620" i="5"/>
  <c r="I619" i="5"/>
  <c r="J619" i="5" s="1"/>
  <c r="G619" i="5"/>
  <c r="J618" i="5"/>
  <c r="I618" i="5"/>
  <c r="G618" i="5"/>
  <c r="I617" i="5"/>
  <c r="J617" i="5" s="1"/>
  <c r="G617" i="5"/>
  <c r="I616" i="5"/>
  <c r="J616" i="5" s="1"/>
  <c r="G616" i="5"/>
  <c r="I615" i="5"/>
  <c r="J615" i="5" s="1"/>
  <c r="G615" i="5"/>
  <c r="I614" i="5"/>
  <c r="J614" i="5" s="1"/>
  <c r="G614" i="5"/>
  <c r="I613" i="5"/>
  <c r="J613" i="5" s="1"/>
  <c r="G613" i="5"/>
  <c r="J612" i="5"/>
  <c r="I612" i="5"/>
  <c r="G612" i="5"/>
  <c r="I611" i="5"/>
  <c r="J611" i="5" s="1"/>
  <c r="G611" i="5"/>
  <c r="I610" i="5"/>
  <c r="J610" i="5" s="1"/>
  <c r="G610" i="5"/>
  <c r="J609" i="5"/>
  <c r="I609" i="5"/>
  <c r="G609" i="5"/>
  <c r="I608" i="5"/>
  <c r="J608" i="5" s="1"/>
  <c r="G608" i="5"/>
  <c r="I607" i="5"/>
  <c r="J607" i="5" s="1"/>
  <c r="G607" i="5"/>
  <c r="I606" i="5"/>
  <c r="J606" i="5" s="1"/>
  <c r="G606" i="5"/>
  <c r="I605" i="5"/>
  <c r="J605" i="5" s="1"/>
  <c r="G605" i="5"/>
  <c r="I604" i="5"/>
  <c r="J604" i="5" s="1"/>
  <c r="G604" i="5"/>
  <c r="J603" i="5"/>
  <c r="I603" i="5"/>
  <c r="G603" i="5"/>
  <c r="J602" i="5"/>
  <c r="I602" i="5"/>
  <c r="G602" i="5"/>
  <c r="I601" i="5"/>
  <c r="J601" i="5" s="1"/>
  <c r="G601" i="5"/>
  <c r="J600" i="5"/>
  <c r="I600" i="5"/>
  <c r="G600" i="5"/>
  <c r="J599" i="5"/>
  <c r="I599" i="5"/>
  <c r="G599" i="5"/>
  <c r="I598" i="5"/>
  <c r="J598" i="5" s="1"/>
  <c r="G598" i="5"/>
  <c r="J597" i="5"/>
  <c r="I597" i="5"/>
  <c r="G597" i="5"/>
  <c r="J596" i="5"/>
  <c r="I596" i="5"/>
  <c r="G596" i="5"/>
  <c r="I595" i="5"/>
  <c r="J595" i="5" s="1"/>
  <c r="G595" i="5"/>
  <c r="J594" i="5"/>
  <c r="I594" i="5"/>
  <c r="G594" i="5"/>
  <c r="J593" i="5"/>
  <c r="I593" i="5"/>
  <c r="G593" i="5"/>
  <c r="I592" i="5"/>
  <c r="J592" i="5" s="1"/>
  <c r="G592" i="5"/>
  <c r="J591" i="5"/>
  <c r="I591" i="5"/>
  <c r="G591" i="5"/>
  <c r="J590" i="5"/>
  <c r="I590" i="5"/>
  <c r="G590" i="5"/>
  <c r="I589" i="5"/>
  <c r="J589" i="5" s="1"/>
  <c r="G589" i="5"/>
  <c r="J588" i="5"/>
  <c r="I588" i="5"/>
  <c r="G588" i="5"/>
  <c r="J587" i="5"/>
  <c r="I587" i="5"/>
  <c r="G587" i="5"/>
  <c r="I586" i="5"/>
  <c r="J586" i="5" s="1"/>
  <c r="G586" i="5"/>
  <c r="J585" i="5"/>
  <c r="I585" i="5"/>
  <c r="G585" i="5"/>
  <c r="J584" i="5"/>
  <c r="I584" i="5"/>
  <c r="G584" i="5"/>
  <c r="I583" i="5"/>
  <c r="J583" i="5" s="1"/>
  <c r="G583" i="5"/>
  <c r="J582" i="5"/>
  <c r="I582" i="5"/>
  <c r="G582" i="5"/>
  <c r="J581" i="5"/>
  <c r="I581" i="5"/>
  <c r="G581" i="5"/>
  <c r="I580" i="5"/>
  <c r="J580" i="5" s="1"/>
  <c r="G580" i="5"/>
  <c r="J579" i="5"/>
  <c r="I579" i="5"/>
  <c r="G579" i="5"/>
  <c r="J578" i="5"/>
  <c r="I578" i="5"/>
  <c r="G578" i="5"/>
  <c r="I577" i="5"/>
  <c r="J577" i="5" s="1"/>
  <c r="G577" i="5"/>
  <c r="J576" i="5"/>
  <c r="I576" i="5"/>
  <c r="G576" i="5"/>
  <c r="J575" i="5"/>
  <c r="I575" i="5"/>
  <c r="G575" i="5"/>
  <c r="I574" i="5"/>
  <c r="J574" i="5" s="1"/>
  <c r="G574" i="5"/>
  <c r="J573" i="5"/>
  <c r="I573" i="5"/>
  <c r="G573" i="5"/>
  <c r="J572" i="5"/>
  <c r="I572" i="5"/>
  <c r="G572" i="5"/>
  <c r="I571" i="5"/>
  <c r="J571" i="5" s="1"/>
  <c r="G571" i="5"/>
  <c r="J570" i="5"/>
  <c r="I570" i="5"/>
  <c r="G570" i="5"/>
  <c r="J569" i="5"/>
  <c r="I569" i="5"/>
  <c r="G569" i="5"/>
  <c r="I568" i="5"/>
  <c r="J568" i="5" s="1"/>
  <c r="G568" i="5"/>
  <c r="J567" i="5"/>
  <c r="I567" i="5"/>
  <c r="G567" i="5"/>
  <c r="J566" i="5"/>
  <c r="I566" i="5"/>
  <c r="G566" i="5"/>
  <c r="I565" i="5"/>
  <c r="J565" i="5" s="1"/>
  <c r="G565" i="5"/>
  <c r="J564" i="5"/>
  <c r="I564" i="5"/>
  <c r="G564" i="5"/>
  <c r="J563" i="5"/>
  <c r="I563" i="5"/>
  <c r="G563" i="5"/>
  <c r="I562" i="5"/>
  <c r="J562" i="5" s="1"/>
  <c r="G562" i="5"/>
  <c r="J561" i="5"/>
  <c r="I561" i="5"/>
  <c r="G561" i="5"/>
  <c r="J560" i="5"/>
  <c r="I560" i="5"/>
  <c r="G560" i="5"/>
  <c r="I559" i="5"/>
  <c r="J559" i="5" s="1"/>
  <c r="G559" i="5"/>
  <c r="J558" i="5"/>
  <c r="I558" i="5"/>
  <c r="G558" i="5"/>
  <c r="J557" i="5"/>
  <c r="I557" i="5"/>
  <c r="G557" i="5"/>
  <c r="I556" i="5"/>
  <c r="J556" i="5" s="1"/>
  <c r="G556" i="5"/>
  <c r="J555" i="5"/>
  <c r="I555" i="5"/>
  <c r="G555" i="5"/>
  <c r="J554" i="5"/>
  <c r="I554" i="5"/>
  <c r="G554" i="5"/>
  <c r="I553" i="5"/>
  <c r="J553" i="5" s="1"/>
  <c r="G553" i="5"/>
  <c r="J552" i="5"/>
  <c r="I552" i="5"/>
  <c r="G552" i="5"/>
  <c r="J551" i="5"/>
  <c r="I551" i="5"/>
  <c r="G551" i="5"/>
  <c r="I550" i="5"/>
  <c r="J550" i="5" s="1"/>
  <c r="G550" i="5"/>
  <c r="J549" i="5"/>
  <c r="I549" i="5"/>
  <c r="G549" i="5"/>
  <c r="J548" i="5"/>
  <c r="I548" i="5"/>
  <c r="G548" i="5"/>
  <c r="I547" i="5"/>
  <c r="J547" i="5" s="1"/>
  <c r="G547" i="5"/>
  <c r="J546" i="5"/>
  <c r="I546" i="5"/>
  <c r="G546" i="5"/>
  <c r="J545" i="5"/>
  <c r="I545" i="5"/>
  <c r="G545" i="5"/>
  <c r="I544" i="5"/>
  <c r="J544" i="5" s="1"/>
  <c r="G544" i="5"/>
  <c r="J543" i="5"/>
  <c r="I543" i="5"/>
  <c r="G543" i="5"/>
  <c r="J542" i="5"/>
  <c r="I542" i="5"/>
  <c r="G542" i="5"/>
  <c r="I541" i="5"/>
  <c r="J541" i="5" s="1"/>
  <c r="G541" i="5"/>
  <c r="J540" i="5"/>
  <c r="I540" i="5"/>
  <c r="G540" i="5"/>
  <c r="J539" i="5"/>
  <c r="I539" i="5"/>
  <c r="G539" i="5"/>
  <c r="I538" i="5"/>
  <c r="J538" i="5" s="1"/>
  <c r="G538" i="5"/>
  <c r="J537" i="5"/>
  <c r="I537" i="5"/>
  <c r="G537" i="5"/>
  <c r="J536" i="5"/>
  <c r="I536" i="5"/>
  <c r="G536" i="5"/>
  <c r="I535" i="5"/>
  <c r="J535" i="5" s="1"/>
  <c r="G535" i="5"/>
  <c r="J534" i="5"/>
  <c r="I534" i="5"/>
  <c r="G534" i="5"/>
  <c r="J533" i="5"/>
  <c r="I533" i="5"/>
  <c r="G533" i="5"/>
  <c r="I532" i="5"/>
  <c r="J532" i="5" s="1"/>
  <c r="G532" i="5"/>
  <c r="J531" i="5"/>
  <c r="I531" i="5"/>
  <c r="G531" i="5"/>
  <c r="J530" i="5"/>
  <c r="I530" i="5"/>
  <c r="G530" i="5"/>
  <c r="I529" i="5"/>
  <c r="J529" i="5" s="1"/>
  <c r="G529" i="5"/>
  <c r="J528" i="5"/>
  <c r="I528" i="5"/>
  <c r="G528" i="5"/>
  <c r="J527" i="5"/>
  <c r="I527" i="5"/>
  <c r="G527" i="5"/>
  <c r="I526" i="5"/>
  <c r="J526" i="5" s="1"/>
  <c r="G526" i="5"/>
  <c r="J525" i="5"/>
  <c r="I525" i="5"/>
  <c r="G525" i="5"/>
  <c r="J524" i="5"/>
  <c r="I524" i="5"/>
  <c r="G524" i="5"/>
  <c r="I523" i="5"/>
  <c r="J523" i="5" s="1"/>
  <c r="G523" i="5"/>
  <c r="J522" i="5"/>
  <c r="I522" i="5"/>
  <c r="G522" i="5"/>
  <c r="J521" i="5"/>
  <c r="I521" i="5"/>
  <c r="G521" i="5"/>
  <c r="I520" i="5"/>
  <c r="J520" i="5" s="1"/>
  <c r="G520" i="5"/>
  <c r="J519" i="5"/>
  <c r="I519" i="5"/>
  <c r="G519" i="5"/>
  <c r="J518" i="5"/>
  <c r="I518" i="5"/>
  <c r="G518" i="5"/>
  <c r="I517" i="5"/>
  <c r="J517" i="5" s="1"/>
  <c r="G517" i="5"/>
  <c r="J516" i="5"/>
  <c r="I516" i="5"/>
  <c r="G516" i="5"/>
  <c r="J515" i="5"/>
  <c r="I515" i="5"/>
  <c r="G515" i="5"/>
  <c r="I514" i="5"/>
  <c r="J514" i="5" s="1"/>
  <c r="G514" i="5"/>
  <c r="J513" i="5"/>
  <c r="I513" i="5"/>
  <c r="G513" i="5"/>
  <c r="J512" i="5"/>
  <c r="I512" i="5"/>
  <c r="G512" i="5"/>
  <c r="I511" i="5"/>
  <c r="J511" i="5" s="1"/>
  <c r="G511" i="5"/>
  <c r="J510" i="5"/>
  <c r="I510" i="5"/>
  <c r="G510" i="5"/>
  <c r="J509" i="5"/>
  <c r="I509" i="5"/>
  <c r="G509" i="5"/>
  <c r="I508" i="5"/>
  <c r="J508" i="5" s="1"/>
  <c r="G508" i="5"/>
  <c r="J507" i="5"/>
  <c r="I507" i="5"/>
  <c r="G507" i="5"/>
  <c r="J506" i="5"/>
  <c r="I506" i="5"/>
  <c r="G506" i="5"/>
  <c r="I505" i="5"/>
  <c r="J505" i="5" s="1"/>
  <c r="G505" i="5"/>
  <c r="J504" i="5"/>
  <c r="I504" i="5"/>
  <c r="G504" i="5"/>
  <c r="J503" i="5"/>
  <c r="I503" i="5"/>
  <c r="G503" i="5"/>
  <c r="I502" i="5"/>
  <c r="J502" i="5" s="1"/>
  <c r="G502" i="5"/>
  <c r="J501" i="5"/>
  <c r="I501" i="5"/>
  <c r="G501" i="5"/>
  <c r="J500" i="5"/>
  <c r="I500" i="5"/>
  <c r="G500" i="5"/>
  <c r="I499" i="5"/>
  <c r="J499" i="5" s="1"/>
  <c r="G499" i="5"/>
  <c r="J498" i="5"/>
  <c r="I498" i="5"/>
  <c r="G498" i="5"/>
  <c r="J497" i="5"/>
  <c r="I497" i="5"/>
  <c r="G497" i="5"/>
  <c r="I496" i="5"/>
  <c r="J496" i="5" s="1"/>
  <c r="G496" i="5"/>
  <c r="J495" i="5"/>
  <c r="I495" i="5"/>
  <c r="G495" i="5"/>
  <c r="J494" i="5"/>
  <c r="I494" i="5"/>
  <c r="G494" i="5"/>
  <c r="I493" i="5"/>
  <c r="J493" i="5" s="1"/>
  <c r="G493" i="5"/>
  <c r="J492" i="5"/>
  <c r="I492" i="5"/>
  <c r="G492" i="5"/>
  <c r="J491" i="5"/>
  <c r="I491" i="5"/>
  <c r="G491" i="5"/>
  <c r="I490" i="5"/>
  <c r="J490" i="5" s="1"/>
  <c r="G490" i="5"/>
  <c r="J489" i="5"/>
  <c r="I489" i="5"/>
  <c r="G489" i="5"/>
  <c r="J488" i="5"/>
  <c r="I488" i="5"/>
  <c r="G488" i="5"/>
  <c r="I487" i="5"/>
  <c r="J487" i="5" s="1"/>
  <c r="G487" i="5"/>
  <c r="J486" i="5"/>
  <c r="I486" i="5"/>
  <c r="G486" i="5"/>
  <c r="J485" i="5"/>
  <c r="I485" i="5"/>
  <c r="G485" i="5"/>
  <c r="I484" i="5"/>
  <c r="J484" i="5" s="1"/>
  <c r="G484" i="5"/>
  <c r="J483" i="5"/>
  <c r="I483" i="5"/>
  <c r="G483" i="5"/>
  <c r="J482" i="5"/>
  <c r="I482" i="5"/>
  <c r="G482" i="5"/>
  <c r="I481" i="5"/>
  <c r="J481" i="5" s="1"/>
  <c r="G481" i="5"/>
  <c r="J480" i="5"/>
  <c r="I480" i="5"/>
  <c r="G480" i="5"/>
  <c r="J479" i="5"/>
  <c r="I479" i="5"/>
  <c r="G479" i="5"/>
  <c r="I478" i="5"/>
  <c r="J478" i="5" s="1"/>
  <c r="G478" i="5"/>
  <c r="J477" i="5"/>
  <c r="I477" i="5"/>
  <c r="G477" i="5"/>
  <c r="J476" i="5"/>
  <c r="I476" i="5"/>
  <c r="G476" i="5"/>
  <c r="I475" i="5"/>
  <c r="J475" i="5" s="1"/>
  <c r="G475" i="5"/>
  <c r="J474" i="5"/>
  <c r="I474" i="5"/>
  <c r="G474" i="5"/>
  <c r="I473" i="5"/>
  <c r="J473" i="5" s="1"/>
  <c r="G473" i="5"/>
  <c r="I472" i="5"/>
  <c r="J472" i="5" s="1"/>
  <c r="G472" i="5"/>
  <c r="J471" i="5"/>
  <c r="I471" i="5"/>
  <c r="G471" i="5"/>
  <c r="I470" i="5"/>
  <c r="J470" i="5" s="1"/>
  <c r="G470" i="5"/>
  <c r="I469" i="5"/>
  <c r="J469" i="5" s="1"/>
  <c r="G469" i="5"/>
  <c r="J468" i="5"/>
  <c r="I468" i="5"/>
  <c r="G468" i="5"/>
  <c r="J467" i="5"/>
  <c r="I467" i="5"/>
  <c r="G467" i="5"/>
  <c r="I466" i="5"/>
  <c r="J466" i="5" s="1"/>
  <c r="G466" i="5"/>
  <c r="I465" i="5"/>
  <c r="J465" i="5" s="1"/>
  <c r="G465" i="5"/>
  <c r="I464" i="5"/>
  <c r="J464" i="5" s="1"/>
  <c r="G464" i="5"/>
  <c r="I463" i="5"/>
  <c r="J463" i="5" s="1"/>
  <c r="G463" i="5"/>
  <c r="J462" i="5"/>
  <c r="I462" i="5"/>
  <c r="G462" i="5"/>
  <c r="I461" i="5"/>
  <c r="J461" i="5" s="1"/>
  <c r="G461" i="5"/>
  <c r="I460" i="5"/>
  <c r="J460" i="5" s="1"/>
  <c r="G460" i="5"/>
  <c r="J459" i="5"/>
  <c r="I459" i="5"/>
  <c r="G459" i="5"/>
  <c r="J458" i="5"/>
  <c r="I458" i="5"/>
  <c r="G458" i="5"/>
  <c r="I457" i="5"/>
  <c r="J457" i="5" s="1"/>
  <c r="G457" i="5"/>
  <c r="I456" i="5"/>
  <c r="J456" i="5" s="1"/>
  <c r="G456" i="5"/>
  <c r="I455" i="5"/>
  <c r="J455" i="5" s="1"/>
  <c r="G455" i="5"/>
  <c r="I454" i="5"/>
  <c r="J454" i="5" s="1"/>
  <c r="G454" i="5"/>
  <c r="J453" i="5"/>
  <c r="I453" i="5"/>
  <c r="G453" i="5"/>
  <c r="I452" i="5"/>
  <c r="J452" i="5" s="1"/>
  <c r="G452" i="5"/>
  <c r="I451" i="5"/>
  <c r="J451" i="5" s="1"/>
  <c r="G451" i="5"/>
  <c r="J450" i="5"/>
  <c r="I450" i="5"/>
  <c r="G450" i="5"/>
  <c r="J449" i="5"/>
  <c r="I449" i="5"/>
  <c r="G449" i="5"/>
  <c r="I448" i="5"/>
  <c r="J448" i="5" s="1"/>
  <c r="G448" i="5"/>
  <c r="I447" i="5"/>
  <c r="J447" i="5" s="1"/>
  <c r="G447" i="5"/>
  <c r="I446" i="5"/>
  <c r="J446" i="5" s="1"/>
  <c r="G446" i="5"/>
  <c r="I445" i="5"/>
  <c r="J445" i="5" s="1"/>
  <c r="G445" i="5"/>
  <c r="J444" i="5"/>
  <c r="I444" i="5"/>
  <c r="G444" i="5"/>
  <c r="I443" i="5"/>
  <c r="J443" i="5" s="1"/>
  <c r="G443" i="5"/>
  <c r="I442" i="5"/>
  <c r="J442" i="5" s="1"/>
  <c r="G442" i="5"/>
  <c r="J441" i="5"/>
  <c r="I441" i="5"/>
  <c r="G441" i="5"/>
  <c r="J440" i="5"/>
  <c r="I440" i="5"/>
  <c r="G440" i="5"/>
  <c r="I439" i="5"/>
  <c r="J439" i="5" s="1"/>
  <c r="G439" i="5"/>
  <c r="I438" i="5"/>
  <c r="J438" i="5" s="1"/>
  <c r="G438" i="5"/>
  <c r="I437" i="5"/>
  <c r="J437" i="5" s="1"/>
  <c r="G437" i="5"/>
  <c r="I436" i="5"/>
  <c r="J436" i="5" s="1"/>
  <c r="G436" i="5"/>
  <c r="J435" i="5"/>
  <c r="I435" i="5"/>
  <c r="G435" i="5"/>
  <c r="I434" i="5"/>
  <c r="J434" i="5" s="1"/>
  <c r="G434" i="5"/>
  <c r="I433" i="5"/>
  <c r="J433" i="5" s="1"/>
  <c r="G433" i="5"/>
  <c r="J432" i="5"/>
  <c r="I432" i="5"/>
  <c r="G432" i="5"/>
  <c r="J431" i="5"/>
  <c r="I431" i="5"/>
  <c r="G431" i="5"/>
  <c r="I430" i="5"/>
  <c r="J430" i="5" s="1"/>
  <c r="G430" i="5"/>
  <c r="I429" i="5"/>
  <c r="J429" i="5" s="1"/>
  <c r="G429" i="5"/>
  <c r="I428" i="5"/>
  <c r="J428" i="5" s="1"/>
  <c r="G428" i="5"/>
  <c r="I427" i="5"/>
  <c r="J427" i="5" s="1"/>
  <c r="G427" i="5"/>
  <c r="J426" i="5"/>
  <c r="I426" i="5"/>
  <c r="G426" i="5"/>
  <c r="I425" i="5"/>
  <c r="J425" i="5" s="1"/>
  <c r="G425" i="5"/>
  <c r="I424" i="5"/>
  <c r="J424" i="5" s="1"/>
  <c r="G424" i="5"/>
  <c r="J423" i="5"/>
  <c r="I423" i="5"/>
  <c r="G423" i="5"/>
  <c r="J422" i="5"/>
  <c r="I422" i="5"/>
  <c r="G422" i="5"/>
  <c r="I421" i="5"/>
  <c r="J421" i="5" s="1"/>
  <c r="G421" i="5"/>
  <c r="I420" i="5"/>
  <c r="J420" i="5" s="1"/>
  <c r="G420" i="5"/>
  <c r="I419" i="5"/>
  <c r="J419" i="5" s="1"/>
  <c r="G419" i="5"/>
  <c r="I418" i="5"/>
  <c r="J418" i="5" s="1"/>
  <c r="G418" i="5"/>
  <c r="J417" i="5"/>
  <c r="I417" i="5"/>
  <c r="G417" i="5"/>
  <c r="I416" i="5"/>
  <c r="J416" i="5" s="1"/>
  <c r="G416" i="5"/>
  <c r="I415" i="5"/>
  <c r="J415" i="5" s="1"/>
  <c r="G415" i="5"/>
  <c r="J414" i="5"/>
  <c r="I414" i="5"/>
  <c r="G414" i="5"/>
  <c r="J413" i="5"/>
  <c r="I413" i="5"/>
  <c r="G413" i="5"/>
  <c r="I412" i="5"/>
  <c r="J412" i="5" s="1"/>
  <c r="G412" i="5"/>
  <c r="I411" i="5"/>
  <c r="J411" i="5" s="1"/>
  <c r="G411" i="5"/>
  <c r="I410" i="5"/>
  <c r="J410" i="5" s="1"/>
  <c r="G410" i="5"/>
  <c r="I409" i="5"/>
  <c r="J409" i="5" s="1"/>
  <c r="G409" i="5"/>
  <c r="J408" i="5"/>
  <c r="I408" i="5"/>
  <c r="G408" i="5"/>
  <c r="I407" i="5"/>
  <c r="J407" i="5" s="1"/>
  <c r="G407" i="5"/>
  <c r="I406" i="5"/>
  <c r="J406" i="5" s="1"/>
  <c r="G406" i="5"/>
  <c r="J405" i="5"/>
  <c r="I405" i="5"/>
  <c r="G405" i="5"/>
  <c r="J404" i="5"/>
  <c r="I404" i="5"/>
  <c r="G404" i="5"/>
  <c r="I403" i="5"/>
  <c r="J403" i="5" s="1"/>
  <c r="G403" i="5"/>
  <c r="I402" i="5"/>
  <c r="J402" i="5" s="1"/>
  <c r="G402" i="5"/>
  <c r="I401" i="5"/>
  <c r="J401" i="5" s="1"/>
  <c r="G401" i="5"/>
  <c r="I400" i="5"/>
  <c r="J400" i="5" s="1"/>
  <c r="G400" i="5"/>
  <c r="J399" i="5"/>
  <c r="I399" i="5"/>
  <c r="G399" i="5"/>
  <c r="J398" i="5"/>
  <c r="I398" i="5"/>
  <c r="G398" i="5"/>
  <c r="I397" i="5"/>
  <c r="J397" i="5" s="1"/>
  <c r="G397" i="5"/>
  <c r="J396" i="5"/>
  <c r="I396" i="5"/>
  <c r="G396" i="5"/>
  <c r="J395" i="5"/>
  <c r="I395" i="5"/>
  <c r="G395" i="5"/>
  <c r="I394" i="5"/>
  <c r="J394" i="5" s="1"/>
  <c r="G394" i="5"/>
  <c r="I393" i="5"/>
  <c r="J393" i="5" s="1"/>
  <c r="G393" i="5"/>
  <c r="J392" i="5"/>
  <c r="I392" i="5"/>
  <c r="G392" i="5"/>
  <c r="I391" i="5"/>
  <c r="J391" i="5" s="1"/>
  <c r="G391" i="5"/>
  <c r="I390" i="5"/>
  <c r="J390" i="5" s="1"/>
  <c r="G390" i="5"/>
  <c r="J389" i="5"/>
  <c r="I389" i="5"/>
  <c r="G389" i="5"/>
  <c r="I388" i="5"/>
  <c r="J388" i="5" s="1"/>
  <c r="G388" i="5"/>
  <c r="J387" i="5"/>
  <c r="I387" i="5"/>
  <c r="G387" i="5"/>
  <c r="J386" i="5"/>
  <c r="I386" i="5"/>
  <c r="G386" i="5"/>
  <c r="I385" i="5"/>
  <c r="J385" i="5" s="1"/>
  <c r="G385" i="5"/>
  <c r="I384" i="5"/>
  <c r="J384" i="5" s="1"/>
  <c r="G384" i="5"/>
  <c r="J383" i="5"/>
  <c r="I383" i="5"/>
  <c r="G383" i="5"/>
  <c r="I382" i="5"/>
  <c r="J382" i="5" s="1"/>
  <c r="G382" i="5"/>
  <c r="J381" i="5"/>
  <c r="I381" i="5"/>
  <c r="G381" i="5"/>
  <c r="J380" i="5"/>
  <c r="I380" i="5"/>
  <c r="G380" i="5"/>
  <c r="I379" i="5"/>
  <c r="J379" i="5" s="1"/>
  <c r="G379" i="5"/>
  <c r="J378" i="5"/>
  <c r="I378" i="5"/>
  <c r="G378" i="5"/>
  <c r="J377" i="5"/>
  <c r="I377" i="5"/>
  <c r="G377" i="5"/>
  <c r="I376" i="5"/>
  <c r="J376" i="5" s="1"/>
  <c r="G376" i="5"/>
  <c r="I375" i="5"/>
  <c r="J375" i="5" s="1"/>
  <c r="G375" i="5"/>
  <c r="J374" i="5"/>
  <c r="I374" i="5"/>
  <c r="G374" i="5"/>
  <c r="I373" i="5"/>
  <c r="J373" i="5" s="1"/>
  <c r="G373" i="5"/>
  <c r="J372" i="5"/>
  <c r="I372" i="5"/>
  <c r="G372" i="5"/>
  <c r="J371" i="5"/>
  <c r="I371" i="5"/>
  <c r="G371" i="5"/>
  <c r="I370" i="5"/>
  <c r="J370" i="5" s="1"/>
  <c r="G370" i="5"/>
  <c r="J369" i="5"/>
  <c r="I369" i="5"/>
  <c r="G369" i="5"/>
  <c r="J368" i="5"/>
  <c r="I368" i="5"/>
  <c r="G368" i="5"/>
  <c r="I367" i="5"/>
  <c r="J367" i="5" s="1"/>
  <c r="G367" i="5"/>
  <c r="I366" i="5"/>
  <c r="J366" i="5" s="1"/>
  <c r="G366" i="5"/>
  <c r="J365" i="5"/>
  <c r="I365" i="5"/>
  <c r="G365" i="5"/>
  <c r="I364" i="5"/>
  <c r="J364" i="5" s="1"/>
  <c r="G364" i="5"/>
  <c r="I363" i="5"/>
  <c r="J363" i="5" s="1"/>
  <c r="G363" i="5"/>
  <c r="J362" i="5"/>
  <c r="I362" i="5"/>
  <c r="G362" i="5"/>
  <c r="I361" i="5"/>
  <c r="J361" i="5" s="1"/>
  <c r="G361" i="5"/>
  <c r="J360" i="5"/>
  <c r="I360" i="5"/>
  <c r="G360" i="5"/>
  <c r="J359" i="5"/>
  <c r="I359" i="5"/>
  <c r="G359" i="5"/>
  <c r="I358" i="5"/>
  <c r="J358" i="5" s="1"/>
  <c r="G358" i="5"/>
  <c r="I357" i="5"/>
  <c r="J357" i="5" s="1"/>
  <c r="G357" i="5"/>
  <c r="J356" i="5"/>
  <c r="I356" i="5"/>
  <c r="G356" i="5"/>
  <c r="I355" i="5"/>
  <c r="J355" i="5" s="1"/>
  <c r="G355" i="5"/>
  <c r="J354" i="5"/>
  <c r="I354" i="5"/>
  <c r="G354" i="5"/>
  <c r="J353" i="5"/>
  <c r="I353" i="5"/>
  <c r="G353" i="5"/>
  <c r="I352" i="5"/>
  <c r="J352" i="5" s="1"/>
  <c r="G352" i="5"/>
  <c r="J351" i="5"/>
  <c r="I351" i="5"/>
  <c r="G351" i="5"/>
  <c r="J350" i="5"/>
  <c r="I350" i="5"/>
  <c r="G350" i="5"/>
  <c r="I349" i="5"/>
  <c r="J349" i="5" s="1"/>
  <c r="G349" i="5"/>
  <c r="I348" i="5"/>
  <c r="J348" i="5" s="1"/>
  <c r="G348" i="5"/>
  <c r="J347" i="5"/>
  <c r="I347" i="5"/>
  <c r="G347" i="5"/>
  <c r="I346" i="5"/>
  <c r="J346" i="5" s="1"/>
  <c r="G346" i="5"/>
  <c r="I345" i="5"/>
  <c r="J345" i="5" s="1"/>
  <c r="G345" i="5"/>
  <c r="J344" i="5"/>
  <c r="I344" i="5"/>
  <c r="G344" i="5"/>
  <c r="I343" i="5"/>
  <c r="J343" i="5" s="1"/>
  <c r="G343" i="5"/>
  <c r="J342" i="5"/>
  <c r="I342" i="5"/>
  <c r="G342" i="5"/>
  <c r="J341" i="5"/>
  <c r="I341" i="5"/>
  <c r="G341" i="5"/>
  <c r="I340" i="5"/>
  <c r="J340" i="5" s="1"/>
  <c r="G340" i="5"/>
  <c r="I339" i="5"/>
  <c r="J339" i="5" s="1"/>
  <c r="G339" i="5"/>
  <c r="J338" i="5"/>
  <c r="I338" i="5"/>
  <c r="G338" i="5"/>
  <c r="I337" i="5"/>
  <c r="J337" i="5" s="1"/>
  <c r="G337" i="5"/>
  <c r="I336" i="5"/>
  <c r="J336" i="5" s="1"/>
  <c r="G336" i="5"/>
  <c r="J335" i="5"/>
  <c r="I335" i="5"/>
  <c r="G335" i="5"/>
  <c r="I334" i="5"/>
  <c r="J334" i="5" s="1"/>
  <c r="G334" i="5"/>
  <c r="J333" i="5"/>
  <c r="I333" i="5"/>
  <c r="G333" i="5"/>
  <c r="J332" i="5"/>
  <c r="I332" i="5"/>
  <c r="G332" i="5"/>
  <c r="I331" i="5"/>
  <c r="J331" i="5" s="1"/>
  <c r="G331" i="5"/>
  <c r="I330" i="5"/>
  <c r="J330" i="5" s="1"/>
  <c r="G330" i="5"/>
  <c r="J329" i="5"/>
  <c r="I329" i="5"/>
  <c r="G329" i="5"/>
  <c r="I328" i="5"/>
  <c r="J328" i="5" s="1"/>
  <c r="G328" i="5"/>
  <c r="J327" i="5"/>
  <c r="I327" i="5"/>
  <c r="G327" i="5"/>
  <c r="J326" i="5"/>
  <c r="I326" i="5"/>
  <c r="G326" i="5"/>
  <c r="I325" i="5"/>
  <c r="J325" i="5" s="1"/>
  <c r="G325" i="5"/>
  <c r="J324" i="5"/>
  <c r="I324" i="5"/>
  <c r="G324" i="5"/>
  <c r="J323" i="5"/>
  <c r="I323" i="5"/>
  <c r="G323" i="5"/>
  <c r="I322" i="5"/>
  <c r="J322" i="5" s="1"/>
  <c r="G322" i="5"/>
  <c r="I321" i="5"/>
  <c r="J321" i="5" s="1"/>
  <c r="G321" i="5"/>
  <c r="J320" i="5"/>
  <c r="I320" i="5"/>
  <c r="G320" i="5"/>
  <c r="I319" i="5"/>
  <c r="J319" i="5" s="1"/>
  <c r="G319" i="5"/>
  <c r="J318" i="5"/>
  <c r="I318" i="5"/>
  <c r="G318" i="5"/>
  <c r="J317" i="5"/>
  <c r="I317" i="5"/>
  <c r="G317" i="5"/>
  <c r="I316" i="5"/>
  <c r="J316" i="5" s="1"/>
  <c r="G316" i="5"/>
  <c r="J315" i="5"/>
  <c r="I315" i="5"/>
  <c r="G315" i="5"/>
  <c r="J314" i="5"/>
  <c r="I314" i="5"/>
  <c r="G314" i="5"/>
  <c r="I313" i="5"/>
  <c r="J313" i="5" s="1"/>
  <c r="G313" i="5"/>
  <c r="I312" i="5"/>
  <c r="J312" i="5" s="1"/>
  <c r="G312" i="5"/>
  <c r="J311" i="5"/>
  <c r="I311" i="5"/>
  <c r="G311" i="5"/>
  <c r="I310" i="5"/>
  <c r="J310" i="5" s="1"/>
  <c r="G310" i="5"/>
  <c r="J309" i="5"/>
  <c r="I309" i="5"/>
  <c r="G309" i="5"/>
  <c r="J308" i="5"/>
  <c r="I308" i="5"/>
  <c r="G308" i="5"/>
  <c r="I307" i="5"/>
  <c r="J307" i="5" s="1"/>
  <c r="G307" i="5"/>
  <c r="J306" i="5"/>
  <c r="I306" i="5"/>
  <c r="G306" i="5"/>
  <c r="J305" i="5"/>
  <c r="I305" i="5"/>
  <c r="G305" i="5"/>
  <c r="I304" i="5"/>
  <c r="J304" i="5" s="1"/>
  <c r="G304" i="5"/>
  <c r="I303" i="5"/>
  <c r="J303" i="5" s="1"/>
  <c r="G303" i="5"/>
  <c r="J302" i="5"/>
  <c r="I302" i="5"/>
  <c r="G302" i="5"/>
  <c r="I301" i="5"/>
  <c r="J301" i="5" s="1"/>
  <c r="G301" i="5"/>
  <c r="I300" i="5"/>
  <c r="J300" i="5" s="1"/>
  <c r="G300" i="5"/>
  <c r="J299" i="5"/>
  <c r="I299" i="5"/>
  <c r="G299" i="5"/>
  <c r="I298" i="5"/>
  <c r="J298" i="5" s="1"/>
  <c r="G298" i="5"/>
  <c r="J297" i="5"/>
  <c r="I297" i="5"/>
  <c r="G297" i="5"/>
  <c r="J296" i="5"/>
  <c r="I296" i="5"/>
  <c r="G296" i="5"/>
  <c r="I295" i="5"/>
  <c r="J295" i="5" s="1"/>
  <c r="G295" i="5"/>
  <c r="I294" i="5"/>
  <c r="J294" i="5" s="1"/>
  <c r="G294" i="5"/>
  <c r="J293" i="5"/>
  <c r="I293" i="5"/>
  <c r="G293" i="5"/>
  <c r="I292" i="5"/>
  <c r="J292" i="5" s="1"/>
  <c r="G292" i="5"/>
  <c r="J291" i="5"/>
  <c r="I291" i="5"/>
  <c r="G291" i="5"/>
  <c r="J290" i="5"/>
  <c r="I290" i="5"/>
  <c r="G290" i="5"/>
  <c r="I289" i="5"/>
  <c r="J289" i="5" s="1"/>
  <c r="G289" i="5"/>
  <c r="J288" i="5"/>
  <c r="I288" i="5"/>
  <c r="G288" i="5"/>
  <c r="J287" i="5"/>
  <c r="I287" i="5"/>
  <c r="G287" i="5"/>
  <c r="I286" i="5"/>
  <c r="J286" i="5" s="1"/>
  <c r="G286" i="5"/>
  <c r="I285" i="5"/>
  <c r="J285" i="5" s="1"/>
  <c r="G285" i="5"/>
  <c r="J284" i="5"/>
  <c r="I284" i="5"/>
  <c r="G284" i="5"/>
  <c r="I283" i="5"/>
  <c r="J283" i="5" s="1"/>
  <c r="G283" i="5"/>
  <c r="J282" i="5"/>
  <c r="I282" i="5"/>
  <c r="G282" i="5"/>
  <c r="J281" i="5"/>
  <c r="I281" i="5"/>
  <c r="G281" i="5"/>
  <c r="I280" i="5"/>
  <c r="J280" i="5" s="1"/>
  <c r="G280" i="5"/>
  <c r="J279" i="5"/>
  <c r="I279" i="5"/>
  <c r="G279" i="5"/>
  <c r="J278" i="5"/>
  <c r="I278" i="5"/>
  <c r="G278" i="5"/>
  <c r="I277" i="5"/>
  <c r="J277" i="5" s="1"/>
  <c r="G277" i="5"/>
  <c r="I276" i="5"/>
  <c r="J276" i="5" s="1"/>
  <c r="G276" i="5"/>
  <c r="J275" i="5"/>
  <c r="I275" i="5"/>
  <c r="G275" i="5"/>
  <c r="I274" i="5"/>
  <c r="J274" i="5" s="1"/>
  <c r="G274" i="5"/>
  <c r="I272" i="5"/>
  <c r="J272" i="5" s="1"/>
  <c r="G272" i="5"/>
  <c r="J271" i="5"/>
  <c r="I271" i="5"/>
  <c r="G271" i="5"/>
  <c r="I270" i="5"/>
  <c r="J270" i="5" s="1"/>
  <c r="G270" i="5"/>
  <c r="I269" i="5"/>
  <c r="J269" i="5" s="1"/>
  <c r="G269" i="5"/>
  <c r="J268" i="5"/>
  <c r="I268" i="5"/>
  <c r="G268" i="5"/>
  <c r="I267" i="5"/>
  <c r="J267" i="5" s="1"/>
  <c r="G267" i="5"/>
  <c r="J266" i="5"/>
  <c r="I266" i="5"/>
  <c r="G266" i="5"/>
  <c r="J265" i="5"/>
  <c r="I265" i="5"/>
  <c r="G265" i="5"/>
  <c r="I264" i="5"/>
  <c r="J264" i="5" s="1"/>
  <c r="G264" i="5"/>
  <c r="I263" i="5"/>
  <c r="J263" i="5" s="1"/>
  <c r="G263" i="5"/>
  <c r="J262" i="5"/>
  <c r="I262" i="5"/>
  <c r="G262" i="5"/>
  <c r="I261" i="5"/>
  <c r="J261" i="5" s="1"/>
  <c r="G261" i="5"/>
  <c r="J260" i="5"/>
  <c r="I260" i="5"/>
  <c r="G260" i="5"/>
  <c r="J259" i="5"/>
  <c r="I259" i="5"/>
  <c r="G259" i="5"/>
  <c r="I258" i="5"/>
  <c r="J258" i="5" s="1"/>
  <c r="G258" i="5"/>
  <c r="J257" i="5"/>
  <c r="I257" i="5"/>
  <c r="G257" i="5"/>
  <c r="J256" i="5"/>
  <c r="I256" i="5"/>
  <c r="G256" i="5"/>
  <c r="I255" i="5"/>
  <c r="J255" i="5" s="1"/>
  <c r="G255" i="5"/>
  <c r="I254" i="5"/>
  <c r="J254" i="5" s="1"/>
  <c r="G254" i="5"/>
  <c r="J253" i="5"/>
  <c r="I253" i="5"/>
  <c r="G253" i="5"/>
  <c r="I252" i="5"/>
  <c r="J252" i="5" s="1"/>
  <c r="G252" i="5"/>
  <c r="I251" i="5"/>
  <c r="J251" i="5" s="1"/>
  <c r="G251" i="5"/>
  <c r="J250" i="5"/>
  <c r="I250" i="5"/>
  <c r="G250" i="5"/>
  <c r="I249" i="5"/>
  <c r="J249" i="5" s="1"/>
  <c r="G249" i="5"/>
  <c r="J248" i="5"/>
  <c r="I248" i="5"/>
  <c r="G248" i="5"/>
  <c r="J247" i="5"/>
  <c r="I247" i="5"/>
  <c r="G247" i="5"/>
  <c r="I246" i="5"/>
  <c r="J246" i="5" s="1"/>
  <c r="G246" i="5"/>
  <c r="I245" i="5"/>
  <c r="J245" i="5" s="1"/>
  <c r="G245" i="5"/>
  <c r="E245" i="5"/>
  <c r="I244" i="5"/>
  <c r="J244" i="5" s="1"/>
  <c r="G244" i="5"/>
  <c r="I243" i="5"/>
  <c r="J243" i="5" s="1"/>
  <c r="G243" i="5"/>
  <c r="J242" i="5"/>
  <c r="I242" i="5"/>
  <c r="G242" i="5"/>
  <c r="I241" i="5"/>
  <c r="J241" i="5" s="1"/>
  <c r="G241" i="5"/>
  <c r="J240" i="5"/>
  <c r="I240" i="5"/>
  <c r="G240" i="5"/>
  <c r="J239" i="5"/>
  <c r="I239" i="5"/>
  <c r="G239" i="5"/>
  <c r="I238" i="5"/>
  <c r="J238" i="5" s="1"/>
  <c r="G238" i="5"/>
  <c r="I237" i="5"/>
  <c r="J237" i="5" s="1"/>
  <c r="G237" i="5"/>
  <c r="J236" i="5"/>
  <c r="I236" i="5"/>
  <c r="G236" i="5"/>
  <c r="I235" i="5"/>
  <c r="J235" i="5" s="1"/>
  <c r="G235" i="5"/>
  <c r="J234" i="5"/>
  <c r="I234" i="5"/>
  <c r="G234" i="5"/>
  <c r="J233" i="5"/>
  <c r="I233" i="5"/>
  <c r="G233" i="5"/>
  <c r="I232" i="5"/>
  <c r="J232" i="5" s="1"/>
  <c r="G232" i="5"/>
  <c r="J231" i="5"/>
  <c r="I231" i="5"/>
  <c r="G231" i="5"/>
  <c r="J230" i="5"/>
  <c r="I230" i="5"/>
  <c r="G230" i="5"/>
  <c r="I224" i="5"/>
  <c r="J224" i="5" s="1"/>
  <c r="G224" i="5"/>
  <c r="G63" i="6" s="1"/>
  <c r="I223" i="5"/>
  <c r="J223" i="5" s="1"/>
  <c r="G223" i="5"/>
  <c r="J222" i="5"/>
  <c r="I222" i="5"/>
  <c r="G222" i="5"/>
  <c r="G61" i="6" s="1"/>
  <c r="I221" i="5"/>
  <c r="J221" i="5" s="1"/>
  <c r="G221" i="5"/>
  <c r="G60" i="6" s="1"/>
  <c r="I220" i="5"/>
  <c r="J220" i="5" s="1"/>
  <c r="G220" i="5"/>
  <c r="J219" i="5"/>
  <c r="I219" i="5"/>
  <c r="G219" i="5"/>
  <c r="I218" i="5"/>
  <c r="J218" i="5" s="1"/>
  <c r="G218" i="5"/>
  <c r="G57" i="6" s="1"/>
  <c r="J217" i="5"/>
  <c r="I217" i="5"/>
  <c r="G217" i="5"/>
  <c r="J216" i="5"/>
  <c r="I216" i="5"/>
  <c r="G216" i="5"/>
  <c r="G55" i="6" s="1"/>
  <c r="I215" i="5"/>
  <c r="J215" i="5" s="1"/>
  <c r="G215" i="5"/>
  <c r="G54" i="6" s="1"/>
  <c r="I214" i="5"/>
  <c r="J214" i="5" s="1"/>
  <c r="G214" i="5"/>
  <c r="J213" i="5"/>
  <c r="I213" i="5"/>
  <c r="G213" i="5"/>
  <c r="G52" i="6" s="1"/>
  <c r="I212" i="5"/>
  <c r="J212" i="5" s="1"/>
  <c r="G212" i="5"/>
  <c r="G51" i="6" s="1"/>
  <c r="I211" i="5"/>
  <c r="J211" i="5" s="1"/>
  <c r="G211" i="5"/>
  <c r="J210" i="5"/>
  <c r="I210" i="5"/>
  <c r="G210" i="5"/>
  <c r="I209" i="5"/>
  <c r="J209" i="5" s="1"/>
  <c r="G209" i="5"/>
  <c r="G48" i="6" s="1"/>
  <c r="J208" i="5"/>
  <c r="I208" i="5"/>
  <c r="G208" i="5"/>
  <c r="J207" i="5"/>
  <c r="I207" i="5"/>
  <c r="G207" i="5"/>
  <c r="G46" i="6" s="1"/>
  <c r="I206" i="5"/>
  <c r="J206" i="5" s="1"/>
  <c r="G206" i="5"/>
  <c r="G45" i="6" s="1"/>
  <c r="I205" i="5"/>
  <c r="J205" i="5" s="1"/>
  <c r="G205" i="5"/>
  <c r="J204" i="5"/>
  <c r="I204" i="5"/>
  <c r="G204" i="5"/>
  <c r="G43" i="6" s="1"/>
  <c r="I203" i="5"/>
  <c r="J203" i="5" s="1"/>
  <c r="G203" i="5"/>
  <c r="G42" i="6" s="1"/>
  <c r="I202" i="5"/>
  <c r="J202" i="5" s="1"/>
  <c r="G202" i="5"/>
  <c r="J201" i="5"/>
  <c r="I201" i="5"/>
  <c r="G201" i="5"/>
  <c r="I200" i="5"/>
  <c r="J200" i="5" s="1"/>
  <c r="G200" i="5"/>
  <c r="G39" i="6" s="1"/>
  <c r="J199" i="5"/>
  <c r="I199" i="5"/>
  <c r="G199" i="5"/>
  <c r="J198" i="5"/>
  <c r="I198" i="5"/>
  <c r="G198" i="5"/>
  <c r="G37" i="6" s="1"/>
  <c r="I197" i="5"/>
  <c r="J197" i="5" s="1"/>
  <c r="G197" i="5"/>
  <c r="G36" i="6" s="1"/>
  <c r="I196" i="5"/>
  <c r="J196" i="5" s="1"/>
  <c r="G196" i="5"/>
  <c r="I195" i="5"/>
  <c r="J195" i="5" s="1"/>
  <c r="G195" i="5"/>
  <c r="G34" i="6" s="1"/>
  <c r="I194" i="5"/>
  <c r="J194" i="5" s="1"/>
  <c r="G194" i="5"/>
  <c r="G33" i="6" s="1"/>
  <c r="I193" i="5"/>
  <c r="J193" i="5" s="1"/>
  <c r="G193" i="5"/>
  <c r="J192" i="5"/>
  <c r="I192" i="5"/>
  <c r="G192" i="5"/>
  <c r="I191" i="5"/>
  <c r="J191" i="5" s="1"/>
  <c r="G191" i="5"/>
  <c r="J190" i="5"/>
  <c r="I190" i="5"/>
  <c r="G190" i="5"/>
  <c r="J189" i="5"/>
  <c r="I189" i="5"/>
  <c r="G189" i="5"/>
  <c r="G225" i="5" s="1"/>
  <c r="J187" i="5"/>
  <c r="I187" i="5"/>
  <c r="G187" i="5"/>
  <c r="G27" i="6" s="1"/>
  <c r="I186" i="5"/>
  <c r="J186" i="5" s="1"/>
  <c r="G186" i="5"/>
  <c r="G26" i="6" s="1"/>
  <c r="J185" i="5"/>
  <c r="I185" i="5"/>
  <c r="G185" i="5"/>
  <c r="J184" i="5"/>
  <c r="I184" i="5"/>
  <c r="G184" i="5"/>
  <c r="G24" i="6" s="1"/>
  <c r="I183" i="5"/>
  <c r="J183" i="5" s="1"/>
  <c r="G183" i="5"/>
  <c r="G23" i="6" s="1"/>
  <c r="J182" i="5"/>
  <c r="I182" i="5"/>
  <c r="G182" i="5"/>
  <c r="J181" i="5"/>
  <c r="I181" i="5"/>
  <c r="G181" i="5"/>
  <c r="G21" i="6" s="1"/>
  <c r="I180" i="5"/>
  <c r="J180" i="5" s="1"/>
  <c r="G180" i="5"/>
  <c r="G20" i="6" s="1"/>
  <c r="I179" i="5"/>
  <c r="J179" i="5" s="1"/>
  <c r="G179" i="5"/>
  <c r="J178" i="5"/>
  <c r="I178" i="5"/>
  <c r="G178" i="5"/>
  <c r="G18" i="6" s="1"/>
  <c r="I177" i="5"/>
  <c r="J177" i="5" s="1"/>
  <c r="G177" i="5"/>
  <c r="G17" i="6" s="1"/>
  <c r="J176" i="5"/>
  <c r="I176" i="5"/>
  <c r="G176" i="5"/>
  <c r="J175" i="5"/>
  <c r="I175" i="5"/>
  <c r="G175" i="5"/>
  <c r="G15" i="6" s="1"/>
  <c r="I174" i="5"/>
  <c r="J174" i="5" s="1"/>
  <c r="G174" i="5"/>
  <c r="G14" i="6" s="1"/>
  <c r="J173" i="5"/>
  <c r="I173" i="5"/>
  <c r="G173" i="5"/>
  <c r="J172" i="5"/>
  <c r="I172" i="5"/>
  <c r="G172" i="5"/>
  <c r="G12" i="6" s="1"/>
  <c r="I167" i="5"/>
  <c r="J167" i="5" s="1"/>
  <c r="G167" i="5"/>
  <c r="J166" i="5"/>
  <c r="I166" i="5"/>
  <c r="G166" i="5"/>
  <c r="J165" i="5"/>
  <c r="I165" i="5"/>
  <c r="G165" i="5"/>
  <c r="I164" i="5"/>
  <c r="J164" i="5" s="1"/>
  <c r="G164" i="5"/>
  <c r="J163" i="5"/>
  <c r="I163" i="5"/>
  <c r="G163" i="5"/>
  <c r="J162" i="5"/>
  <c r="I162" i="5"/>
  <c r="G162" i="5"/>
  <c r="I161" i="5"/>
  <c r="J161" i="5" s="1"/>
  <c r="G161" i="5"/>
  <c r="I160" i="5"/>
  <c r="J160" i="5" s="1"/>
  <c r="G160" i="5"/>
  <c r="J159" i="5"/>
  <c r="I159" i="5"/>
  <c r="G159" i="5"/>
  <c r="I158" i="5"/>
  <c r="J158" i="5" s="1"/>
  <c r="G158" i="5"/>
  <c r="J157" i="5"/>
  <c r="I157" i="5"/>
  <c r="G157" i="5"/>
  <c r="J156" i="5"/>
  <c r="I156" i="5"/>
  <c r="G156" i="5"/>
  <c r="I155" i="5"/>
  <c r="J155" i="5" s="1"/>
  <c r="G155" i="5"/>
  <c r="J154" i="5"/>
  <c r="I154" i="5"/>
  <c r="G154" i="5"/>
  <c r="J153" i="5"/>
  <c r="I153" i="5"/>
  <c r="G153" i="5"/>
  <c r="I152" i="5"/>
  <c r="J152" i="5" s="1"/>
  <c r="G152" i="5"/>
  <c r="I151" i="5"/>
  <c r="J151" i="5" s="1"/>
  <c r="G151" i="5"/>
  <c r="J150" i="5"/>
  <c r="I150" i="5"/>
  <c r="G150" i="5"/>
  <c r="I149" i="5"/>
  <c r="J149" i="5" s="1"/>
  <c r="G149" i="5"/>
  <c r="J148" i="5"/>
  <c r="I148" i="5"/>
  <c r="G148" i="5"/>
  <c r="J147" i="5"/>
  <c r="I147" i="5"/>
  <c r="G147" i="5"/>
  <c r="I146" i="5"/>
  <c r="J146" i="5" s="1"/>
  <c r="G146" i="5"/>
  <c r="J145" i="5"/>
  <c r="I145" i="5"/>
  <c r="G145" i="5"/>
  <c r="J144" i="5"/>
  <c r="I144" i="5"/>
  <c r="G144" i="5"/>
  <c r="I143" i="5"/>
  <c r="J143" i="5" s="1"/>
  <c r="G143" i="5"/>
  <c r="I142" i="5"/>
  <c r="J142" i="5" s="1"/>
  <c r="G142" i="5"/>
  <c r="J141" i="5"/>
  <c r="I141" i="5"/>
  <c r="G141" i="5"/>
  <c r="I140" i="5"/>
  <c r="J140" i="5" s="1"/>
  <c r="G140" i="5"/>
  <c r="J139" i="5"/>
  <c r="I139" i="5"/>
  <c r="G139" i="5"/>
  <c r="J138" i="5"/>
  <c r="I138" i="5"/>
  <c r="G138" i="5"/>
  <c r="I137" i="5"/>
  <c r="J137" i="5" s="1"/>
  <c r="G137" i="5"/>
  <c r="J136" i="5"/>
  <c r="I136" i="5"/>
  <c r="G136" i="5"/>
  <c r="J135" i="5"/>
  <c r="I135" i="5"/>
  <c r="G135" i="5"/>
  <c r="I134" i="5"/>
  <c r="J134" i="5" s="1"/>
  <c r="G134" i="5"/>
  <c r="I133" i="5"/>
  <c r="J133" i="5" s="1"/>
  <c r="G133" i="5"/>
  <c r="J132" i="5"/>
  <c r="I132" i="5"/>
  <c r="G132" i="5"/>
  <c r="I131" i="5"/>
  <c r="J131" i="5" s="1"/>
  <c r="G131" i="5"/>
  <c r="J130" i="5"/>
  <c r="I130" i="5"/>
  <c r="G130" i="5"/>
  <c r="J129" i="5"/>
  <c r="I129" i="5"/>
  <c r="G129" i="5"/>
  <c r="I128" i="5"/>
  <c r="J128" i="5" s="1"/>
  <c r="G128" i="5"/>
  <c r="J127" i="5"/>
  <c r="I127" i="5"/>
  <c r="G127" i="5"/>
  <c r="J126" i="5"/>
  <c r="I126" i="5"/>
  <c r="G126" i="5"/>
  <c r="I125" i="5"/>
  <c r="J125" i="5" s="1"/>
  <c r="G125" i="5"/>
  <c r="I124" i="5"/>
  <c r="J124" i="5" s="1"/>
  <c r="G124" i="5"/>
  <c r="J123" i="5"/>
  <c r="I123" i="5"/>
  <c r="G123" i="5"/>
  <c r="I122" i="5"/>
  <c r="J122" i="5" s="1"/>
  <c r="G122" i="5"/>
  <c r="J121" i="5"/>
  <c r="I121" i="5"/>
  <c r="G121" i="5"/>
  <c r="J120" i="5"/>
  <c r="I120" i="5"/>
  <c r="G120" i="5"/>
  <c r="I119" i="5"/>
  <c r="J119" i="5" s="1"/>
  <c r="G119" i="5"/>
  <c r="J118" i="5"/>
  <c r="I118" i="5"/>
  <c r="G118" i="5"/>
  <c r="J117" i="5"/>
  <c r="I117" i="5"/>
  <c r="G117" i="5"/>
  <c r="I116" i="5"/>
  <c r="J116" i="5" s="1"/>
  <c r="G116" i="5"/>
  <c r="I115" i="5"/>
  <c r="J115" i="5" s="1"/>
  <c r="G115" i="5"/>
  <c r="J114" i="5"/>
  <c r="I114" i="5"/>
  <c r="G114" i="5"/>
  <c r="I113" i="5"/>
  <c r="J113" i="5" s="1"/>
  <c r="G113" i="5"/>
  <c r="J112" i="5"/>
  <c r="I112" i="5"/>
  <c r="G112" i="5"/>
  <c r="J111" i="5"/>
  <c r="I111" i="5"/>
  <c r="G111" i="5"/>
  <c r="I110" i="5"/>
  <c r="J110" i="5" s="1"/>
  <c r="G110" i="5"/>
  <c r="J109" i="5"/>
  <c r="I109" i="5"/>
  <c r="G109" i="5"/>
  <c r="J108" i="5"/>
  <c r="I108" i="5"/>
  <c r="G108" i="5"/>
  <c r="I107" i="5"/>
  <c r="J107" i="5" s="1"/>
  <c r="G107" i="5"/>
  <c r="I106" i="5"/>
  <c r="J106" i="5" s="1"/>
  <c r="G106" i="5"/>
  <c r="J105" i="5"/>
  <c r="I105" i="5"/>
  <c r="G105" i="5"/>
  <c r="I104" i="5"/>
  <c r="J104" i="5" s="1"/>
  <c r="G104" i="5"/>
  <c r="J103" i="5"/>
  <c r="I103" i="5"/>
  <c r="G103" i="5"/>
  <c r="J102" i="5"/>
  <c r="I102" i="5"/>
  <c r="G102" i="5"/>
  <c r="I101" i="5"/>
  <c r="J101" i="5" s="1"/>
  <c r="G101" i="5"/>
  <c r="J100" i="5"/>
  <c r="I100" i="5"/>
  <c r="G100" i="5"/>
  <c r="J99" i="5"/>
  <c r="I99" i="5"/>
  <c r="G99" i="5"/>
  <c r="I98" i="5"/>
  <c r="J98" i="5" s="1"/>
  <c r="G98" i="5"/>
  <c r="I97" i="5"/>
  <c r="J97" i="5" s="1"/>
  <c r="G97" i="5"/>
  <c r="J96" i="5"/>
  <c r="I96" i="5"/>
  <c r="G96" i="5"/>
  <c r="I95" i="5"/>
  <c r="J95" i="5" s="1"/>
  <c r="G95" i="5"/>
  <c r="J94" i="5"/>
  <c r="I94" i="5"/>
  <c r="G94" i="5"/>
  <c r="J93" i="5"/>
  <c r="I93" i="5"/>
  <c r="G93" i="5"/>
  <c r="I92" i="5"/>
  <c r="J92" i="5" s="1"/>
  <c r="G92" i="5"/>
  <c r="J91" i="5"/>
  <c r="I91" i="5"/>
  <c r="G91" i="5"/>
  <c r="I90" i="5"/>
  <c r="J90" i="5" s="1"/>
  <c r="G90" i="5"/>
  <c r="I89" i="5"/>
  <c r="J89" i="5" s="1"/>
  <c r="G89" i="5"/>
  <c r="I88" i="5"/>
  <c r="J88" i="5" s="1"/>
  <c r="G88" i="5"/>
  <c r="I87" i="5"/>
  <c r="J87" i="5" s="1"/>
  <c r="G87" i="5"/>
  <c r="I86" i="5"/>
  <c r="J86" i="5" s="1"/>
  <c r="G86" i="5"/>
  <c r="J85" i="5"/>
  <c r="I85" i="5"/>
  <c r="G85" i="5"/>
  <c r="I84" i="5"/>
  <c r="J84" i="5" s="1"/>
  <c r="G84" i="5"/>
  <c r="I83" i="5"/>
  <c r="J83" i="5" s="1"/>
  <c r="G83" i="5"/>
  <c r="J82" i="5"/>
  <c r="I82" i="5"/>
  <c r="G82" i="5"/>
  <c r="I81" i="5"/>
  <c r="J81" i="5" s="1"/>
  <c r="G81" i="5"/>
  <c r="I80" i="5"/>
  <c r="J80" i="5" s="1"/>
  <c r="G80" i="5"/>
  <c r="I79" i="5"/>
  <c r="J79" i="5" s="1"/>
  <c r="G79" i="5"/>
  <c r="I78" i="5"/>
  <c r="J78" i="5" s="1"/>
  <c r="G78" i="5"/>
  <c r="I77" i="5"/>
  <c r="J77" i="5" s="1"/>
  <c r="G77" i="5"/>
  <c r="J76" i="5"/>
  <c r="I76" i="5"/>
  <c r="G76" i="5"/>
  <c r="I75" i="5"/>
  <c r="J75" i="5" s="1"/>
  <c r="G75" i="5"/>
  <c r="I74" i="5"/>
  <c r="J74" i="5" s="1"/>
  <c r="G74" i="5"/>
  <c r="J73" i="5"/>
  <c r="I73" i="5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J67" i="5"/>
  <c r="I67" i="5"/>
  <c r="G67" i="5"/>
  <c r="I66" i="5"/>
  <c r="J66" i="5" s="1"/>
  <c r="G66" i="5"/>
  <c r="I65" i="5"/>
  <c r="J65" i="5" s="1"/>
  <c r="G65" i="5"/>
  <c r="J64" i="5"/>
  <c r="I64" i="5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I59" i="5"/>
  <c r="J59" i="5" s="1"/>
  <c r="G59" i="5"/>
  <c r="J58" i="5"/>
  <c r="I58" i="5"/>
  <c r="G58" i="5"/>
  <c r="I57" i="5"/>
  <c r="J57" i="5" s="1"/>
  <c r="G57" i="5"/>
  <c r="I56" i="5"/>
  <c r="J56" i="5" s="1"/>
  <c r="G56" i="5"/>
  <c r="J55" i="5"/>
  <c r="I55" i="5"/>
  <c r="G55" i="5"/>
  <c r="I54" i="5"/>
  <c r="J54" i="5" s="1"/>
  <c r="G54" i="5"/>
  <c r="I53" i="5"/>
  <c r="J53" i="5" s="1"/>
  <c r="G53" i="5"/>
  <c r="I52" i="5"/>
  <c r="J52" i="5" s="1"/>
  <c r="G52" i="5"/>
  <c r="I51" i="5"/>
  <c r="J51" i="5" s="1"/>
  <c r="G51" i="5"/>
  <c r="I50" i="5"/>
  <c r="J50" i="5" s="1"/>
  <c r="G50" i="5"/>
  <c r="J49" i="5"/>
  <c r="I49" i="5"/>
  <c r="G49" i="5"/>
  <c r="J48" i="5"/>
  <c r="I48" i="5"/>
  <c r="G48" i="5"/>
  <c r="I47" i="5"/>
  <c r="J47" i="5" s="1"/>
  <c r="G47" i="5"/>
  <c r="J46" i="5"/>
  <c r="I46" i="5"/>
  <c r="G46" i="5"/>
  <c r="I45" i="5"/>
  <c r="J45" i="5" s="1"/>
  <c r="G45" i="5"/>
  <c r="I44" i="5"/>
  <c r="J44" i="5" s="1"/>
  <c r="G44" i="5"/>
  <c r="J43" i="5"/>
  <c r="I43" i="5"/>
  <c r="G43" i="5"/>
  <c r="I42" i="5"/>
  <c r="J42" i="5" s="1"/>
  <c r="G42" i="5"/>
  <c r="I41" i="5"/>
  <c r="J41" i="5" s="1"/>
  <c r="G41" i="5"/>
  <c r="J40" i="5"/>
  <c r="I40" i="5"/>
  <c r="G40" i="5"/>
  <c r="I39" i="5"/>
  <c r="J39" i="5" s="1"/>
  <c r="G39" i="5"/>
  <c r="I38" i="5"/>
  <c r="J38" i="5" s="1"/>
  <c r="G38" i="5"/>
  <c r="J37" i="5"/>
  <c r="I37" i="5"/>
  <c r="G37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I32" i="5"/>
  <c r="J32" i="5" s="1"/>
  <c r="G32" i="5"/>
  <c r="J31" i="5"/>
  <c r="I31" i="5"/>
  <c r="G31" i="5"/>
  <c r="J30" i="5"/>
  <c r="I30" i="5"/>
  <c r="G30" i="5"/>
  <c r="J29" i="5"/>
  <c r="I29" i="5"/>
  <c r="G29" i="5"/>
  <c r="J28" i="5"/>
  <c r="I28" i="5"/>
  <c r="G28" i="5"/>
  <c r="J27" i="5"/>
  <c r="I27" i="5"/>
  <c r="G27" i="5"/>
  <c r="J26" i="5"/>
  <c r="I26" i="5"/>
  <c r="G26" i="5"/>
  <c r="J25" i="5"/>
  <c r="I25" i="5"/>
  <c r="G25" i="5"/>
  <c r="J24" i="5"/>
  <c r="I24" i="5"/>
  <c r="G24" i="5"/>
  <c r="J23" i="5"/>
  <c r="I23" i="5"/>
  <c r="G23" i="5"/>
  <c r="J21" i="5"/>
  <c r="J22" i="5" s="1"/>
  <c r="I21" i="5"/>
  <c r="G21" i="5"/>
  <c r="I18" i="5"/>
  <c r="J18" i="5" s="1"/>
  <c r="C15" i="4" s="1"/>
  <c r="G18" i="5"/>
  <c r="G16" i="5"/>
  <c r="G15" i="5"/>
  <c r="E14" i="5"/>
  <c r="J13" i="5"/>
  <c r="J14" i="5" s="1"/>
  <c r="I13" i="5"/>
  <c r="G13" i="5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J20" i="2"/>
  <c r="I20" i="2"/>
  <c r="H20" i="2"/>
  <c r="G20" i="2"/>
  <c r="F20" i="2"/>
  <c r="J19" i="2"/>
  <c r="I19" i="2"/>
  <c r="H19" i="2"/>
  <c r="G19" i="2"/>
  <c r="F19" i="2"/>
  <c r="J18" i="2"/>
  <c r="J17" i="2"/>
  <c r="J16" i="2"/>
  <c r="J15" i="2"/>
  <c r="J14" i="2"/>
  <c r="J13" i="2"/>
  <c r="J12" i="2"/>
  <c r="D24" i="1"/>
  <c r="D23" i="1"/>
  <c r="D21" i="1"/>
  <c r="D18" i="1"/>
  <c r="D17" i="1"/>
  <c r="H90" i="5" l="1"/>
  <c r="H135" i="5"/>
  <c r="C12" i="4"/>
  <c r="H54" i="5"/>
  <c r="J885" i="5"/>
  <c r="C22" i="4" s="1"/>
  <c r="J886" i="5"/>
  <c r="C20" i="4" s="1"/>
  <c r="C11" i="4"/>
  <c r="H74" i="5"/>
  <c r="H133" i="5"/>
  <c r="G40" i="6"/>
  <c r="G58" i="6"/>
  <c r="H70" i="5"/>
  <c r="H79" i="5"/>
  <c r="G38" i="6"/>
  <c r="G56" i="6"/>
  <c r="J273" i="5"/>
  <c r="G168" i="5"/>
  <c r="H66" i="5"/>
  <c r="H75" i="5"/>
  <c r="H147" i="5"/>
  <c r="H151" i="5"/>
  <c r="H33" i="5"/>
  <c r="H58" i="5"/>
  <c r="H106" i="5"/>
  <c r="H132" i="5"/>
  <c r="H165" i="5"/>
  <c r="H55" i="5"/>
  <c r="H83" i="5"/>
  <c r="G28" i="6"/>
  <c r="J168" i="5"/>
  <c r="C13" i="4" s="1"/>
  <c r="H52" i="5"/>
  <c r="G14" i="5"/>
  <c r="G22" i="5"/>
  <c r="G169" i="5" s="1"/>
  <c r="H46" i="5"/>
  <c r="H48" i="5"/>
  <c r="H141" i="5"/>
  <c r="G19" i="6"/>
  <c r="H61" i="5"/>
  <c r="H69" i="5"/>
  <c r="H78" i="5"/>
  <c r="H124" i="5"/>
  <c r="H150" i="5"/>
  <c r="G188" i="5"/>
  <c r="G44" i="6"/>
  <c r="G62" i="6"/>
  <c r="H157" i="5"/>
  <c r="H166" i="5"/>
  <c r="G16" i="6"/>
  <c r="G25" i="6"/>
  <c r="G30" i="6"/>
  <c r="H85" i="5"/>
  <c r="H103" i="5"/>
  <c r="H112" i="5"/>
  <c r="J188" i="5"/>
  <c r="G49" i="6"/>
  <c r="H154" i="5"/>
  <c r="G13" i="6"/>
  <c r="G64" i="6" s="1"/>
  <c r="G65" i="6" s="1"/>
  <c r="G22" i="6"/>
  <c r="J225" i="5"/>
  <c r="G31" i="6"/>
  <c r="G35" i="6"/>
  <c r="G47" i="6"/>
  <c r="G53" i="6"/>
  <c r="G273" i="5"/>
  <c r="J882" i="5"/>
  <c r="C17" i="4" s="1"/>
  <c r="H118" i="5"/>
  <c r="H127" i="5"/>
  <c r="H136" i="5"/>
  <c r="H145" i="5"/>
  <c r="G29" i="6"/>
  <c r="G32" i="6"/>
  <c r="G41" i="6"/>
  <c r="G50" i="6"/>
  <c r="G59" i="6"/>
  <c r="G882" i="5"/>
  <c r="H152" i="5" l="1"/>
  <c r="H143" i="5"/>
  <c r="H134" i="5"/>
  <c r="H125" i="5"/>
  <c r="H116" i="5"/>
  <c r="H107" i="5"/>
  <c r="H98" i="5"/>
  <c r="H161" i="5"/>
  <c r="H146" i="5"/>
  <c r="H137" i="5"/>
  <c r="H128" i="5"/>
  <c r="H110" i="5"/>
  <c r="H101" i="5"/>
  <c r="H92" i="5"/>
  <c r="H164" i="5"/>
  <c r="H155" i="5"/>
  <c r="H119" i="5"/>
  <c r="H167" i="5"/>
  <c r="H113" i="5"/>
  <c r="H50" i="5"/>
  <c r="H44" i="5"/>
  <c r="H30" i="5"/>
  <c r="H27" i="5"/>
  <c r="H24" i="5"/>
  <c r="H104" i="5"/>
  <c r="H89" i="5"/>
  <c r="H80" i="5"/>
  <c r="H71" i="5"/>
  <c r="H41" i="5"/>
  <c r="H35" i="5"/>
  <c r="H31" i="5"/>
  <c r="H28" i="5"/>
  <c r="H59" i="5"/>
  <c r="H29" i="5"/>
  <c r="H26" i="5"/>
  <c r="H65" i="5"/>
  <c r="H63" i="5"/>
  <c r="H158" i="5"/>
  <c r="H149" i="5"/>
  <c r="H117" i="5"/>
  <c r="H95" i="5"/>
  <c r="H86" i="5"/>
  <c r="H77" i="5"/>
  <c r="H68" i="5"/>
  <c r="H62" i="5"/>
  <c r="H25" i="5"/>
  <c r="H140" i="5"/>
  <c r="H131" i="5"/>
  <c r="H53" i="5"/>
  <c r="H32" i="5"/>
  <c r="H23" i="5"/>
  <c r="H144" i="5"/>
  <c r="H122" i="5"/>
  <c r="H38" i="5"/>
  <c r="H36" i="5"/>
  <c r="H49" i="5"/>
  <c r="H102" i="5"/>
  <c r="H123" i="5"/>
  <c r="H64" i="5"/>
  <c r="J883" i="5"/>
  <c r="C16" i="4"/>
  <c r="H142" i="5"/>
  <c r="H51" i="5"/>
  <c r="H57" i="5"/>
  <c r="H126" i="5"/>
  <c r="J169" i="5"/>
  <c r="H47" i="5"/>
  <c r="C14" i="4"/>
  <c r="J226" i="5"/>
  <c r="H76" i="5"/>
  <c r="H148" i="5"/>
  <c r="H120" i="5"/>
  <c r="H42" i="5"/>
  <c r="H115" i="5"/>
  <c r="G885" i="5"/>
  <c r="G884" i="5"/>
  <c r="G887" i="5" s="1"/>
  <c r="G886" i="5"/>
  <c r="H21" i="5"/>
  <c r="H22" i="5" s="1"/>
  <c r="H91" i="5"/>
  <c r="H97" i="5"/>
  <c r="H39" i="5"/>
  <c r="H138" i="5"/>
  <c r="H43" i="5"/>
  <c r="H72" i="5"/>
  <c r="H45" i="5"/>
  <c r="H162" i="5"/>
  <c r="H153" i="5"/>
  <c r="H188" i="5"/>
  <c r="G226" i="5"/>
  <c r="H109" i="5"/>
  <c r="H130" i="5"/>
  <c r="H67" i="5"/>
  <c r="H139" i="5"/>
  <c r="H96" i="5"/>
  <c r="H40" i="5"/>
  <c r="H111" i="5"/>
  <c r="H13" i="5"/>
  <c r="H129" i="5"/>
  <c r="H160" i="5"/>
  <c r="H82" i="5"/>
  <c r="H93" i="5"/>
  <c r="H37" i="5"/>
  <c r="H114" i="5"/>
  <c r="H108" i="5"/>
  <c r="H99" i="5"/>
  <c r="C18" i="4"/>
  <c r="C23" i="4"/>
  <c r="H163" i="5"/>
  <c r="G883" i="5"/>
  <c r="H121" i="5"/>
  <c r="H94" i="5"/>
  <c r="H87" i="5"/>
  <c r="H34" i="5"/>
  <c r="H100" i="5"/>
  <c r="H60" i="5"/>
  <c r="H105" i="5"/>
  <c r="H156" i="5"/>
  <c r="H73" i="5"/>
  <c r="H84" i="5"/>
  <c r="H88" i="5"/>
  <c r="H159" i="5"/>
  <c r="C21" i="4"/>
  <c r="H56" i="5"/>
  <c r="H81" i="5"/>
  <c r="H879" i="5" l="1"/>
  <c r="H876" i="5"/>
  <c r="H873" i="5"/>
  <c r="H870" i="5"/>
  <c r="H867" i="5"/>
  <c r="H864" i="5"/>
  <c r="H861" i="5"/>
  <c r="H877" i="5"/>
  <c r="H871" i="5"/>
  <c r="H865" i="5"/>
  <c r="H859" i="5"/>
  <c r="H850" i="5"/>
  <c r="H841" i="5"/>
  <c r="H832" i="5"/>
  <c r="H823" i="5"/>
  <c r="H814" i="5"/>
  <c r="H805" i="5"/>
  <c r="H858" i="5"/>
  <c r="H736" i="5"/>
  <c r="H778" i="5"/>
  <c r="H757" i="5"/>
  <c r="H748" i="5"/>
  <c r="H739" i="5"/>
  <c r="H796" i="5"/>
  <c r="H754" i="5"/>
  <c r="H726" i="5"/>
  <c r="H717" i="5"/>
  <c r="H708" i="5"/>
  <c r="H699" i="5"/>
  <c r="H690" i="5"/>
  <c r="H686" i="5"/>
  <c r="H677" i="5"/>
  <c r="H668" i="5"/>
  <c r="H659" i="5"/>
  <c r="H650" i="5"/>
  <c r="H769" i="5"/>
  <c r="H742" i="5"/>
  <c r="H735" i="5"/>
  <c r="H682" i="5"/>
  <c r="H673" i="5"/>
  <c r="H664" i="5"/>
  <c r="H655" i="5"/>
  <c r="H646" i="5"/>
  <c r="H751" i="5"/>
  <c r="H680" i="5"/>
  <c r="H671" i="5"/>
  <c r="H662" i="5"/>
  <c r="H653" i="5"/>
  <c r="H644" i="5"/>
  <c r="H760" i="5"/>
  <c r="H685" i="5"/>
  <c r="H676" i="5"/>
  <c r="H667" i="5"/>
  <c r="H658" i="5"/>
  <c r="H649" i="5"/>
  <c r="H640" i="5"/>
  <c r="H631" i="5"/>
  <c r="H622" i="5"/>
  <c r="H787" i="5"/>
  <c r="H683" i="5"/>
  <c r="H674" i="5"/>
  <c r="H665" i="5"/>
  <c r="H656" i="5"/>
  <c r="H647" i="5"/>
  <c r="H745" i="5"/>
  <c r="H607" i="5"/>
  <c r="H599" i="5"/>
  <c r="H590" i="5"/>
  <c r="H581" i="5"/>
  <c r="H572" i="5"/>
  <c r="H563" i="5"/>
  <c r="H554" i="5"/>
  <c r="H545" i="5"/>
  <c r="H536" i="5"/>
  <c r="H527" i="5"/>
  <c r="H518" i="5"/>
  <c r="H509" i="5"/>
  <c r="H500" i="5"/>
  <c r="H491" i="5"/>
  <c r="H482" i="5"/>
  <c r="H473" i="5"/>
  <c r="H464" i="5"/>
  <c r="H455" i="5"/>
  <c r="H446" i="5"/>
  <c r="H437" i="5"/>
  <c r="H428" i="5"/>
  <c r="H419" i="5"/>
  <c r="H410" i="5"/>
  <c r="H401" i="5"/>
  <c r="H720" i="5"/>
  <c r="H693" i="5"/>
  <c r="H679" i="5"/>
  <c r="H604" i="5"/>
  <c r="H595" i="5"/>
  <c r="H586" i="5"/>
  <c r="H577" i="5"/>
  <c r="H568" i="5"/>
  <c r="H559" i="5"/>
  <c r="H550" i="5"/>
  <c r="H541" i="5"/>
  <c r="H532" i="5"/>
  <c r="H523" i="5"/>
  <c r="H514" i="5"/>
  <c r="H505" i="5"/>
  <c r="H496" i="5"/>
  <c r="H487" i="5"/>
  <c r="H478" i="5"/>
  <c r="H670" i="5"/>
  <c r="H634" i="5"/>
  <c r="H616" i="5"/>
  <c r="H602" i="5"/>
  <c r="H593" i="5"/>
  <c r="H584" i="5"/>
  <c r="H575" i="5"/>
  <c r="H566" i="5"/>
  <c r="H557" i="5"/>
  <c r="H548" i="5"/>
  <c r="H539" i="5"/>
  <c r="H530" i="5"/>
  <c r="H521" i="5"/>
  <c r="H512" i="5"/>
  <c r="H503" i="5"/>
  <c r="H494" i="5"/>
  <c r="H485" i="5"/>
  <c r="H476" i="5"/>
  <c r="H729" i="5"/>
  <c r="H702" i="5"/>
  <c r="H661" i="5"/>
  <c r="H613" i="5"/>
  <c r="H598" i="5"/>
  <c r="H589" i="5"/>
  <c r="H580" i="5"/>
  <c r="H571" i="5"/>
  <c r="H562" i="5"/>
  <c r="H553" i="5"/>
  <c r="H544" i="5"/>
  <c r="H535" i="5"/>
  <c r="H526" i="5"/>
  <c r="H517" i="5"/>
  <c r="H508" i="5"/>
  <c r="H499" i="5"/>
  <c r="H490" i="5"/>
  <c r="H481" i="5"/>
  <c r="H472" i="5"/>
  <c r="H463" i="5"/>
  <c r="H454" i="5"/>
  <c r="H445" i="5"/>
  <c r="H436" i="5"/>
  <c r="H427" i="5"/>
  <c r="H418" i="5"/>
  <c r="H409" i="5"/>
  <c r="H652" i="5"/>
  <c r="H596" i="5"/>
  <c r="H587" i="5"/>
  <c r="H578" i="5"/>
  <c r="H569" i="5"/>
  <c r="H560" i="5"/>
  <c r="H551" i="5"/>
  <c r="H542" i="5"/>
  <c r="H533" i="5"/>
  <c r="H524" i="5"/>
  <c r="H515" i="5"/>
  <c r="H506" i="5"/>
  <c r="H497" i="5"/>
  <c r="H488" i="5"/>
  <c r="H479" i="5"/>
  <c r="H565" i="5"/>
  <c r="H511" i="5"/>
  <c r="H397" i="5"/>
  <c r="H388" i="5"/>
  <c r="H379" i="5"/>
  <c r="H370" i="5"/>
  <c r="H361" i="5"/>
  <c r="H352" i="5"/>
  <c r="H343" i="5"/>
  <c r="H334" i="5"/>
  <c r="H325" i="5"/>
  <c r="H316" i="5"/>
  <c r="H307" i="5"/>
  <c r="H298" i="5"/>
  <c r="H289" i="5"/>
  <c r="H280" i="5"/>
  <c r="H267" i="5"/>
  <c r="H258" i="5"/>
  <c r="H249" i="5"/>
  <c r="H625" i="5"/>
  <c r="H556" i="5"/>
  <c r="H502" i="5"/>
  <c r="H457" i="5"/>
  <c r="H430" i="5"/>
  <c r="H403" i="5"/>
  <c r="H395" i="5"/>
  <c r="H386" i="5"/>
  <c r="H377" i="5"/>
  <c r="H368" i="5"/>
  <c r="H359" i="5"/>
  <c r="H350" i="5"/>
  <c r="H341" i="5"/>
  <c r="H332" i="5"/>
  <c r="H323" i="5"/>
  <c r="H711" i="5"/>
  <c r="H643" i="5"/>
  <c r="H601" i="5"/>
  <c r="H547" i="5"/>
  <c r="H493" i="5"/>
  <c r="H400" i="5"/>
  <c r="H391" i="5"/>
  <c r="H382" i="5"/>
  <c r="H373" i="5"/>
  <c r="H364" i="5"/>
  <c r="H355" i="5"/>
  <c r="H346" i="5"/>
  <c r="H337" i="5"/>
  <c r="H328" i="5"/>
  <c r="H319" i="5"/>
  <c r="H310" i="5"/>
  <c r="H301" i="5"/>
  <c r="H292" i="5"/>
  <c r="H283" i="5"/>
  <c r="H274" i="5"/>
  <c r="H592" i="5"/>
  <c r="H538" i="5"/>
  <c r="H484" i="5"/>
  <c r="H466" i="5"/>
  <c r="H439" i="5"/>
  <c r="H412" i="5"/>
  <c r="H398" i="5"/>
  <c r="H241" i="5"/>
  <c r="H232" i="5"/>
  <c r="H574" i="5"/>
  <c r="H421" i="5"/>
  <c r="H385" i="5"/>
  <c r="H383" i="5"/>
  <c r="H331" i="5"/>
  <c r="H329" i="5"/>
  <c r="H314" i="5"/>
  <c r="H287" i="5"/>
  <c r="H270" i="5"/>
  <c r="H264" i="5"/>
  <c r="H262" i="5"/>
  <c r="H252" i="5"/>
  <c r="H246" i="5"/>
  <c r="H244" i="5"/>
  <c r="H238" i="5"/>
  <c r="H236" i="5"/>
  <c r="H529" i="5"/>
  <c r="H376" i="5"/>
  <c r="H374" i="5"/>
  <c r="H322" i="5"/>
  <c r="H320" i="5"/>
  <c r="H295" i="5"/>
  <c r="H293" i="5"/>
  <c r="H520" i="5"/>
  <c r="H448" i="5"/>
  <c r="H367" i="5"/>
  <c r="H365" i="5"/>
  <c r="H305" i="5"/>
  <c r="H278" i="5"/>
  <c r="H475" i="5"/>
  <c r="H358" i="5"/>
  <c r="H356" i="5"/>
  <c r="H313" i="5"/>
  <c r="H311" i="5"/>
  <c r="H286" i="5"/>
  <c r="H284" i="5"/>
  <c r="H271" i="5"/>
  <c r="H261" i="5"/>
  <c r="H255" i="5"/>
  <c r="H253" i="5"/>
  <c r="H235" i="5"/>
  <c r="H349" i="5"/>
  <c r="H347" i="5"/>
  <c r="H340" i="5"/>
  <c r="H338" i="5"/>
  <c r="H583" i="5"/>
  <c r="H394" i="5"/>
  <c r="H296" i="5"/>
  <c r="H277" i="5"/>
  <c r="H275" i="5"/>
  <c r="H304" i="5"/>
  <c r="H302" i="5"/>
  <c r="H738" i="5"/>
  <c r="H392" i="5"/>
  <c r="H371" i="5"/>
  <c r="H849" i="5"/>
  <c r="H256" i="5"/>
  <c r="H406" i="5"/>
  <c r="H237" i="5"/>
  <c r="H326" i="5"/>
  <c r="H468" i="5"/>
  <c r="H443" i="5"/>
  <c r="H333" i="5"/>
  <c r="H605" i="5"/>
  <c r="H240" i="5"/>
  <c r="H308" i="5"/>
  <c r="H594" i="5"/>
  <c r="H422" i="5"/>
  <c r="H495" i="5"/>
  <c r="H285" i="5"/>
  <c r="H339" i="5"/>
  <c r="H393" i="5"/>
  <c r="H638" i="5"/>
  <c r="H452" i="5"/>
  <c r="H694" i="5"/>
  <c r="H300" i="5"/>
  <c r="H354" i="5"/>
  <c r="H423" i="5"/>
  <c r="H608" i="5"/>
  <c r="H663" i="5"/>
  <c r="H456" i="5"/>
  <c r="H510" i="5"/>
  <c r="H564" i="5"/>
  <c r="H611" i="5"/>
  <c r="H681" i="5"/>
  <c r="H453" i="5"/>
  <c r="H507" i="5"/>
  <c r="H561" i="5"/>
  <c r="H619" i="5"/>
  <c r="H617" i="5"/>
  <c r="H709" i="5"/>
  <c r="H642" i="5"/>
  <c r="H696" i="5"/>
  <c r="H758" i="5"/>
  <c r="H719" i="5"/>
  <c r="H630" i="5"/>
  <c r="H684" i="5"/>
  <c r="H733" i="5"/>
  <c r="H722" i="5"/>
  <c r="H774" i="5"/>
  <c r="H838" i="5"/>
  <c r="H813" i="5"/>
  <c r="H759" i="5"/>
  <c r="H819" i="5"/>
  <c r="H698" i="5"/>
  <c r="H755" i="5"/>
  <c r="H828" i="5"/>
  <c r="H768" i="5"/>
  <c r="H837" i="5"/>
  <c r="H770" i="5"/>
  <c r="H824" i="5"/>
  <c r="H872" i="5"/>
  <c r="H803" i="5"/>
  <c r="H857" i="5"/>
  <c r="H773" i="5"/>
  <c r="H827" i="5"/>
  <c r="H831" i="5"/>
  <c r="H840" i="5"/>
  <c r="H833" i="5"/>
  <c r="H878" i="5"/>
  <c r="H863" i="5"/>
  <c r="H836" i="5"/>
  <c r="H847" i="5"/>
  <c r="H781" i="5"/>
  <c r="H843" i="5"/>
  <c r="H842" i="5"/>
  <c r="H821" i="5"/>
  <c r="H791" i="5"/>
  <c r="H366" i="5"/>
  <c r="H483" i="5"/>
  <c r="H712" i="5"/>
  <c r="H480" i="5"/>
  <c r="H588" i="5"/>
  <c r="H790" i="5"/>
  <c r="H780" i="5"/>
  <c r="H695" i="5"/>
  <c r="H868" i="5"/>
  <c r="H725" i="5"/>
  <c r="H795" i="5"/>
  <c r="H851" i="5"/>
  <c r="H830" i="5"/>
  <c r="H854" i="5"/>
  <c r="H247" i="5"/>
  <c r="H317" i="5"/>
  <c r="H458" i="5"/>
  <c r="H378" i="5"/>
  <c r="H678" i="5"/>
  <c r="H802" i="5"/>
  <c r="H753" i="5"/>
  <c r="H806" i="5"/>
  <c r="H881" i="5"/>
  <c r="H470" i="5"/>
  <c r="H315" i="5"/>
  <c r="H441" i="5"/>
  <c r="H281" i="5"/>
  <c r="H407" i="5"/>
  <c r="H384" i="5"/>
  <c r="H620" i="5"/>
  <c r="H399" i="5"/>
  <c r="H501" i="5"/>
  <c r="H606" i="5"/>
  <c r="H444" i="5"/>
  <c r="H614" i="5"/>
  <c r="H700" i="5"/>
  <c r="H737" i="5"/>
  <c r="H621" i="5"/>
  <c r="H713" i="5"/>
  <c r="H807" i="5"/>
  <c r="H750" i="5"/>
  <c r="H746" i="5"/>
  <c r="H826" i="5"/>
  <c r="H866" i="5"/>
  <c r="H848" i="5"/>
  <c r="H404" i="5"/>
  <c r="H852" i="5"/>
  <c r="H351" i="5"/>
  <c r="H835" i="5"/>
  <c r="H245" i="5"/>
  <c r="H369" i="5"/>
  <c r="H299" i="5"/>
  <c r="H531" i="5"/>
  <c r="H242" i="5"/>
  <c r="H344" i="5"/>
  <c r="H248" i="5"/>
  <c r="H342" i="5"/>
  <c r="H424" i="5"/>
  <c r="H549" i="5"/>
  <c r="H294" i="5"/>
  <c r="H348" i="5"/>
  <c r="H405" i="5"/>
  <c r="H413" i="5"/>
  <c r="H467" i="5"/>
  <c r="H251" i="5"/>
  <c r="H309" i="5"/>
  <c r="H363" i="5"/>
  <c r="H450" i="5"/>
  <c r="H618" i="5"/>
  <c r="H411" i="5"/>
  <c r="H465" i="5"/>
  <c r="H519" i="5"/>
  <c r="H573" i="5"/>
  <c r="H626" i="5"/>
  <c r="H408" i="5"/>
  <c r="H462" i="5"/>
  <c r="H516" i="5"/>
  <c r="H570" i="5"/>
  <c r="H627" i="5"/>
  <c r="H635" i="5"/>
  <c r="H718" i="5"/>
  <c r="H651" i="5"/>
  <c r="H705" i="5"/>
  <c r="H763" i="5"/>
  <c r="H728" i="5"/>
  <c r="H639" i="5"/>
  <c r="H688" i="5"/>
  <c r="H740" i="5"/>
  <c r="H731" i="5"/>
  <c r="H777" i="5"/>
  <c r="H844" i="5"/>
  <c r="H816" i="5"/>
  <c r="H775" i="5"/>
  <c r="H822" i="5"/>
  <c r="H707" i="5"/>
  <c r="H762" i="5"/>
  <c r="H784" i="5"/>
  <c r="H779" i="5"/>
  <c r="H812" i="5"/>
  <c r="H782" i="5"/>
  <c r="H825" i="5"/>
  <c r="H834" i="5"/>
  <c r="H788" i="5"/>
  <c r="H869" i="5"/>
  <c r="H312" i="5"/>
  <c r="H327" i="5"/>
  <c r="H429" i="5"/>
  <c r="H537" i="5"/>
  <c r="H426" i="5"/>
  <c r="H637" i="5"/>
  <c r="H669" i="5"/>
  <c r="H657" i="5"/>
  <c r="H747" i="5"/>
  <c r="H853" i="5"/>
  <c r="H856" i="5"/>
  <c r="H744" i="5"/>
  <c r="H797" i="5"/>
  <c r="H776" i="5"/>
  <c r="H800" i="5"/>
  <c r="H288" i="5"/>
  <c r="H433" i="5"/>
  <c r="H416" i="5"/>
  <c r="H243" i="5"/>
  <c r="H721" i="5"/>
  <c r="H375" i="5"/>
  <c r="H440" i="5"/>
  <c r="H282" i="5"/>
  <c r="H615" i="5"/>
  <c r="H438" i="5"/>
  <c r="H546" i="5"/>
  <c r="H609" i="5"/>
  <c r="H489" i="5"/>
  <c r="H597" i="5"/>
  <c r="H691" i="5"/>
  <c r="H732" i="5"/>
  <c r="H612" i="5"/>
  <c r="H704" i="5"/>
  <c r="H804" i="5"/>
  <c r="H741" i="5"/>
  <c r="H734" i="5"/>
  <c r="H820" i="5"/>
  <c r="H860" i="5"/>
  <c r="H290" i="5"/>
  <c r="H460" i="5"/>
  <c r="H389" i="5"/>
  <c r="H297" i="5"/>
  <c r="H230" i="5"/>
  <c r="H273" i="5" s="1"/>
  <c r="H330" i="5"/>
  <c r="H442" i="5"/>
  <c r="H345" i="5"/>
  <c r="H447" i="5"/>
  <c r="H555" i="5"/>
  <c r="H629" i="5"/>
  <c r="H552" i="5"/>
  <c r="H730" i="5"/>
  <c r="H633" i="5"/>
  <c r="H710" i="5"/>
  <c r="H675" i="5"/>
  <c r="H766" i="5"/>
  <c r="H810" i="5"/>
  <c r="H689" i="5"/>
  <c r="H765" i="5"/>
  <c r="H815" i="5"/>
  <c r="H794" i="5"/>
  <c r="H818" i="5"/>
  <c r="H414" i="5"/>
  <c r="H279" i="5"/>
  <c r="H265" i="5"/>
  <c r="H477" i="5"/>
  <c r="H257" i="5"/>
  <c r="H380" i="5"/>
  <c r="H324" i="5"/>
  <c r="H540" i="5"/>
  <c r="H250" i="5"/>
  <c r="H387" i="5"/>
  <c r="H254" i="5"/>
  <c r="H353" i="5"/>
  <c r="H434" i="5"/>
  <c r="H603" i="5"/>
  <c r="H303" i="5"/>
  <c r="H357" i="5"/>
  <c r="H432" i="5"/>
  <c r="H415" i="5"/>
  <c r="H469" i="5"/>
  <c r="H260" i="5"/>
  <c r="H318" i="5"/>
  <c r="H372" i="5"/>
  <c r="H522" i="5"/>
  <c r="H623" i="5"/>
  <c r="H420" i="5"/>
  <c r="H474" i="5"/>
  <c r="H528" i="5"/>
  <c r="H582" i="5"/>
  <c r="H672" i="5"/>
  <c r="H417" i="5"/>
  <c r="H471" i="5"/>
  <c r="H525" i="5"/>
  <c r="H579" i="5"/>
  <c r="H632" i="5"/>
  <c r="H645" i="5"/>
  <c r="H727" i="5"/>
  <c r="H660" i="5"/>
  <c r="H714" i="5"/>
  <c r="H771" i="5"/>
  <c r="H749" i="5"/>
  <c r="H648" i="5"/>
  <c r="H697" i="5"/>
  <c r="H772" i="5"/>
  <c r="H752" i="5"/>
  <c r="H793" i="5"/>
  <c r="H855" i="5"/>
  <c r="H783" i="5"/>
  <c r="H716" i="5"/>
  <c r="H792" i="5"/>
  <c r="H767" i="5"/>
  <c r="H845" i="5"/>
  <c r="H425" i="5"/>
  <c r="H269" i="5"/>
  <c r="H381" i="5"/>
  <c r="H628" i="5"/>
  <c r="H591" i="5"/>
  <c r="H534" i="5"/>
  <c r="H743" i="5"/>
  <c r="H692" i="5"/>
  <c r="H706" i="5"/>
  <c r="H801" i="5"/>
  <c r="H786" i="5"/>
  <c r="H789" i="5"/>
  <c r="H862" i="5"/>
  <c r="H875" i="5"/>
  <c r="H829" i="5"/>
  <c r="H272" i="5"/>
  <c r="H451" i="5"/>
  <c r="H321" i="5"/>
  <c r="H504" i="5"/>
  <c r="H567" i="5"/>
  <c r="H336" i="5"/>
  <c r="H636" i="5"/>
  <c r="H492" i="5"/>
  <c r="H600" i="5"/>
  <c r="H435" i="5"/>
  <c r="H543" i="5"/>
  <c r="H703" i="5"/>
  <c r="H624" i="5"/>
  <c r="H701" i="5"/>
  <c r="H715" i="5"/>
  <c r="H756" i="5"/>
  <c r="H799" i="5"/>
  <c r="H874" i="5"/>
  <c r="H811" i="5"/>
  <c r="H880" i="5"/>
  <c r="H785" i="5"/>
  <c r="H809" i="5"/>
  <c r="H846" i="5"/>
  <c r="H306" i="5"/>
  <c r="H239" i="5"/>
  <c r="H259" i="5"/>
  <c r="H231" i="5"/>
  <c r="H585" i="5"/>
  <c r="H461" i="5"/>
  <c r="H558" i="5"/>
  <c r="H291" i="5"/>
  <c r="H817" i="5"/>
  <c r="H798" i="5"/>
  <c r="H362" i="5"/>
  <c r="H360" i="5"/>
  <c r="H486" i="5"/>
  <c r="H263" i="5"/>
  <c r="H402" i="5"/>
  <c r="H335" i="5"/>
  <c r="H610" i="5"/>
  <c r="H268" i="5"/>
  <c r="H431" i="5"/>
  <c r="H266" i="5"/>
  <c r="H396" i="5"/>
  <c r="H234" i="5"/>
  <c r="H449" i="5"/>
  <c r="H654" i="5"/>
  <c r="H459" i="5"/>
  <c r="H513" i="5"/>
  <c r="H576" i="5"/>
  <c r="H723" i="5"/>
  <c r="H233" i="5"/>
  <c r="H390" i="5"/>
  <c r="H666" i="5"/>
  <c r="H839" i="5"/>
  <c r="H276" i="5"/>
  <c r="H641" i="5"/>
  <c r="H498" i="5"/>
  <c r="H687" i="5"/>
  <c r="H724" i="5"/>
  <c r="H808" i="5"/>
  <c r="H761" i="5"/>
  <c r="H764" i="5"/>
  <c r="J888" i="5"/>
  <c r="J889" i="5" s="1"/>
  <c r="J227" i="5"/>
  <c r="C25" i="4"/>
  <c r="H168" i="5"/>
  <c r="J884" i="5"/>
  <c r="J887" i="5" s="1"/>
  <c r="C19" i="4"/>
  <c r="H169" i="5"/>
  <c r="G888" i="5"/>
  <c r="G889" i="5" s="1"/>
  <c r="H218" i="5"/>
  <c r="H209" i="5"/>
  <c r="H200" i="5"/>
  <c r="H194" i="5"/>
  <c r="H224" i="5"/>
  <c r="H222" i="5"/>
  <c r="H216" i="5"/>
  <c r="H212" i="5"/>
  <c r="H206" i="5"/>
  <c r="H204" i="5"/>
  <c r="H198" i="5"/>
  <c r="H180" i="5"/>
  <c r="G227" i="5"/>
  <c r="H195" i="5"/>
  <c r="H183" i="5"/>
  <c r="H174" i="5"/>
  <c r="H177" i="5"/>
  <c r="H207" i="5"/>
  <c r="H186" i="5"/>
  <c r="H181" i="5"/>
  <c r="H215" i="5"/>
  <c r="H213" i="5"/>
  <c r="H221" i="5"/>
  <c r="H203" i="5"/>
  <c r="H199" i="5"/>
  <c r="H172" i="5"/>
  <c r="H176" i="5"/>
  <c r="H210" i="5"/>
  <c r="H173" i="5"/>
  <c r="H211" i="5"/>
  <c r="H191" i="5"/>
  <c r="H214" i="5"/>
  <c r="H197" i="5"/>
  <c r="H205" i="5"/>
  <c r="H196" i="5"/>
  <c r="H175" i="5"/>
  <c r="H219" i="5"/>
  <c r="H190" i="5"/>
  <c r="H201" i="5"/>
  <c r="H217" i="5"/>
  <c r="H185" i="5"/>
  <c r="H182" i="5"/>
  <c r="H184" i="5"/>
  <c r="H193" i="5"/>
  <c r="H220" i="5"/>
  <c r="H187" i="5"/>
  <c r="H202" i="5"/>
  <c r="H179" i="5"/>
  <c r="H192" i="5"/>
  <c r="H189" i="5"/>
  <c r="H223" i="5"/>
  <c r="H178" i="5"/>
  <c r="H208" i="5"/>
  <c r="C24" i="4" l="1"/>
  <c r="D19" i="4"/>
  <c r="H882" i="5"/>
  <c r="H883" i="5" s="1"/>
  <c r="C26" i="4"/>
  <c r="H225" i="5"/>
  <c r="H226" i="5" s="1"/>
  <c r="H227" i="5" s="1"/>
  <c r="C29" i="4" l="1"/>
  <c r="C30" i="4" s="1"/>
  <c r="D24" i="4"/>
  <c r="C27" i="4"/>
  <c r="D15" i="4"/>
  <c r="D11" i="4"/>
  <c r="D20" i="4"/>
  <c r="D22" i="4"/>
  <c r="D17" i="4"/>
  <c r="D12" i="4"/>
  <c r="D13" i="4"/>
  <c r="D14" i="4"/>
  <c r="D18" i="4"/>
  <c r="D16" i="4"/>
  <c r="C36" i="4" l="1"/>
  <c r="C37" i="4"/>
  <c r="C38" i="4" l="1"/>
  <c r="C39" i="4" l="1"/>
  <c r="C40" i="4" l="1"/>
  <c r="E39" i="4"/>
  <c r="C41" i="4" l="1"/>
  <c r="D11" i="7" s="1"/>
  <c r="E34" i="4"/>
  <c r="E31" i="4"/>
  <c r="E40" i="4"/>
  <c r="E32" i="4"/>
  <c r="E35" i="4"/>
  <c r="E33" i="4"/>
  <c r="E15" i="4"/>
  <c r="E22" i="4"/>
  <c r="E12" i="4"/>
  <c r="E17" i="4"/>
  <c r="E11" i="4"/>
  <c r="E20" i="4"/>
  <c r="E13" i="4"/>
  <c r="E14" i="4"/>
  <c r="E18" i="4"/>
  <c r="E16" i="4"/>
  <c r="E19" i="4"/>
  <c r="E25" i="4"/>
  <c r="E26" i="4"/>
  <c r="E24" i="4"/>
  <c r="E30" i="4"/>
  <c r="E29" i="4"/>
  <c r="E27" i="4"/>
  <c r="E37" i="4"/>
  <c r="E36" i="4"/>
  <c r="E38" i="4"/>
</calcChain>
</file>

<file path=xl/sharedStrings.xml><?xml version="1.0" encoding="utf-8"?>
<sst xmlns="http://schemas.openxmlformats.org/spreadsheetml/2006/main" count="5494" uniqueCount="1745">
  <si>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</si>
  <si>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</si>
  <si>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</si>
  <si>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Наименование разрабатываемого показателя УНЦ — Н2-08 БРТМ Каб.коллектор глубокого заложения диам.4,1 м </t>
  </si>
  <si>
    <t>Сопоставимый уровень цен: 1 кв. 2013</t>
  </si>
  <si>
    <t>Единица измерения  —  м</t>
  </si>
  <si>
    <t>№ п/п</t>
  </si>
  <si>
    <t>Параметр</t>
  </si>
  <si>
    <t>Объект-представитель</t>
  </si>
  <si>
    <t>Наименование объекта-представителя</t>
  </si>
  <si>
    <t>Строительство подстанции 220/20/10кВ «Белорусская»</t>
  </si>
  <si>
    <t>Наименование субъекта Российской Федерации</t>
  </si>
  <si>
    <t>г. Москва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</si>
  <si>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</si>
  <si>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</si>
  <si>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</si>
  <si>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</si>
  <si>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Кабельный коллектор глубокого заложения диаметр 4,1 м 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</si>
  <si>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</si>
  <si>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</si>
  <si>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</si>
  <si>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</si>
  <si>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</si>
  <si>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</si>
  <si>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</si>
  <si>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</si>
  <si>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</si>
  <si>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</si>
  <si>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1 кв.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</si>
  <si>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</si>
  <si>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</si>
  <si>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</si>
  <si>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М.С. Колотиевская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</si>
  <si>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</si>
  <si>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</si>
  <si>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</si>
  <si>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</si>
  <si>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-  Н2-08 БРТМ Каб.коллектор глубокого заложения диам.4,1 м 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</si>
  <si>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</si>
  <si>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</si>
  <si>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</si>
  <si>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</si>
  <si>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1 кв. 2013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</si>
  <si>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</si>
  <si>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</si>
  <si>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</si>
  <si>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</si>
  <si>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</si>
  <si>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01-01-01</t>
  </si>
  <si>
    <t>Демонтаж коллектора</t>
  </si>
  <si>
    <t>02-01-01</t>
  </si>
  <si>
    <t>Земляные работы здания ПС</t>
  </si>
  <si>
    <t>02-01-02</t>
  </si>
  <si>
    <t>Конструктивные и объемно-планировочные решения ПС . Марка КЖ</t>
  </si>
  <si>
    <t>02-01-03</t>
  </si>
  <si>
    <t>Архитектурные решения</t>
  </si>
  <si>
    <t>02-01-10э</t>
  </si>
  <si>
    <t>Расстановка кабельных конструкций и раскладка силовых кабелей С.Н. и резервного питания</t>
  </si>
  <si>
    <t>02-01-35</t>
  </si>
  <si>
    <t>Система охранной сигнализации</t>
  </si>
  <si>
    <t>02-01-37</t>
  </si>
  <si>
    <t>Автоматическое пожаротушение и внутренний противопожарный водопровод</t>
  </si>
  <si>
    <t>Всего по объекту:</t>
  </si>
  <si>
    <t>Всего по объекту в сопоставимом уровне цен 1 кв. 2013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</si>
  <si>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</si>
  <si>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</si>
  <si>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</si>
  <si>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</si>
  <si>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</si>
  <si>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</si>
  <si>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</si>
  <si>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</si>
  <si>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</si>
  <si>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</si>
  <si>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</si>
  <si>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</si>
  <si>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</si>
  <si>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1-100-30</t>
  </si>
  <si>
    <t>Затраты труда рабочих (ср 3)</t>
  </si>
  <si>
    <t>чел.-ч</t>
  </si>
  <si>
    <t>1-100-40</t>
  </si>
  <si>
    <t>Затраты труда рабочих (ср 4)</t>
  </si>
  <si>
    <t>1-100-38</t>
  </si>
  <si>
    <t>Затраты труда рабочих (ср 3,8)</t>
  </si>
  <si>
    <t>1-100-31</t>
  </si>
  <si>
    <t>Затраты труда рабочих (ср 3,1)</t>
  </si>
  <si>
    <t>1-100-52</t>
  </si>
  <si>
    <t>Затраты труда рабочих (ср 5,2)</t>
  </si>
  <si>
    <t>1-100-29</t>
  </si>
  <si>
    <t>Затраты труда рабочих (ср 2,9)</t>
  </si>
  <si>
    <t>1-100-32</t>
  </si>
  <si>
    <t>Затраты труда рабочих (ср 3,2)</t>
  </si>
  <si>
    <t>1-100-47</t>
  </si>
  <si>
    <t>Затраты труда рабочих (ср 4,7)</t>
  </si>
  <si>
    <t>1-100-35</t>
  </si>
  <si>
    <t>Затраты труда рабочих (ср 3,5)</t>
  </si>
  <si>
    <t>1-100-33</t>
  </si>
  <si>
    <t>Затраты труда рабочих (ср 3,3)</t>
  </si>
  <si>
    <t>1-100-45</t>
  </si>
  <si>
    <t>Затраты труда рабочих (ср 4,5)</t>
  </si>
  <si>
    <t>1-100-34</t>
  </si>
  <si>
    <t>Затраты труда рабочих (ср 3,4)</t>
  </si>
  <si>
    <t>1-100-39</t>
  </si>
  <si>
    <t>Затраты труда рабочих (ср 3,9)</t>
  </si>
  <si>
    <t>1-100-46</t>
  </si>
  <si>
    <t>Затраты труда рабочих (ср 4,6)</t>
  </si>
  <si>
    <t>1-100-22</t>
  </si>
  <si>
    <t>Затраты труда рабочих (ср 2,2)</t>
  </si>
  <si>
    <t>1-100-50</t>
  </si>
  <si>
    <t>Затраты труда рабочих (ср 5)</t>
  </si>
  <si>
    <t>1-100-41</t>
  </si>
  <si>
    <t>Затраты труда рабочих (ср 4,1)</t>
  </si>
  <si>
    <t>1-100-20</t>
  </si>
  <si>
    <t>Затраты труда рабочих (ср 2)</t>
  </si>
  <si>
    <t>1-100-28</t>
  </si>
  <si>
    <t>Затраты труда рабочих (ср 2,8)</t>
  </si>
  <si>
    <t>1-100-37</t>
  </si>
  <si>
    <t>Затраты труда рабочих (ср 3,7)</t>
  </si>
  <si>
    <t>1-100-42</t>
  </si>
  <si>
    <t>Затраты труда рабочих (ср 4,2)</t>
  </si>
  <si>
    <t>1-100-15</t>
  </si>
  <si>
    <t>Затраты труда рабочих (ср 1,5)</t>
  </si>
  <si>
    <t>1-100-27</t>
  </si>
  <si>
    <t>Затраты труда рабочих (ср 2,7)</t>
  </si>
  <si>
    <t>1-100-25</t>
  </si>
  <si>
    <t>Затраты труда рабочих (ср 2,5)</t>
  </si>
  <si>
    <t>1-100-43</t>
  </si>
  <si>
    <t>Затраты труда рабочих (ср 4,3)</t>
  </si>
  <si>
    <t>1-100-36</t>
  </si>
  <si>
    <t>Затраты труда рабочих (ср 3,6)</t>
  </si>
  <si>
    <t>1-100-44</t>
  </si>
  <si>
    <t>Затраты труда рабочих (ср 4,4)</t>
  </si>
  <si>
    <t>1-100-10</t>
  </si>
  <si>
    <t>Затраты труда рабочих (ср 1)</t>
  </si>
  <si>
    <t>1-100-49</t>
  </si>
  <si>
    <t>Затраты труда рабочих (ср 4,9)</t>
  </si>
  <si>
    <t>1-100-60</t>
  </si>
  <si>
    <t>Затраты труда рабочих (ср 6)</t>
  </si>
  <si>
    <t>1-100-23</t>
  </si>
  <si>
    <t>Затраты труда рабочих (ср 2,3)</t>
  </si>
  <si>
    <t>3-200-01</t>
  </si>
  <si>
    <t>Инженер I категории</t>
  </si>
  <si>
    <t>3-200-02</t>
  </si>
  <si>
    <t>Инженер II категории</t>
  </si>
  <si>
    <t>Затраты труда машинистов</t>
  </si>
  <si>
    <t>Машины и механизмы</t>
  </si>
  <si>
    <t>91.03.05-024</t>
  </si>
  <si>
    <t>Комплексы тоннелепроходческие механизированные с грунтопригрузом, диаметр от 4,0 до 4,5 м</t>
  </si>
  <si>
    <t>маш.-ч</t>
  </si>
  <si>
    <t>91.02.05-524</t>
  </si>
  <si>
    <t>Установки фрезерные проходческие на гусеничном ходу для устройства "стены в грунте", ширина до 1500 мм, глубина до 35 м</t>
  </si>
  <si>
    <t>маш.час</t>
  </si>
  <si>
    <t>91.05.09-008</t>
  </si>
  <si>
    <t>Краны на специальном шасси автомобильного типа, грузоподъемность 300 т</t>
  </si>
  <si>
    <t>91.03.02-500</t>
  </si>
  <si>
    <t>Вентиляторы местной вентиляции, мощность до 55 кВт</t>
  </si>
  <si>
    <t>91.20.03-001</t>
  </si>
  <si>
    <t>Буксиры, мощность 110 кВт (150 л.с.)</t>
  </si>
  <si>
    <t>91.09.05-031</t>
  </si>
  <si>
    <t>Электровозы шахтные контактные</t>
  </si>
  <si>
    <t>91.18.01-004</t>
  </si>
  <si>
    <t>Компрессоры передвижные с двигателем внутреннего сгорания, давление 800 кПа (8 ат), производительность 10 м3/мин</t>
  </si>
  <si>
    <t>91.04.01-052</t>
  </si>
  <si>
    <t>Станки буровые вращательного бурения несамоходные, глубиной бурения до 500 м, диаметр скважин 151-42 мм</t>
  </si>
  <si>
    <t>91.05.05-015</t>
  </si>
  <si>
    <t>Краны на автомобильном ходу, грузоподъемность 16 т</t>
  </si>
  <si>
    <t>91.05.14-025</t>
  </si>
  <si>
    <t>Краны переносные 1 т</t>
  </si>
  <si>
    <t>91.07.06-002</t>
  </si>
  <si>
    <t>Комплексы оборудования для приготовления бентонитового раствора, производительность 30 м3/час</t>
  </si>
  <si>
    <t>91.04.01-021</t>
  </si>
  <si>
    <t>Комплекты оборудования шнекового бурения на базе автомобиля глубина бурения до 50 м, грузоподъемность мачты 3,7 т</t>
  </si>
  <si>
    <t>91.18.01-516</t>
  </si>
  <si>
    <t>Компрессоры с двигателем внутреннего сгорания прицепные, давление до 7 атм, производительность до 6 м3/мин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</si>
  <si>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</si>
  <si>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</si>
  <si>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91.05.01-017</t>
  </si>
  <si>
    <t>Краны башенные, грузоподъемность 8 т</t>
  </si>
  <si>
    <t>91.08.05-011</t>
  </si>
  <si>
    <t>Агрегаты для бетонирования стен самоходные</t>
  </si>
  <si>
    <t>91.05.06-012</t>
  </si>
  <si>
    <t>Краны на гусеничном ходу, грузоподъемность до 16 т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</si>
  <si>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</si>
  <si>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</si>
  <si>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</si>
  <si>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</si>
  <si>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91.03.11-005</t>
  </si>
  <si>
    <t>Тележки нагнетательные с двумя растворонагнетателями для перегонного тоннеля</t>
  </si>
  <si>
    <t>91.17.04-036</t>
  </si>
  <si>
    <t>Агрегаты сварочные передвижные с дизельным двигателем, номинальный сварочный ток 250-400 А</t>
  </si>
  <si>
    <t>91.04.01-504</t>
  </si>
  <si>
    <t>Комплекты оборудования вращательно-колонкового бурения электрические, глубина бурения до 300 м, диаметр до 60 м, мощность 30 кВт</t>
  </si>
  <si>
    <t>91.08.04-021</t>
  </si>
  <si>
    <t>Котлы битумные передвижные 400 л</t>
  </si>
  <si>
    <t>91.07.09-002</t>
  </si>
  <si>
    <t>Установки цементационные автоматизированные, производительность 15 м3/ч</t>
  </si>
  <si>
    <t>91.04.01-076</t>
  </si>
  <si>
    <t>Установки и агрегаты буровые на базе автомобилей глубина бурения до 200 м, грузоподъемность 2,5 т</t>
  </si>
  <si>
    <t>91.06.09-001</t>
  </si>
  <si>
    <t>Вышки телескопические 25 м</t>
  </si>
  <si>
    <t>91.17.03-021</t>
  </si>
  <si>
    <t>Печи нагревательные</t>
  </si>
  <si>
    <t>91.08.11-031</t>
  </si>
  <si>
    <t>Перегружатели асфальтовой смеси, емкость бункера до 25 т</t>
  </si>
  <si>
    <t>91.14.02-003</t>
  </si>
  <si>
    <t>Автомобили бортовые, грузоподъемность до 10 т</t>
  </si>
  <si>
    <t>91.03.11-003</t>
  </si>
  <si>
    <t>Тележки вспомогательные станционные</t>
  </si>
  <si>
    <t>91.07.08-011</t>
  </si>
  <si>
    <t>Глиномешалки, 4 м3</t>
  </si>
  <si>
    <t>91.13.01-038</t>
  </si>
  <si>
    <t>Машины поливомоечные 6000 л</t>
  </si>
  <si>
    <t>91.07.08-025</t>
  </si>
  <si>
    <t>Растворосмесители передвижные, объем барабана 250 л</t>
  </si>
  <si>
    <t>91.03.19-002</t>
  </si>
  <si>
    <t>Выпрямители кремниевые силовые шахтные</t>
  </si>
  <si>
    <t>91.01.01-035</t>
  </si>
  <si>
    <t>Бульдозеры, мощность 79 кВт (108 л.с.)</t>
  </si>
  <si>
    <t>91.05.06-008</t>
  </si>
  <si>
    <t>Краны на гусеничном ходу, грузоподъемность 40 т</t>
  </si>
  <si>
    <t>91.14.04-001</t>
  </si>
  <si>
    <t>Тягачи седельные, грузоподъемность 12 т</t>
  </si>
  <si>
    <t>91.06.05-011</t>
  </si>
  <si>
    <t>Погрузчики, грузоподъемность 5 т</t>
  </si>
  <si>
    <t>91.01.05-086</t>
  </si>
  <si>
    <t>Экскаваторы одноковшовые дизельные на гусеничном ходу, емкость ковша 0,65 м3</t>
  </si>
  <si>
    <t>91.19.05-560</t>
  </si>
  <si>
    <t>Насосы центробежные самовсасывающие, производительность до 130 м3/ч, напор до 120 м</t>
  </si>
  <si>
    <t>91.19.01-508</t>
  </si>
  <si>
    <t>Машины илососные, емкость до 8 м3</t>
  </si>
  <si>
    <t>91.08.01-004</t>
  </si>
  <si>
    <t>Асфальтоукладчики гусеничные, ширина укладки от 2 до 5 м, скорость укладки 16 м/мин</t>
  </si>
  <si>
    <t>91.01.05-085</t>
  </si>
  <si>
    <t>Экскаваторы одноковшовые дизельные на гусеничном ходу, емкость ковша 0,5 м3</t>
  </si>
  <si>
    <t>91.04.01-042</t>
  </si>
  <si>
    <t>Молотки бурильные легкие при работе от стационарных компрессорных станций</t>
  </si>
  <si>
    <t>91.17.04-011</t>
  </si>
  <si>
    <t>Автоматы сварочные номинальным сварочным током 450-1250 А</t>
  </si>
  <si>
    <t>91.06.03-062</t>
  </si>
  <si>
    <t>Лебедки электрические тяговым усилием до 31,39 кН (3,2 т)</t>
  </si>
  <si>
    <t>91.07.07-013</t>
  </si>
  <si>
    <t>Насосы для строительных растворов, производительность 6 м3/час</t>
  </si>
  <si>
    <t>91.03.19-091</t>
  </si>
  <si>
    <t>Сболчиватели пневматические</t>
  </si>
  <si>
    <t>91.21.10-001</t>
  </si>
  <si>
    <t>Молотки отбойные пневматические</t>
  </si>
  <si>
    <t>91.01.05-084</t>
  </si>
  <si>
    <t>Экскаваторы одноковшовые дизельные на гусеничном ходу, емкость ковша 0,4 м3</t>
  </si>
  <si>
    <t>91.01.05-106</t>
  </si>
  <si>
    <t>Экскаваторы одноковшовые дизельные на пневмоколесном ходу, емкость ковша 0,25 м3</t>
  </si>
  <si>
    <t>91.21.10-006</t>
  </si>
  <si>
    <t>Молотки при работе от стационарных компрессорных станций чеканочные</t>
  </si>
  <si>
    <t>91.06.06-048</t>
  </si>
  <si>
    <t>Подъемники одномачтовые, грузоподъемность до 500 кг, высота подъема 45 м</t>
  </si>
  <si>
    <t>91.06.03-033</t>
  </si>
  <si>
    <t>Лебедки вспомогательные шахтные с тяговым усилием 13,73 кН (1,4 т)</t>
  </si>
  <si>
    <t>91.18.01-013</t>
  </si>
  <si>
    <t>Компрессоры передвижные, давление 2,0 МПа, производительность 60 м3/мин</t>
  </si>
  <si>
    <t>91.01.01-034</t>
  </si>
  <si>
    <t>Бульдозеры, мощность 59 кВт (80 л.с.)</t>
  </si>
  <si>
    <t>91.08.03-047</t>
  </si>
  <si>
    <t>Катки самоходные пневмоколесные статические, масса 12 т</t>
  </si>
  <si>
    <t>91.08.05-091</t>
  </si>
  <si>
    <t>Цементоукладчики для заделки швов</t>
  </si>
  <si>
    <t>91.08.03-017</t>
  </si>
  <si>
    <t>Катки самоходные гладкие вибрационные, масса 10 т</t>
  </si>
  <si>
    <t>91.19.08-004</t>
  </si>
  <si>
    <t>Насосы, мощность 4 кВт</t>
  </si>
  <si>
    <t>91.18.01-011</t>
  </si>
  <si>
    <t>Компрессоры передвижные с электродвигателем давление 600 кПа (6 ат), производительность 0,5 м3/мин</t>
  </si>
  <si>
    <t>91.07.04-001</t>
  </si>
  <si>
    <t>Вибраторы глубинные</t>
  </si>
  <si>
    <t>91.17.04-033</t>
  </si>
  <si>
    <t>Агрегаты сварочные двухпостовые для ручной сварки на тракторе, мощность 79 кВт (108 л.с.)</t>
  </si>
  <si>
    <t>91.07.02-011</t>
  </si>
  <si>
    <t>Автобетононасосы, производительность 65 м3/ч</t>
  </si>
  <si>
    <t>91.06.09-011</t>
  </si>
  <si>
    <t>Люльки</t>
  </si>
  <si>
    <t>91.21.01-016</t>
  </si>
  <si>
    <t>Агрегаты шпатлево-окрасочные</t>
  </si>
  <si>
    <t>91.08.03-045</t>
  </si>
  <si>
    <t>Катки самоходные гладкие вибрационные, масса 7 т</t>
  </si>
  <si>
    <t>91.06.03-061</t>
  </si>
  <si>
    <t>Лебедки электрические тяговым усилием до 12,26 кН (1,25 т)</t>
  </si>
  <si>
    <t>91.06.03-046</t>
  </si>
  <si>
    <t>Лебедки ручные и рычажные тяговым усилием 29,43 кН (3 т)</t>
  </si>
  <si>
    <t>91.11.01-012</t>
  </si>
  <si>
    <t>Машины монтажные для выполнения работ при прокладке и монтаже кабеля на базе автомобиля</t>
  </si>
  <si>
    <t>91.08.03-049</t>
  </si>
  <si>
    <t>Катки самоходные гладкие вибрационные, масса 14 т</t>
  </si>
  <si>
    <t>91.08.03-018</t>
  </si>
  <si>
    <t>Катки самоходные гладкие вибрационные, масса 13 т</t>
  </si>
  <si>
    <t>91.14.05-011</t>
  </si>
  <si>
    <t>Полуприцепы общего назначения, грузоподъемность 12 т</t>
  </si>
  <si>
    <t>91.08.03-030</t>
  </si>
  <si>
    <t>Катки самоходные пневмоколесные статические, масса 30 т</t>
  </si>
  <si>
    <t>91.06.08-003</t>
  </si>
  <si>
    <t>Тельферы электрические 2 т</t>
  </si>
  <si>
    <t>91.17.04-042</t>
  </si>
  <si>
    <t>Аппараты для газовой сварки и резки</t>
  </si>
  <si>
    <t>91.17.04-171</t>
  </si>
  <si>
    <t>Преобразователи сварочные номинальным сварочным током 315-500 А</t>
  </si>
  <si>
    <t>91.14.03-001</t>
  </si>
  <si>
    <t>Автомобили-самосвалы, грузоподъемность до 7 т</t>
  </si>
  <si>
    <t>91.06.01-003</t>
  </si>
  <si>
    <t>Домкраты гидравлические, грузоподъемность 63-100 т</t>
  </si>
  <si>
    <t>91.07.04-002</t>
  </si>
  <si>
    <t>Вибраторы поверхностные</t>
  </si>
  <si>
    <t>91.11.02-031</t>
  </si>
  <si>
    <t>Лаборатории передвижные измерительно-настроечные</t>
  </si>
  <si>
    <t>91.07.07-041</t>
  </si>
  <si>
    <t>Растворонасосы, производительность 1 м3/ч</t>
  </si>
  <si>
    <t>91.08.03-016</t>
  </si>
  <si>
    <t>Катки самоходные гладкие вибрационные, масса 8 т</t>
  </si>
  <si>
    <t>91.01.02-004</t>
  </si>
  <si>
    <t>Автогрейдеры среднего типа, мощность 99 кВт (135 л.с.)</t>
  </si>
  <si>
    <t>91.01.05-088</t>
  </si>
  <si>
    <t>Экскаваторы одноковшовые дизельные на гусеничном ходу, емкость ковша 1,6 м3</t>
  </si>
  <si>
    <t>91.21.22-301</t>
  </si>
  <si>
    <t>Поддержки для переносных перфораторов пневматических</t>
  </si>
  <si>
    <t>91.08.05-082</t>
  </si>
  <si>
    <t>Пневмобетоноукладчики 3,3 м3</t>
  </si>
  <si>
    <t>91.15.02-024</t>
  </si>
  <si>
    <t>Тракторы на гусеничном ходу, мощность 79 кВт (108 л.с.)</t>
  </si>
  <si>
    <t>91.08.05-057</t>
  </si>
  <si>
    <t>Машины высокопроизводительного бетоноукладочного комплекта машины для нанесения пленкообразущих материалов</t>
  </si>
  <si>
    <t>91.21.16-014</t>
  </si>
  <si>
    <t>Прессы листогибочные кривошипные 1000 кН (100 тс)</t>
  </si>
  <si>
    <t>91.08.06-003</t>
  </si>
  <si>
    <t>Нарезчики швов, максимальная глубина резки 200 мм</t>
  </si>
  <si>
    <t>91.18.01-508</t>
  </si>
  <si>
    <t>Компрессоры передвижные с электродвигателем, производительность до 5,0 м3/мин</t>
  </si>
  <si>
    <t>91.08.04-022</t>
  </si>
  <si>
    <t>Котлы битумные передвижные 1000 л</t>
  </si>
  <si>
    <t>91.21.12-002</t>
  </si>
  <si>
    <t>Ножницы листовые кривошипные гильотинные</t>
  </si>
  <si>
    <t>91.19.05-004</t>
  </si>
  <si>
    <t>Насосы центрального водоотлива для всех тоннелей, кроме тоннелей малого диаметра, производительность 100 м3/ч при напоре 70 м</t>
  </si>
  <si>
    <t>91.21.10-003</t>
  </si>
  <si>
    <t>Молотки при работе от передвижных компрессорных станций отбойные пневматические</t>
  </si>
  <si>
    <t>91.08.05-053</t>
  </si>
  <si>
    <t>Машины бетоноукладочного комплекта на рельс-формах профилировщики оснований</t>
  </si>
  <si>
    <t>91.08.09-023</t>
  </si>
  <si>
    <t>Трамбовки пневматические при работе от передвижных компрессорных станций</t>
  </si>
  <si>
    <t>91.17.04-031</t>
  </si>
  <si>
    <t>Агрегаты для сварки полиэтиленовых труб</t>
  </si>
  <si>
    <t>91.08.05-051</t>
  </si>
  <si>
    <t>Машины бетоноукладочного комплекта на рельс-формах для отделки цементо-бетонных покрытий</t>
  </si>
  <si>
    <t>91.08.11-041</t>
  </si>
  <si>
    <t>Разогреватели швов инфракрасные</t>
  </si>
  <si>
    <t>91.18.01-012</t>
  </si>
  <si>
    <t>Компрессоры передвижные с электродвигателем давление 600 кПа (6 ат), производительность до 3,5 м3/мин</t>
  </si>
  <si>
    <t>91.06.03-047</t>
  </si>
  <si>
    <t>Лебедки ручные и рычажные тяговым усилием 31,39 кН (3,2 т)</t>
  </si>
  <si>
    <t>91.08.05-054</t>
  </si>
  <si>
    <t>Машины бетоноукладочного комплекта на рельс-формах распределители цементобетона</t>
  </si>
  <si>
    <t>91.08.06-001</t>
  </si>
  <si>
    <t>Нарезчики швов, мощность 20,5 кВт (28 л.с.)</t>
  </si>
  <si>
    <t>91.07.07-001</t>
  </si>
  <si>
    <t>Агрегаты электронасосные с регулированием подачи вручную для строительных растворов, подача до 4 м3/ч, напор 150 м</t>
  </si>
  <si>
    <t>91.08.03-029</t>
  </si>
  <si>
    <t>Катки самоходные пневмоколесные статические, масса 16 т</t>
  </si>
  <si>
    <t>91.14.02-002</t>
  </si>
  <si>
    <t>Автомобили бортовые, грузоподъемность до 8 т</t>
  </si>
  <si>
    <t>91.05.06-009</t>
  </si>
  <si>
    <t>Краны на гусеничном ходу, грузоподъемность 50-63 т</t>
  </si>
  <si>
    <t>91.13.03-112</t>
  </si>
  <si>
    <t>Спецавтомобили-вездеходы, грузоподъемность до 1,5 т</t>
  </si>
  <si>
    <t>91.05.02-005</t>
  </si>
  <si>
    <t>Краны козловые, грузоподъемность 32 т</t>
  </si>
  <si>
    <t>91.15.01-011</t>
  </si>
  <si>
    <t>Тележки тракторные 20 т</t>
  </si>
  <si>
    <t>91.17.04-194</t>
  </si>
  <si>
    <t>Аппараты сварочные для сварки оптических кабелей со скалывателем</t>
  </si>
  <si>
    <t>91.16.01-001</t>
  </si>
  <si>
    <t>Электростанции передвижные, мощность 2 кВт</t>
  </si>
  <si>
    <t>91.21.22-341</t>
  </si>
  <si>
    <t>Рефлектометры</t>
  </si>
  <si>
    <t>91.08.09-024</t>
  </si>
  <si>
    <t>Трамбовки пневматические при работе от стационарного компрессора</t>
  </si>
  <si>
    <t>91.15.03-014</t>
  </si>
  <si>
    <t>Тракторы на пневмоколесном ходу, мощность 59 кВт (80 л.с.)</t>
  </si>
  <si>
    <t>91.10.03-001</t>
  </si>
  <si>
    <t>Битумозаправщики, грузоподъемность 4 т</t>
  </si>
  <si>
    <t>91.21.01-012</t>
  </si>
  <si>
    <t>Агрегаты окрасочные высокого давления для окраски поверхностей конструкций, мощность 1 кВт</t>
  </si>
  <si>
    <t>91.10.05-004</t>
  </si>
  <si>
    <t>Трубоукладчики для труб диаметром до 400 мм, грузоподъемность 6,3 т</t>
  </si>
  <si>
    <t>91.21.22-638</t>
  </si>
  <si>
    <t>Пылесосы промышленные, мощность до 2000 Вт</t>
  </si>
  <si>
    <t>91.06.03-060</t>
  </si>
  <si>
    <t>Лебедки электрические тяговым усилием до 5,79 кН (0,59 т)</t>
  </si>
  <si>
    <t>91.16.01-002</t>
  </si>
  <si>
    <t>Электростанции передвижные, мощность 4 кВт</t>
  </si>
  <si>
    <t>91.21.22-194</t>
  </si>
  <si>
    <t>Машины листогибочные специальные (вальцы)</t>
  </si>
  <si>
    <t>91.10.09-012</t>
  </si>
  <si>
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</si>
  <si>
    <t>91.06.06-042</t>
  </si>
  <si>
    <t>Подъемники гидравлические, высота подъема 10 м</t>
  </si>
  <si>
    <t>91.06.05-057</t>
  </si>
  <si>
    <t>Погрузчики одноковшовые универсальные фронтальные пневмоколесные, грузоподъемность 3 т</t>
  </si>
  <si>
    <t>91.08.09-001</t>
  </si>
  <si>
    <t>Виброплиты с двигателем внутреннего сгорания</t>
  </si>
  <si>
    <t>91.12.08-051</t>
  </si>
  <si>
    <t>Катки прицепные кольчатые 1 т</t>
  </si>
  <si>
    <t>91.01.01-036</t>
  </si>
  <si>
    <t>Бульдозеры, мощность 96 кВт (130 л.с.)</t>
  </si>
  <si>
    <t>91.21.19-012</t>
  </si>
  <si>
    <t>Станки для заточки бурового инструмента</t>
  </si>
  <si>
    <t>91.06.03-055</t>
  </si>
  <si>
    <t>Лебедки электрические тяговым усилием 19,62 кН (2 т)</t>
  </si>
  <si>
    <t>91.21.19-031</t>
  </si>
  <si>
    <t>Станки сверлильные</t>
  </si>
  <si>
    <t>91.04.01-041</t>
  </si>
  <si>
    <t>Молотки бурильные легкие при работе от передвижных компрессорных станций</t>
  </si>
  <si>
    <t>91.06.03-049</t>
  </si>
  <si>
    <t>Лебедки ручные и рычажные тяговым усилием до 9,81 кН (1 т)</t>
  </si>
  <si>
    <t>91.06.08-002</t>
  </si>
  <si>
    <t>Тельферы электрические 1 т</t>
  </si>
  <si>
    <t>91.10.06-001</t>
  </si>
  <si>
    <t>Установки для подогрева стыков</t>
  </si>
  <si>
    <t>91.07.07-002</t>
  </si>
  <si>
    <t>Агрегаты электронасосные с регулированием подачи вручную для строительных растворов, подача до 6 м3/ч, напор 150 м</t>
  </si>
  <si>
    <t>91.15.02-023</t>
  </si>
  <si>
    <t>Тракторы на гусеничном ходу, мощность 59 кВт (80 л.с.)</t>
  </si>
  <si>
    <t>91.21.16-012</t>
  </si>
  <si>
    <t>Прессы гидравлические с электроприводом</t>
  </si>
  <si>
    <t>91.21.16-001</t>
  </si>
  <si>
    <t>Пресс-ножницы комбинированные</t>
  </si>
  <si>
    <t>91.08.09-025</t>
  </si>
  <si>
    <t>Трамбовки электрические</t>
  </si>
  <si>
    <t>91.21.22-443</t>
  </si>
  <si>
    <t>Установки для изготовления бандажей, диафрагм, пряжек</t>
  </si>
  <si>
    <t>91.12.06-012</t>
  </si>
  <si>
    <t>Рыхлители прицепные (без трактора)</t>
  </si>
  <si>
    <t>91.14.04-002</t>
  </si>
  <si>
    <t>Тягачи седельные, грузоподъемность 15 т</t>
  </si>
  <si>
    <t>91.14.05-012</t>
  </si>
  <si>
    <t>Полуприцепы общего назначения, грузоподъемность 15 т</t>
  </si>
  <si>
    <t>Материалы</t>
  </si>
  <si>
    <t>04.1.02.05-0029</t>
  </si>
  <si>
    <t>Смеси бетонные тяжелого бетона (БСТ), крупность заполнителя 10 мм, класс В25 (М350)</t>
  </si>
  <si>
    <t>м3</t>
  </si>
  <si>
    <t>08.3.01.02-0062</t>
  </si>
  <si>
    <t>Сталь двутавровая горячекатаная с параллельными полками, марка Ст3сп/пс, 60Ш2</t>
  </si>
  <si>
    <t>т</t>
  </si>
  <si>
    <t>04.3.01.10-0001</t>
  </si>
  <si>
    <t>Вяжущее для приготовления тампонажного раствора "БИРСС ТМ-2"</t>
  </si>
  <si>
    <t>08.4.03.03-0037</t>
  </si>
  <si>
    <t>Сталь арматурная, горячекатаная, периодического профиля, класс А-III, диаметр 32-40 мм</t>
  </si>
  <si>
    <t>20.2.06.05-0018</t>
  </si>
  <si>
    <t>Кронштейн фиксаторный горячеоцинкованный</t>
  </si>
  <si>
    <t>ШТ</t>
  </si>
  <si>
    <t>25.2.01.06-0111</t>
  </si>
  <si>
    <t>Зажим хомутовый (КС-039)</t>
  </si>
  <si>
    <t>22.2.02.11-0011</t>
  </si>
  <si>
    <t>Болты крепежные грубой точности с гайками и шайбами БЧК-350</t>
  </si>
  <si>
    <t>01.4.03.01-0011</t>
  </si>
  <si>
    <t>Бентонит ПБМВ</t>
  </si>
  <si>
    <t>кг</t>
  </si>
  <si>
    <t>05.1.01.13-0012</t>
  </si>
  <si>
    <t>Плита анкерная сборная железобетонная ПАЗ-2</t>
  </si>
  <si>
    <t>08.4.03.03-0036</t>
  </si>
  <si>
    <t>Сталь арматурная, горячекатаная, периодического профиля, класс А-III, диаметр 25-28 мм</t>
  </si>
  <si>
    <t>08.4.03.02-0006</t>
  </si>
  <si>
    <t>Сталь арматурная, горячекатаная, гладкая, класс А-I, диаметр 16-18 мм</t>
  </si>
  <si>
    <t>23.8.05.03-0009</t>
  </si>
  <si>
    <t>Контргайка из ковкого чугуна с цилиндрической резьбой,</t>
  </si>
  <si>
    <t>10 шт.</t>
  </si>
  <si>
    <t>18.2.05.04-1006</t>
  </si>
  <si>
    <t>Рамка декоративная из нержавеющей стали для скиммера с крепежом и уплотнением, размер 270x215 мм</t>
  </si>
  <si>
    <t>20.2.10.04-0024</t>
  </si>
  <si>
    <t>Наконечники кабельные ПМ 240-16, медные луженые под пайку для оконцевания медных жил, сечение 240 мм2, длина 94 мм, наружный диаметр 33,0 мм (Наконечники из алюминиевого сплава с контактными винтами со срывающимися головками, с наклонной плоской частью, тип НКВН-2, сечение 150-240 мм2)</t>
  </si>
  <si>
    <t>шт</t>
  </si>
  <si>
    <t>01.4.01.03-0116</t>
  </si>
  <si>
    <t>Долото трехшарошечное III 295.3 ТЗ-ЦВ ВД</t>
  </si>
  <si>
    <t>Прайс из СД ОП</t>
  </si>
  <si>
    <t>НАПРАВЛЯЮЩИЙ СТЕРЖЕНЬ</t>
  </si>
  <si>
    <t>08.4.03.03-0035</t>
  </si>
  <si>
    <t>Сталь арматурная, горячекатаная, периодического профиля, класс А-III, диаметр 20-22 мм</t>
  </si>
  <si>
    <t>23.5.01.08-0044</t>
  </si>
  <si>
    <t>Трубы стальные электросварные прямошовные и спиральношовные, класс прочности К38, наружный диаметр 720 мм, толщина стенки 11 мм</t>
  </si>
  <si>
    <t>м</t>
  </si>
  <si>
    <t>20.2.03.18-0002</t>
  </si>
  <si>
    <t>Скоба для крепления коробов к строительным конструкциям
сейсмостойкая СК-150</t>
  </si>
  <si>
    <t>08.4.02.03-1032</t>
  </si>
  <si>
    <t>Каркасы и сетки арматурные плоские, собранные и сваренные (связанные) в арматурные изделия, класс А-I, диаметр 12 мм</t>
  </si>
  <si>
    <t>20.2.06.01-0014</t>
  </si>
  <si>
    <t>Кронштейн выносной для одного шлейфа, горячеоцинкованный</t>
  </si>
  <si>
    <t>01.7.15.12-0039</t>
  </si>
  <si>
    <t>Шпильки оцинкованные стяжные, диаметр 12 мм, длина 200 мм</t>
  </si>
  <si>
    <t>12.1.02.03-0054</t>
  </si>
  <si>
    <t>Изопласт: П ЭПП</t>
  </si>
  <si>
    <t>м2</t>
  </si>
  <si>
    <t>08.3.07.02-0001</t>
  </si>
  <si>
    <t>Прокат широкополосный (универсальный) горячекатаный с ребровой кривизной обычной точности изготовления толщиной 9-12 мм, марки: Ст0</t>
  </si>
  <si>
    <t>20.2.08.05-0014</t>
  </si>
  <si>
    <t>Профиль зетовый сейсмостойкий ПZ 80х40х3-2/10, оцинкованный</t>
  </si>
  <si>
    <t>П.М.</t>
  </si>
  <si>
    <t>02.1.01.01-0003</t>
  </si>
  <si>
    <t>Глина бентонитовая</t>
  </si>
  <si>
    <t>20.2.03.22-0005</t>
  </si>
  <si>
    <t>Стойка двойная коробчатая сейсмостойкая горячеоцинкованная СТДК-240-4</t>
  </si>
  <si>
    <t>20.2.03.03-0043</t>
  </si>
  <si>
    <t>Консоль кабельная усиленная сейсмостойкая горячеоцинкованная КУ-500</t>
  </si>
  <si>
    <t>04.1.02.05-0026</t>
  </si>
  <si>
    <t>Смеси бетонные тяжелого бетона (БСТ), крупность заполнителя 10 мм, класс В15 (М200)</t>
  </si>
  <si>
    <t>02.3.01.02-0033</t>
  </si>
  <si>
    <t>Песок природный обогащенный для строительных работ средний</t>
  </si>
  <si>
    <t>23.5.02.02-0090</t>
  </si>
  <si>
    <t>Трубы стальные электросварные прямошовные со снятой фаской из стали марок БСт2кп-БСт4кп и БСт2пс-БСт4пс, наружный диаметр 219 мм, толщина стенки 8 мм</t>
  </si>
  <si>
    <t>Светильник потолочный под люминесцентную лампу 18 Вт, взрывозащитный, ВЭЛ51-П-1х18П-У1</t>
  </si>
  <si>
    <t>шт.</t>
  </si>
  <si>
    <t>04.1.02.05-0023</t>
  </si>
  <si>
    <t>Смеси бетонные тяжелого бетона (БСТ), крупность заполнителя 10 мм, класс В7,5 (М100)</t>
  </si>
  <si>
    <t>26.1.01.02-0024</t>
  </si>
  <si>
    <t>Комплекты болтовые с гайками и сферическими шайбами для перегонных тоннелей</t>
  </si>
  <si>
    <t>компл</t>
  </si>
  <si>
    <t>22.2.02.23-0151</t>
  </si>
  <si>
    <t>Пластина (черт. 2ИШ.841.003)</t>
  </si>
  <si>
    <t>100 шт.</t>
  </si>
  <si>
    <t xml:space="preserve">Профиль 41/41/2.5 D hdg (6м) </t>
  </si>
  <si>
    <t>Поворотная пластина РР 41</t>
  </si>
  <si>
    <t>ДЮБЕЛЬ ЗД-1</t>
  </si>
  <si>
    <t>03.2.01.01-0001</t>
  </si>
  <si>
    <t>Портландцемент общестроительного назначения бездобавочный М400 Д0 (ЦЕМ I 32,5Н)</t>
  </si>
  <si>
    <t>08.3.08.02-0055</t>
  </si>
  <si>
    <t>Уголок горячекатаный, марка стали Ст0, ширина полок 35-70 мм</t>
  </si>
  <si>
    <t>01.7.15.01-0022</t>
  </si>
  <si>
    <t>Анкер высоких нагрузок Hilti HSL-3-G: М16/25 (АНКЕР-БОЛТ ЗАБИВНОЙ РАСПОРНЫЙ, ОЦИНКОВАННЫЙ, 'HILTI', HSL M16/50)</t>
  </si>
  <si>
    <t>04.2.01.01-0041</t>
  </si>
  <si>
    <t>Смеси асфальтобетонные плотные крупнозернистые тип Б марка I</t>
  </si>
  <si>
    <t>08.4.03.02-0003</t>
  </si>
  <si>
    <t>Сталь арматурная, горячекатаная, гладкая, класс А-I, диаметр 10 мм</t>
  </si>
  <si>
    <t>04.1.02.05-0006</t>
  </si>
  <si>
    <t>Смеси бетонные тяжелого бетона (БСТ), класс В15 (М200)</t>
  </si>
  <si>
    <t>Cоединитель SH 41/41 D hcp</t>
  </si>
  <si>
    <t>20.4.02.05-0002</t>
  </si>
  <si>
    <t>Предохранители плавкие ПН2-100</t>
  </si>
  <si>
    <t>10 шт</t>
  </si>
  <si>
    <t>СОЕДИНИТЕЛЬНЫЙ ЭЛЕМЕНТ</t>
  </si>
  <si>
    <t>Кабель ВВГнг-0,66 5х25</t>
  </si>
  <si>
    <t>КОМПЛЕКТУЮЩИЕ МАТЕРИАЛЫ</t>
  </si>
  <si>
    <t>14.5.04.08-0002</t>
  </si>
  <si>
    <t>Мастика герметизирующая</t>
  </si>
  <si>
    <t>14.4.01.09-0313</t>
  </si>
  <si>
    <t>Грунтовка двухкомпонентная антикоррозионная на основе эпоксидных сополимеров и полиуретана с алюминиевым наполнителем</t>
  </si>
  <si>
    <t>Консоль 41/62-820 hdg</t>
  </si>
  <si>
    <t>11.1.03.06-0095</t>
  </si>
  <si>
    <t>Доска обрезная, хвойных пород, ширина 75-150 мм, толщина 44 мм и более, длина 4-6,5 м, сорт III</t>
  </si>
  <si>
    <t>01.7.15.03-0043</t>
  </si>
  <si>
    <t>Болты строительные анкерные с гайками</t>
  </si>
  <si>
    <t xml:space="preserve">Опора WBD 41/41-45 D hcp </t>
  </si>
  <si>
    <t>ЗАКЛАДНАЯ ДЕТАЛЬ ЗД-3</t>
  </si>
  <si>
    <t>11.2.13.04-0011</t>
  </si>
  <si>
    <t>Щиты из досок, толщина 25 мм</t>
  </si>
  <si>
    <t>Кабель ВВГнг-RLS 3х25</t>
  </si>
  <si>
    <t>Монтажная гайка РВ 41 М12</t>
  </si>
  <si>
    <t>Болт шестигранный М12/30</t>
  </si>
  <si>
    <t>08.4.03.03-0032</t>
  </si>
  <si>
    <t>Сталь арматурная, горячекатаная, периодического профиля, класс А-III, диаметр 12 мм</t>
  </si>
  <si>
    <t>Уголок опорный S 60/40/90 hcp</t>
  </si>
  <si>
    <t>23.3.03.02-0089</t>
  </si>
  <si>
    <t>Трубы стальные бесшовные горячедеформированные со снятой фаской из стали марок 15, 20, 35, наружный диаметр 114 мм, толщина стенки 7 мм</t>
  </si>
  <si>
    <t>Аварийный светильник с автономным источником питания "Выход" FSP 03-AO-03</t>
  </si>
  <si>
    <t>Клиновой анкер Z Plus 10/10</t>
  </si>
  <si>
    <t>Кабель ВВГнг-0,66 5х4</t>
  </si>
  <si>
    <t xml:space="preserve">Поворотная пластина РР 41 </t>
  </si>
  <si>
    <t xml:space="preserve">РЕАГЕНТ ПЕННЫЙ КРП-2-2, (АНАЛОГ CLB F-4)  </t>
  </si>
  <si>
    <t>01.2.03.03-0007</t>
  </si>
  <si>
    <t>Мастика битумная</t>
  </si>
  <si>
    <t xml:space="preserve">Профиль 41/41/2.5 D (6м) </t>
  </si>
  <si>
    <t>Опорная пластина АА</t>
  </si>
  <si>
    <t xml:space="preserve">Кабельный хомут СЭ-2 130/160 </t>
  </si>
  <si>
    <t>УПЛОТНИТЕЛЬНАЯ СМАЗКА МС-1310,  (АНАЛОГ WR-89) (10 кг на 1м 10*245=2450кг)</t>
  </si>
  <si>
    <t>01.7.17.09-0062</t>
  </si>
  <si>
    <t>Сверло кольцевое алмазное, диаметр 20 мм (СВЕРЛО ПОБЕДИТОВОЕ, ДИАМЕТР 12 ММ, ДЛИНА 550 ММ)</t>
  </si>
  <si>
    <t>Болт шестигранный М12</t>
  </si>
  <si>
    <t>01.7.06.01-0023</t>
  </si>
  <si>
    <t>Лента двусторонняя герметизирующая и паропроницаемая 70х2 мм (СКОТЧ ОДНОСТОРОННИЙ ПАРОИЗОЛЯЦИОННЫЙ, МАРКА СПАЛ, ШИРИНА 50 ММ)</t>
  </si>
  <si>
    <t>11.1.03.06-0099</t>
  </si>
  <si>
    <t>Доска обрезная, хвойных пород, ширина 75-150, мм толщина 19-22 мм, длина 4-6,5 м, сорт III</t>
  </si>
  <si>
    <t>Клиновой анкер Z Plus 12/15</t>
  </si>
  <si>
    <t>08.4.03.02-0001</t>
  </si>
  <si>
    <t>Сталь арматурная, горячекатаная, гладкая, класс А-I, диаметр 6 мм</t>
  </si>
  <si>
    <t>04.2.01.01-0039</t>
  </si>
  <si>
    <t>Смеси асфальтобетонные плотные крупнозернистые тип А марка I</t>
  </si>
  <si>
    <t>07.1.01.01-0013</t>
  </si>
  <si>
    <t>Дверь противопожарная металлическая однопольная ДПМ-01/30, размером 900х2100 мм</t>
  </si>
  <si>
    <t xml:space="preserve">Консоль 41/41-570 hdg </t>
  </si>
  <si>
    <t>01.7.11.07-0032</t>
  </si>
  <si>
    <t>Электроды сварочные Э42, диаметр 4 мм</t>
  </si>
  <si>
    <t>19.3.01.05-0008</t>
  </si>
  <si>
    <t>Клапаны вентиляционные с сервоприводом, размер 800х800 мм (Заслонка для регулирования воздушных потоков, из оцинкованной стали, с электроприводом, РК 303, сечение 800х800 мм)</t>
  </si>
  <si>
    <t>11.1.03.01-0079</t>
  </si>
  <si>
    <t>Бруски обрезные, хвойных пород, длина 4-6,5 м, ширина 75-150 мм, толщина 40-75 мм, сорт III</t>
  </si>
  <si>
    <t>20.2.07.07-0001</t>
  </si>
  <si>
    <t>Лоток 100х50 мм, длиной 3000 мм</t>
  </si>
  <si>
    <t>14.3.02.03-0013</t>
  </si>
  <si>
    <t>Краска водно-дисперсионная поливинилацетатная ВД-ВА-27А белая, белая ночь</t>
  </si>
  <si>
    <t>06.1.01.05-0016</t>
  </si>
  <si>
    <t>Кирпич керамический лицевой, размер 250х120х65 мм, марка 125</t>
  </si>
  <si>
    <t>1000 шт</t>
  </si>
  <si>
    <t>01.7.10.06-0022</t>
  </si>
  <si>
    <t>Пигмент сухой для красок сурик свинцовый</t>
  </si>
  <si>
    <t>08.3.03.06-0001</t>
  </si>
  <si>
    <t>Проволока вязальная</t>
  </si>
  <si>
    <t>БЛОК А1-4,1 (10*0,69=6,9)</t>
  </si>
  <si>
    <t>БЛОК А2-4,1(10*0,69=6,9</t>
  </si>
  <si>
    <t>БЛОК А3-4,1 (10*0,69=6,9)</t>
  </si>
  <si>
    <t>07.2.05.01-0032</t>
  </si>
  <si>
    <t>Ограждения лестничных проемов, лестничные марши, пожарные лестницы (ЛЕСТНИЦЫ СО СТУПЕНЯМИ ИЗ ЛИСТОВОЙ, ПРОСЕЧНОЙ, РИФЛЕНОЙ ИЛИ КРУГЛОЙ СТАЛИ, КРИВОЛИНЕЙНЫЕ, ПОЖАРНЫЕ)</t>
  </si>
  <si>
    <t>Резьбовая шпилька  М12/200 hcp</t>
  </si>
  <si>
    <t>Лоток металлический 80х200 L=3000mm, 35304</t>
  </si>
  <si>
    <t>01.7.16.03-0011</t>
  </si>
  <si>
    <t>Стойки деревометаллические раздвижные инвентарные</t>
  </si>
  <si>
    <t>Кабель ВВГнг-0,66 4х10</t>
  </si>
  <si>
    <t>03.2.02.08-0002</t>
  </si>
  <si>
    <t>Цемент расширяющийся</t>
  </si>
  <si>
    <t>Быстрозажимная гайка СС-М10</t>
  </si>
  <si>
    <t>21.1.06.08-0182</t>
  </si>
  <si>
    <t>Кабель силовой с алюминиевыми жилами АВБбШв 4х95-1000 (КАБЕЛИ СИЛОВЫЕ С АЛЮМИНИЕВЫМИ ЖИЛАМИ, С ИЗОЛЯЦИЕЙ ИЗ СИЛАНОЛЬНОСШИТОГО ПОЛИЭТИЛЕНА, БРОНИРОВАННЫЕ, С НАРУЖНОЙ ОБОЛОЧКОЙ ИЗ ПВХ ПЛАСТИКАТА ПОНИЖЕННОЙ ПОЖАРООПАСНОСТИ, НАПРЯЖЕНИЕ 1000 В, МАРКА АПВББШНГ(А)-LS, ЧИСЛО ЖИЛ И СЕЧЕНИЕ, ММ2: 4Х95МН)</t>
  </si>
  <si>
    <t>1000 м</t>
  </si>
  <si>
    <t>16.2.01.02-0001</t>
  </si>
  <si>
    <t>Земля растительная</t>
  </si>
  <si>
    <t>02.2.05.06-0031</t>
  </si>
  <si>
    <t>Щебень кварцевый белый, фракция 2-5 мм</t>
  </si>
  <si>
    <t>ТРАП ДВОРОВОЙ ИЗ ПП С РЕШЕТКОЙ И ПОДРАМНИКОМ HL606.1</t>
  </si>
  <si>
    <t>компл.</t>
  </si>
  <si>
    <t>12.2.05.05-0015</t>
  </si>
  <si>
    <t>Плиты из минеральной ваты ППЖ-160</t>
  </si>
  <si>
    <t>23.5.01.08-0025</t>
  </si>
  <si>
    <t>Трубы стальные электросварные прямошовные и спиральношовные, класс прочности К38, наружный диаметр 530 мм, толщина стенки 8 мм</t>
  </si>
  <si>
    <t>01.7.07.12-0011</t>
  </si>
  <si>
    <t>Пленка оберточная гидроизоляционная, толщина 0,55 мм</t>
  </si>
  <si>
    <t>23.5.02.02-0005</t>
  </si>
  <si>
    <t>Трубы стальные электросварные прямошовные из стали марок БСт2кп-БСт4кп и БСт2пс-БСт4пс, наружный диаметр 89 мм, толщина стенки 3,5 мм</t>
  </si>
  <si>
    <t>08.4.03.03-0029</t>
  </si>
  <si>
    <t>Сталь арматурная, горячекатаная, периодического профиля, класс А-III, диаметр 6 мм</t>
  </si>
  <si>
    <t>01.7.07.29-0111</t>
  </si>
  <si>
    <t>Пакля пропитанная</t>
  </si>
  <si>
    <t>08.1.02.17-0132</t>
  </si>
  <si>
    <t>Сетка плетеная из проволоки с квадратными ячейками, диаметр проволоки 1,4 мм, размер ячейки 12х12 мм</t>
  </si>
  <si>
    <t>НАСОС WILO-DRAIN TS 50H 133/22</t>
  </si>
  <si>
    <t>19.1.01.03-0057</t>
  </si>
  <si>
    <t>Воздуховоды из оцинкованной стали с шиной и уголками толщиной: 1,0 мм, периметром 4000 мм</t>
  </si>
  <si>
    <t>07.2.07.12-0012</t>
  </si>
  <si>
    <t>Элементы конструктивные зданий и сооружений с преобладанием гнутосварных профилей и круглых труб, средняя масса сборочной единицы от 0,1 до 0,5 т</t>
  </si>
  <si>
    <t>ЗАТРАТЫ НА ОРГАНИЗАЦИЮ СИСТЕМЫ ГРУНТ</t>
  </si>
  <si>
    <t>01.7.15.06-0111</t>
  </si>
  <si>
    <t>Гвозди строительные</t>
  </si>
  <si>
    <t>04.3.01.09-0014</t>
  </si>
  <si>
    <t>Раствор готовый кладочный, цементный, М100</t>
  </si>
  <si>
    <t>01.7.15.03-0044</t>
  </si>
  <si>
    <t>Болты строительные с гайками и шайбами черные, размер 10х100 мм</t>
  </si>
  <si>
    <t>Опорная пластина  41/10 (арт.178247)</t>
  </si>
  <si>
    <t>20.2.03.03-0040</t>
  </si>
  <si>
    <t>Консоль кабельная усиленная сейсмостойкая горячеоцинкованная КУ-250</t>
  </si>
  <si>
    <t>Кабель ВВГнг-0,66 3х4</t>
  </si>
  <si>
    <t>Клиновой анкер Z Plus 12/30</t>
  </si>
  <si>
    <t>Кабель ВВГнг-0,66 4х6</t>
  </si>
  <si>
    <t xml:space="preserve">Монтажная гайка РВ 41 М12 </t>
  </si>
  <si>
    <t>08.4.03.03-0034</t>
  </si>
  <si>
    <t>Сталь арматурная, горячекатаная, периодического профиля, класс А-III, диаметр 16-18 мм</t>
  </si>
  <si>
    <t>04.3.01.12-0111</t>
  </si>
  <si>
    <t>Раствор готовый отделочный тяжелый, цементно-известковый, состав 1:1:6</t>
  </si>
  <si>
    <t>19.1.01.02-0018</t>
  </si>
  <si>
    <t>Воздуховоды из листовой стали, толщиной 1,2 мм, диаметр от 250 до 450 мм</t>
  </si>
  <si>
    <t>01.7.11.07-0040</t>
  </si>
  <si>
    <t>Электроды сварочные Э50А, диаметр 4 мм</t>
  </si>
  <si>
    <t>КАБЕЛЬ КПСЭНГ-FRLS 1Х2Х1,5</t>
  </si>
  <si>
    <t>км</t>
  </si>
  <si>
    <t>Светильник настенно-потолочный под лампу накаливания 60 Вт НББ01-60-173</t>
  </si>
  <si>
    <t>11.1.03.01-0083</t>
  </si>
  <si>
    <t>Бруски обрезные, хвойных пород, длина 4-6,5 м, ширина 75-150 мм, толщина 100, 125 мм, сорт III</t>
  </si>
  <si>
    <t>21.1.08.03-0357</t>
  </si>
  <si>
    <t>Кабель контрольный КВВГ 7х1,5</t>
  </si>
  <si>
    <t xml:space="preserve">Опора WBD 41/41-45 hcp </t>
  </si>
  <si>
    <t>08.1.02.15-0002</t>
  </si>
  <si>
    <t>Решетка для водоотводного канала щелевая чугунная, черная, размером 500х237х25 мм</t>
  </si>
  <si>
    <t>21.1.08.03-0363</t>
  </si>
  <si>
    <t>Кабель контрольный КВВГ 10х1,5</t>
  </si>
  <si>
    <t>Опорная пластина 41/10</t>
  </si>
  <si>
    <t>КРЫШКА РЕЗЬБОВАЯ</t>
  </si>
  <si>
    <t>Универсальный шарнир UG M10</t>
  </si>
  <si>
    <t>01.7.15.01-0002</t>
  </si>
  <si>
    <t>Анкер-шпилька Hilti HST М12х115/20 для использования в бетоне</t>
  </si>
  <si>
    <t>Самонарезающий винт  FLS F 80</t>
  </si>
  <si>
    <t>19.1.01.04-0022</t>
  </si>
  <si>
    <t>Воздуховоды из тонколистовой коррозионно-стойкой стали толщиной: 1,2 мм, периметром более 1000 мм</t>
  </si>
  <si>
    <t>20.1.02.19-0017</t>
  </si>
  <si>
    <t>Канат стальной арматурный, 1х7, диаметр каната 7,5 мм, диаметр проволоки 2,5 мм</t>
  </si>
  <si>
    <t>01.4.01.10-0025</t>
  </si>
  <si>
    <t>Шнек буровой без проходного отверстия, диаметр 200 мм, длина 2000 мм</t>
  </si>
  <si>
    <t>20.2.10.03-0002</t>
  </si>
  <si>
    <t>Наконечники кабельные медные для электротехнических установок</t>
  </si>
  <si>
    <t>100 шт</t>
  </si>
  <si>
    <t xml:space="preserve">Быстрозажимная гайка СС-М12 </t>
  </si>
  <si>
    <t>08.3.03.06-0012</t>
  </si>
  <si>
    <t>Проволока стальная низкоуглеродистая вязальная</t>
  </si>
  <si>
    <t>КАБЕЛЬ КПСЭНГ-FRLS 1Х2Х0,75</t>
  </si>
  <si>
    <t>23.5.01.08-0033</t>
  </si>
  <si>
    <t>Трубы стальные электросварные прямошовные и спиральношовные, класс прочности К38, наружный диаметр 630 мм, толщина стенки 8 мм</t>
  </si>
  <si>
    <t>СМАЗКА ГЛАВНОГО ПРИВОДА   PLANTOGEL 2N (0,4КГ*1312маш.час=524,8)</t>
  </si>
  <si>
    <t>06.1.01.05-0113</t>
  </si>
  <si>
    <t>Кирпич керамический пустотелый одинарный, размер 250х120х65 мм, марка 150</t>
  </si>
  <si>
    <t>ОБРАТНЫЙ КЛАПАН R2 ДЛЯ TS50</t>
  </si>
  <si>
    <t>19.1.01.02-0019</t>
  </si>
  <si>
    <t>Воздуховоды из листовой стали толщиной 1,2 мм, диаметр до 1000 мм (ВОЗДУХОВОДЫ КРУГЛОГО СЕЧЕНИЯ ИЗ ОЦИНКОВАННОЙ СТАЛИ, ТОЛЩИНА СТЕНКИ ДО 1,2 ММ, ДИАМЕТР 500-800 ММ)</t>
  </si>
  <si>
    <t>01.7.03.01-0001</t>
  </si>
  <si>
    <t>Вода</t>
  </si>
  <si>
    <t>24.3.01.06-0042</t>
  </si>
  <si>
    <t>Трубы ПВХ, номинальный внутренний диаметр 20 мм</t>
  </si>
  <si>
    <t>01.7.06.01-0021</t>
  </si>
  <si>
    <t>Лента гидроизоляционная с гидрофильными свойствами BENTOSTRIP S Q 19 х 25 RED salt</t>
  </si>
  <si>
    <t>Профиль 41/41/2.5  hdg (6м)  (арт161497)</t>
  </si>
  <si>
    <t>КАБЕЛЬ ВОЛОКОННО-ОПТИЧЕСКИЙ 24 ОВ, ДПМ-024Т04-06-10,0/1,0-Н</t>
  </si>
  <si>
    <t>21.1.08.03-0347</t>
  </si>
  <si>
    <t>Кабель контрольный КВВГ 4х1,5</t>
  </si>
  <si>
    <t>Кабель ВВГнг-0,66 3х10</t>
  </si>
  <si>
    <t>24.2.05.01-0003</t>
  </si>
  <si>
    <t>Трубы хризотилцементные безнапорные, номинальный диаметр 200 мм</t>
  </si>
  <si>
    <t>20.5.02.06-0024</t>
  </si>
  <si>
    <t>Коробки типа КЗНС-32, для соединения и разветвления электрических цепей с сальниковыми вводами, стальные, степень защиты IP65, количество зажимов 32, размер 322х342х110 мм</t>
  </si>
  <si>
    <t>Дифф. автомат С32А, 30мА 230/400В ЗР+N (тип АС) (Legrand DX 07967)</t>
  </si>
  <si>
    <t>11.1.03.01-0086</t>
  </si>
  <si>
    <t>Бруски обрезные, хвойных пород, длина 4-6,5 м, ширина 75-150 мм, толщина 150 мм и более, сорт II</t>
  </si>
  <si>
    <t>Перегородка SEP H 50, длина 3000 мм, 36480</t>
  </si>
  <si>
    <t>Шайба 12/125 (арт.114246)</t>
  </si>
  <si>
    <t>КАБЕЛЬ КПСЭНГ-FRLS 2х2х0,75</t>
  </si>
  <si>
    <t>14.4.02.09-0301</t>
  </si>
  <si>
    <t>Композиция антикоррозионная цинкнаполненная</t>
  </si>
  <si>
    <t>МОНТАЖНЫЙ КОМПЛЕКТ ДЛЯ ВЛАЖНЫХ ПОМЕЩЕНИЙ WB-1</t>
  </si>
  <si>
    <t>ШАРОВОЙ КРАН R2 ДЛЯ TS50</t>
  </si>
  <si>
    <t>21.1.08.03-0369</t>
  </si>
  <si>
    <t>Кабель контрольный КВВГ 14х1,5</t>
  </si>
  <si>
    <t>Клиновой анкер Z Plus 12/15  (арт.166571)</t>
  </si>
  <si>
    <t>16.2.02.07-0161</t>
  </si>
  <si>
    <t>Семена газонных трав (смесь)</t>
  </si>
  <si>
    <t>Самонарезающийся винт FLS F80 (арт.192512)</t>
  </si>
  <si>
    <t>20.2.07.05-0002</t>
  </si>
  <si>
    <t>Лоток кабельный оцинкованный: перфорированный PNK 100-100х50 мм, длина 2,5 м</t>
  </si>
  <si>
    <t>08.4.03.02-0007</t>
  </si>
  <si>
    <t>Сталь арматурная, горячекатаная, гладкая, класс А-I, диаметр 20-22 мм</t>
  </si>
  <si>
    <t>08.3.11.01-0016</t>
  </si>
  <si>
    <t>Швеллеры № 12-40 сталь марки 0</t>
  </si>
  <si>
    <t>14.4.03.03-0002</t>
  </si>
  <si>
    <t>Лак битумный БТ-123</t>
  </si>
  <si>
    <t>АНКЕР PFG EBF 8 14x50 Г2883</t>
  </si>
  <si>
    <t>08.3.05.04-0001</t>
  </si>
  <si>
    <t>Сталь листовая, горячекатаная, жаростойкая, нержавеющая, марка 12Х17, толщина 1,5 мм</t>
  </si>
  <si>
    <t>20.2.08.05-0021</t>
  </si>
  <si>
    <t>Профиль монтажный перфорированный</t>
  </si>
  <si>
    <t>Кабель ВВГнг-0,66 5х10</t>
  </si>
  <si>
    <t>Кабель ВВГнг-RLS 3х10</t>
  </si>
  <si>
    <t>Ограждения лестничных проемов, лестничные марши, пожарные лестницы (ОГРАЖДЕНИЯ ИЗ ПРОКАТНЫХ И ГНУТЫХ ПРОФИЛЕЙ ПОЛОСОВОЙ И КРУГЛОЙ СТАЛИ)</t>
  </si>
  <si>
    <t>ГИБКАЯ ВСТАВКА FTDZ-21-71</t>
  </si>
  <si>
    <t>11.1.03.06-0087</t>
  </si>
  <si>
    <t>Доска обрезная, хвойных пород, ширина 75-150 мм, толщина 25 мм, длина 4-6,5 м, сорт III</t>
  </si>
  <si>
    <t>07.2.07.04-0007</t>
  </si>
  <si>
    <t>Конструкции стальные индивидуальные решетчатые сварные, масса до 0,1 т</t>
  </si>
  <si>
    <t>24.3.03.13-0218</t>
  </si>
  <si>
    <t>Трубы полиэтиленовые ПЭ80, SDR21, диаметр 225 мм</t>
  </si>
  <si>
    <t>07.2.07.13-0161</t>
  </si>
  <si>
    <t>Площадки просадочные, мостики, кронштейны, маршевые лестницы, пожарные щиты переходных площадок, ограждений</t>
  </si>
  <si>
    <t>11.1.02.09-0004</t>
  </si>
  <si>
    <t>Стойки рудничные, длина 2,5-3,9 м</t>
  </si>
  <si>
    <t>01.7.15.03-0042</t>
  </si>
  <si>
    <t>Болты с гайками и шайбами строительные</t>
  </si>
  <si>
    <t>01.1.01.05-0031</t>
  </si>
  <si>
    <t>Листы хризотилцементные плоские с гладкой поверхностью, прессованные, толщина 10 мм</t>
  </si>
  <si>
    <t>Профиль 41/41/2.5  hdg (6м)  (арт.161497)</t>
  </si>
  <si>
    <t>08.3.05.06-0012</t>
  </si>
  <si>
    <t>Сталь толстолистовая марка 18 сп, толщина более 4 мм</t>
  </si>
  <si>
    <t>Болт шестигранный М10/30 (арт.138626)</t>
  </si>
  <si>
    <t>ГИБКАЯ ВСТАВКА FTDZ-21-40</t>
  </si>
  <si>
    <t>ГИБКАЯ ВСТАВКА FTDZ-21-63</t>
  </si>
  <si>
    <t>Болт шестигранный М8/20  (арт.138459)</t>
  </si>
  <si>
    <t>08.3.05.06-0019</t>
  </si>
  <si>
    <t>Сталь толстолистовая марка Ст1сп-Ст6сп, толщина более 4 мм</t>
  </si>
  <si>
    <t>Лампа энергосберегающая 20 Вт. 220 Втс цоколем Е27, ESL-S41-20/3300/E27</t>
  </si>
  <si>
    <t>Крепление к потолку SML, 34141</t>
  </si>
  <si>
    <t>14.4.04.04-0005</t>
  </si>
  <si>
    <t>Эмаль кремнийорганическая КО-811, зеленая</t>
  </si>
  <si>
    <t>20.2.02.01-0021</t>
  </si>
  <si>
    <t>Втулки изолирующие текстолитовые</t>
  </si>
  <si>
    <t>Провод медный ПВ1</t>
  </si>
  <si>
    <t>19.1.01.11-0045</t>
  </si>
  <si>
    <t>Крепления (хомуты) для воздуховодов СТД 205 (СРЕДСТВА КРЕПЛЕНИЯ - ХОМУТ, ИЗ ОЦИНКОВАННОЙ СТАЛИ, МАРКА СТД 205)</t>
  </si>
  <si>
    <t>01.7.11.07-0034</t>
  </si>
  <si>
    <t>Электроды сварочные Э42А, диаметр 4 мм</t>
  </si>
  <si>
    <t>Кабель КВВГнг-0,66 4х1,5</t>
  </si>
  <si>
    <t>Опорная пластина  41/12 (арт.178256)</t>
  </si>
  <si>
    <t>23.8.03.02-0002</t>
  </si>
  <si>
    <t>Клипса для крепежа гофротрубы, номинальный диаметр 20 мм</t>
  </si>
  <si>
    <t>23.5.02.02-0006</t>
  </si>
  <si>
    <t>Трубы стальные электросварные прямошовные из стали марок БСт2кп-БСт4кп и БСт2пс-БСт4пс, наружный диаметр 108 мм, толщина стенки 4,0 мм</t>
  </si>
  <si>
    <t>Коробка распаечная трехрожковая У-409-4</t>
  </si>
  <si>
    <t>17.4.05.01-0021</t>
  </si>
  <si>
    <t>Глина огнеупорная молотая</t>
  </si>
  <si>
    <t>14.5.04.08-0007</t>
  </si>
  <si>
    <t>Мастика клеящая полимерная, на основе синтетических каучуков для кровельных работ, гидроизоляции, противорадоновой и газозащиты</t>
  </si>
  <si>
    <t>14.5.09.07-0022</t>
  </si>
  <si>
    <t>Растворитель № 646</t>
  </si>
  <si>
    <t>11.1.03.05-0085</t>
  </si>
  <si>
    <t>Доска необрезная, хвойных пород, длина 4-6,5 м, все ширины, толщина 44 мм и более, сорт III</t>
  </si>
  <si>
    <t>08.3.08.02-0022</t>
  </si>
  <si>
    <t>Уголок горячекатаный, размер 50х50 мм</t>
  </si>
  <si>
    <t>10.3.02.03-0011</t>
  </si>
  <si>
    <t>Припои оловянно-свинцовые бессурьмянистые, марка ПОС30</t>
  </si>
  <si>
    <t>01.1.01.02-0021</t>
  </si>
  <si>
    <t>Доски электротехнические тугостойкие марки: 350</t>
  </si>
  <si>
    <t>01.3.02.08-0001</t>
  </si>
  <si>
    <t>Кислород газообразный технический</t>
  </si>
  <si>
    <t>24.2.05.01-0001</t>
  </si>
  <si>
    <t>Трубы хризотилцементные безнапорные, номинальный диаметр 100 мм</t>
  </si>
  <si>
    <t>Крепление ТМ шириной 200 мм, 30692</t>
  </si>
  <si>
    <t>08.3.07.01-0075</t>
  </si>
  <si>
    <t>Сталь полосовая, марка стали: Ст1сп-Ст6сп, спокойная</t>
  </si>
  <si>
    <t>08.3.02.01-0041</t>
  </si>
  <si>
    <t>Лента стальная упаковочная мягкая нормальной точности 0,7х20-50 мм</t>
  </si>
  <si>
    <t>24.3.03.13-0198</t>
  </si>
  <si>
    <t>Трубы полиэтиленовые ПЭ80, SDR17,6, диаметр 160 мм</t>
  </si>
  <si>
    <t>20.2.12.03-0011</t>
  </si>
  <si>
    <t>Трубы гибкие гофрированные из ПВХ, диаметр 20 мм</t>
  </si>
  <si>
    <t>04.3.01.12-0004</t>
  </si>
  <si>
    <t>Раствор кладочный, цементно-известковый, М75</t>
  </si>
  <si>
    <t>Кабель ВВГнг-0,66 5х6</t>
  </si>
  <si>
    <t>01.7.04.01-0001</t>
  </si>
  <si>
    <t>Доводчик дверной DS 73 BC "Серия Premium", усилие закрывания EN2-5</t>
  </si>
  <si>
    <t>КРОСС ОПТИЧЕСКИЙ  19"  НА 24ОВ ШКОС-М-1U/2-24SC/DD-24SC/SM/DD-24SC/UPC-H+S</t>
  </si>
  <si>
    <t>01.3.02.03-0001</t>
  </si>
  <si>
    <t>Ацетилен газообразный технический</t>
  </si>
  <si>
    <t>Лоток металлический 80х150 L=3000mm, 35303</t>
  </si>
  <si>
    <t>14.2.02.06-0001</t>
  </si>
  <si>
    <t>Материал базальтовый огнезащитный рулонный</t>
  </si>
  <si>
    <t>14.5.01.10-0029</t>
  </si>
  <si>
    <t>Пена монтажная полиуретановая противопожарная однокомпонентная модифицированная для заполнения, уплотнения, утепления, изоляции и соединения швов и стыков в местах с повышенными требованиями пожарной безопасности (0,88 л)</t>
  </si>
  <si>
    <t>18.2.07.01-0009</t>
  </si>
  <si>
    <t>Узлы трубопроводов укрупненные монтажные из стальных водогазопроводных оцинкованных труб диаметром 50 мм</t>
  </si>
  <si>
    <t>24.3.05.08-0226</t>
  </si>
  <si>
    <t>Отвод литой полиэтиленовый, электросварной 90°, номинальный внутренний диаметр 100 мм</t>
  </si>
  <si>
    <t>Болт шестигранный М10/20 (арт.138617)</t>
  </si>
  <si>
    <t>Болт шестигранный М12/100 (арт.138714)</t>
  </si>
  <si>
    <t>Кабель ВВГнг-RLS 5х10</t>
  </si>
  <si>
    <t>20.2.09.08-0001</t>
  </si>
  <si>
    <t>Муфта кабельная концевая термоусаживаемая 3КВТп-1-25 (УПЛОТНИТЕЛИ КАБЕЛЬНЫХ ПРОХОДОВ, ТИП УКПТ)</t>
  </si>
  <si>
    <t>23.3.01.05-0003</t>
  </si>
  <si>
    <t>Трубы бурильные геологоразведочные из стали группы Д и муфты к ним, наружный диаметр 64 мм, толщина стенки 6 мм</t>
  </si>
  <si>
    <t>23.8.04.06-0117</t>
  </si>
  <si>
    <t>Отвод крутоизогнутый, радиус кривизны 1,5 мм, номинальное давление до 16 МПа, номинальный диаметр 400 мм, наружный диаметр 426 мм, толщина стенки 9 мм</t>
  </si>
  <si>
    <t>08.3.03.06-0002</t>
  </si>
  <si>
    <t>Проволока горячекатаная в мотках, диаметр 6,3-6,5 мм</t>
  </si>
  <si>
    <t>21.1.06.09-0048</t>
  </si>
  <si>
    <t>Кабель силовой с медными жилами ВВГ 2х2,5-660 (ПРОВОДА СИЛОВЫЕ С МЕДНЫМИ ЖИЛАМИ В ПОЛИВИНИЛХЛОРИДНОЙ ИЗОЛЯЦИИ, МАРКА ППВ, НОМИНАЛЬНОЕ НАПРЯЖЕНИЕ ДО 450 В, ЧИСЛО ЖИЛ И СЕЧЕНИЕ 2Х2,5 ММ2)</t>
  </si>
  <si>
    <t>01.7.03.04-0001</t>
  </si>
  <si>
    <t>Электроэнергия</t>
  </si>
  <si>
    <t>кВт-ч</t>
  </si>
  <si>
    <t>Электроконвектор со встроенным термостатом Nobo C4F10XSC</t>
  </si>
  <si>
    <t>07.2.05.05-0013</t>
  </si>
  <si>
    <t>Сэндвич-панель трехслойная кровельная "Металл Профиль" с наполнителем из минеральной ваты (НГ) плотностью 110кг/м3, марка МП ТСП-K, толщина: 120 мм, тип покрытия PRISMA, толщина металлических облицовок 0,5 мм</t>
  </si>
  <si>
    <t>01.7.14.01-0002</t>
  </si>
  <si>
    <t>Смесь пенополиуретановая однокомпонентная (баллон 1 л)</t>
  </si>
  <si>
    <t>24.3.01.06-0012</t>
  </si>
  <si>
    <t>Трубопровод из труб ПВХ для системы водоотведения, диаметр 100 мм</t>
  </si>
  <si>
    <t>Автоматический выключатель однополюсный 6А, C60N</t>
  </si>
  <si>
    <t>01.7.20.08-0162</t>
  </si>
  <si>
    <t>Ткань мешочная</t>
  </si>
  <si>
    <t>10 м2</t>
  </si>
  <si>
    <t>Гайка с шестигранником M12 (арт.114228)</t>
  </si>
  <si>
    <t>01.7.17.06-0061</t>
  </si>
  <si>
    <t>Диск алмазный для твердых материалов, диаметр 350 мм</t>
  </si>
  <si>
    <t>04.2.01.01-0051</t>
  </si>
  <si>
    <t>Смеси асфальтобетонные плотные мелкозернистые тип В марка II</t>
  </si>
  <si>
    <t>Гайка с прессшайбой M12  (арт.158747)</t>
  </si>
  <si>
    <t>Соединительная накладка для лотков CGB, 37352</t>
  </si>
  <si>
    <t>08.4.02.03-0021</t>
  </si>
  <si>
    <t>Каркасы и сетки арматурные плоские, собранные и сваренные (связанные) в арматурные изделия, класс ВР-I, диаметр 4 мм</t>
  </si>
  <si>
    <t>08.3.08.02-0045</t>
  </si>
  <si>
    <t>Уголок горячекатаный, марка стали 18пс, ширина полок 60-100 мм</t>
  </si>
  <si>
    <t>08.3.07.01-0073</t>
  </si>
  <si>
    <t>Полоса стальная, марка Ст0</t>
  </si>
  <si>
    <t>08.1.02.11-0001</t>
  </si>
  <si>
    <t>Поковки из квадратных заготовок, масса 1,8 кг</t>
  </si>
  <si>
    <t>Лоток металлический 100х80 L=3000mm, 35302</t>
  </si>
  <si>
    <t>01.4.01.03-0061</t>
  </si>
  <si>
    <t>Долото трехшарошечное III 132 К-ЦВ</t>
  </si>
  <si>
    <t>20.2.07.10-0022</t>
  </si>
  <si>
    <t>Секция горизонтальная для поворота кабельной трассы из лотков прямых на 90°, сейсмостойкая, СГ-50/200-90, горячеоцинкованная</t>
  </si>
  <si>
    <t>Болт шестигранный М12/30  (арт.138477)</t>
  </si>
  <si>
    <t>20.1.02.20-0001</t>
  </si>
  <si>
    <t>Анкер тросовый</t>
  </si>
  <si>
    <t>Болт шестигранный М 8 (арт.125356)</t>
  </si>
  <si>
    <t>05.1.03.09-0030</t>
  </si>
  <si>
    <t>Перемычка брусковая 5ПБ18-27-п, бетон B15, объем 0,10 м3, расход арматуры 4,34 кг</t>
  </si>
  <si>
    <t>Кабель ВВГнг-0,66 3х2,5</t>
  </si>
  <si>
    <t>Розетка на поверхность (Legrand 55328)</t>
  </si>
  <si>
    <t>Перфорированный Z-рофиль L=2000м К239Ц</t>
  </si>
  <si>
    <t>24.3.01.06-0043</t>
  </si>
  <si>
    <t>Трубы ПВХ, номинальный внутренний диаметр 25 мм (ТРУБЫ ЭЛЕКТРОТЕХНИЧЕСКИЕ ГОФРИРОВАННЫЕ, ПОЛИВИНИЛХЛОРИДНЫЕ, НЕГОРЮЧИЕ, С ЗОНДОМ, НАРУЖНЫЙ ДИАМЕТР 25 ММ)</t>
  </si>
  <si>
    <t>08.4.01.02-0013</t>
  </si>
  <si>
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</si>
  <si>
    <t>03.1.02.03-0011</t>
  </si>
  <si>
    <t>Известь строительная негашеная комовая, сорт I</t>
  </si>
  <si>
    <t>20.2.03.06-0051</t>
  </si>
  <si>
    <t>Крышка прямого лотка КЛ 100 ХЛ1</t>
  </si>
  <si>
    <t>19.2.03.01-0054</t>
  </si>
  <si>
    <t>Решетки потолочные алюминиевые "АРКТОС" типа: 4 АПР, размером 600х600 мм</t>
  </si>
  <si>
    <t>Резьбовая шпилька мерная М12/200 (арт.111447)</t>
  </si>
  <si>
    <t>Кабель ВВГнг-0,66 3х1,5</t>
  </si>
  <si>
    <t>18.2.06.10-0011</t>
  </si>
  <si>
    <t>Трапы чугунные с вертикальным отводом, условным проходом 50 мм</t>
  </si>
  <si>
    <t>01.7.17.06-0001</t>
  </si>
  <si>
    <t>Диск алмазный AR-SUPER для твердых материалов диаметром 350 мм (ДИСК ОТРЕЗНОЙ С АЛМАЗНЫМ ПОКРЫТИЕМ 'HILTI' DC-D C1, ДИАМЕТР 350 ММ)</t>
  </si>
  <si>
    <t>08.3.08.02-0056</t>
  </si>
  <si>
    <t>Уголок горячекатаный, марка стали Ст0, ширина полок более 70 мм</t>
  </si>
  <si>
    <t>Коробка пластиковая 5 клемм 35 мм2 с 3 сальниками ESM 40, К9255</t>
  </si>
  <si>
    <t>Диэлектрический ковер 900х900</t>
  </si>
  <si>
    <t>01.7.04.04-0012</t>
  </si>
  <si>
    <t>Замок врезной оцинкованный с цилиндровым механизмом из латуни</t>
  </si>
  <si>
    <t>01.7.15.07-0014</t>
  </si>
  <si>
    <t>Дюбели распорные полипропиленовые</t>
  </si>
  <si>
    <t>05.1.01.09-0031</t>
  </si>
  <si>
    <t>Кольца горловин колодцев, К-15-10 (КОЛЬЦА ГОРЛОВИН КОЛОДЦЕВ, МАРКА К-7-10)</t>
  </si>
  <si>
    <t>05.1.08.08-0003</t>
  </si>
  <si>
    <t>Плиты подкладные и опорные подушки, бетон B15, расход арматуры 70 кг/м3, объем до 0,1 м3 (ПЛИТЫ ОПОРНЫЕ ДЛЯ ДОЖДЕПРИЕМНЫХ КОЛОДЦЕВ, МАРКА УОП-6)</t>
  </si>
  <si>
    <t>СТЯЖКИ НЕЙЛОНОВЫЕ GT-450ST (уп.-100шт.)</t>
  </si>
  <si>
    <t>08.1.02.06-0033</t>
  </si>
  <si>
    <t>Люк чугунный тяжелый (ГОСТ 3634-99) марка Т(C250)-К-1-60 (ЛЮКИ ЧУГУННЫЕ ДЛЯ КОЛОДЦЕВ СМОТРОВЫХ ТИП Т (ТЯЖЕЛЫЙ), МАРКА "К", "В", "Д", С КОРПУСОМ ДИАМЕТРОМ 870 ММ, КРЫШКОЙ ДИАМЕТРОМ 545 ММ)</t>
  </si>
  <si>
    <t>01.7.19.04-0031</t>
  </si>
  <si>
    <t>Прокладки резиновые (пластина техническая прессованная)</t>
  </si>
  <si>
    <t>20.1.02.08-0002</t>
  </si>
  <si>
    <t>Ниппель, диаметр 57 мм</t>
  </si>
  <si>
    <t>01.2.03.03-0107</t>
  </si>
  <si>
    <t>Мастика битумно-масляная морозостойкая горячего применения</t>
  </si>
  <si>
    <t>01.4.01.10-0016</t>
  </si>
  <si>
    <t>Шнек, диаметр 135 мм</t>
  </si>
  <si>
    <t>20.5.04.11-0021</t>
  </si>
  <si>
    <t>Зажимы</t>
  </si>
  <si>
    <t>Болт шестигранный М12/40 (арт.138671)</t>
  </si>
  <si>
    <t>20.2.05.04-0011</t>
  </si>
  <si>
    <t>Короба электротехнические для прокладки проводов, размер 20х12,5 мм</t>
  </si>
  <si>
    <t>12.2.05.09-0044</t>
  </si>
  <si>
    <t>Плиты теплоизоляционные из экструзионного вспененного полистирола ПЕНОПЛЭКС-45</t>
  </si>
  <si>
    <t>20.2.12.03-0012</t>
  </si>
  <si>
    <t>Трубы гибкие гофрированные из ПВХ, диаметр 25 мм</t>
  </si>
  <si>
    <t>Компактная люминесцентная лампа 26 Вт с цоколем, GX24q-3, DULUX T/E 26W/830</t>
  </si>
  <si>
    <t>Резьбовая шпилька мерная М12/200  (арт.111447)</t>
  </si>
  <si>
    <t>23.6.01.01-0002</t>
  </si>
  <si>
    <t>Трубы чугунные канализационные, длина 2 м, диаметр условного прохода 100 мм</t>
  </si>
  <si>
    <t>Болт шестигранный SKT М8/20 (арт.138459)</t>
  </si>
  <si>
    <t>08.3.08.02-0054</t>
  </si>
  <si>
    <t>Уголок горячекатаный, марка стали Ст0, ширина полок 20-32 мм</t>
  </si>
  <si>
    <t>20.1.02.08-0001</t>
  </si>
  <si>
    <t>Ниппель, диаметр 42 мм</t>
  </si>
  <si>
    <t>23.6.02.01-0034</t>
  </si>
  <si>
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200 мм</t>
  </si>
  <si>
    <t>Резьбовая шпилька мерная М10/150 (арт.111632)</t>
  </si>
  <si>
    <t>14.5.11.01-0001</t>
  </si>
  <si>
    <t>Шпатлевка клеевая</t>
  </si>
  <si>
    <t>ПОЛКА 465х650 ZPAS WZ-SB00-48-01-011</t>
  </si>
  <si>
    <t>Ответвитель Т-образный DPT, 80х150, 36143</t>
  </si>
  <si>
    <t>04.3.01.12-0005</t>
  </si>
  <si>
    <t>Раствор кладочный, цементно-известковый, М100</t>
  </si>
  <si>
    <t>Шайба 10/125 (арт.137564)</t>
  </si>
  <si>
    <t>01.7.17.11-0011</t>
  </si>
  <si>
    <t>Шкурка шлифовальная двухслойная с зернистостью 40-25</t>
  </si>
  <si>
    <t>01.7.11.07-0054</t>
  </si>
  <si>
    <t>Электроды сварочные Э42, диаметр 6 мм</t>
  </si>
  <si>
    <t>08.1.02.13-0007</t>
  </si>
  <si>
    <t>Рукава металлические из стальной оцинкованной ленты, негерметичные, простого профиля, РЗ-ЦХ, диаметр условный 20 мм</t>
  </si>
  <si>
    <t>01.3.05.38-0151</t>
  </si>
  <si>
    <t>Катион-активная эмульсия</t>
  </si>
  <si>
    <t>Клиновой анкер Z Plus 12/50  (арт.166599)</t>
  </si>
  <si>
    <t>01.7.11.07-0044</t>
  </si>
  <si>
    <t>Электроды сварочные Э42, диаметр 5 мм</t>
  </si>
  <si>
    <t>08.3.08.02-0052</t>
  </si>
  <si>
    <t>Уголок горячекатаный, марка стали ВСт3кп2, размер 50х50х5 мм</t>
  </si>
  <si>
    <t>08.3.04.02-0001</t>
  </si>
  <si>
    <t>Прокат из углеродистой стали марки Ст0, горячекатаный, круглый и квадратный, размер 52-70 мм</t>
  </si>
  <si>
    <t>20.1.02.14-0001</t>
  </si>
  <si>
    <t>Серьга</t>
  </si>
  <si>
    <t>Розетка щитовая двухполюсная (Legrand 04285)</t>
  </si>
  <si>
    <t>04.3.01.09-0012</t>
  </si>
  <si>
    <t>Раствор готовый кладочный, цементный, М50</t>
  </si>
  <si>
    <t>14.5.09.11-0102</t>
  </si>
  <si>
    <t>Уайт-спирит</t>
  </si>
  <si>
    <t>11.1.02.04-0031</t>
  </si>
  <si>
    <t>Лесоматериалы круглые, хвойных пород, для строительства, диаметр 14-24 см, длина 3-6,5 м</t>
  </si>
  <si>
    <t>11.1.03.06-0094</t>
  </si>
  <si>
    <t>Доска обрезная, хвойных пород, ширина 75-150 мм, толщина 44 мм и более, длина 4-6,5 м, сорт II</t>
  </si>
  <si>
    <t>02.3.01.02-1012</t>
  </si>
  <si>
    <t>Песок природный II класс, средний, круглые сита</t>
  </si>
  <si>
    <t>Провод медный ПВ3 4кв.мм</t>
  </si>
  <si>
    <t>19.2.03.08-0002</t>
  </si>
  <si>
    <t>Сетки металлические в рамках, площадь в свету до 0,2 м2</t>
  </si>
  <si>
    <t>01.3.01.06-0051</t>
  </si>
  <si>
    <t>Смазка солидол жировой Ж</t>
  </si>
  <si>
    <t>04.1.02.05-0004</t>
  </si>
  <si>
    <t>Смеси бетонные тяжелого бетона (БСТ), класс В10 (М150)</t>
  </si>
  <si>
    <t>21.1.06.09-0004</t>
  </si>
  <si>
    <t>Кабель с медными жилами в изоляции из ПВХ пластиката, с промежуточной оболочкой из резиновой смеси, с наружным покровом из ПВХ пластиката, не поддерживающего горение, ТУ 3521-009-05755714-98,: NYM 3х2,5 мм2</t>
  </si>
  <si>
    <t>Кабель ВВГнг-RLS 5х2.5</t>
  </si>
  <si>
    <t>24.3.01.02-0011</t>
  </si>
  <si>
    <t>Трубы гибкие гофрированные легкие из самозатухающего ПВХ (IP55) серии FL, диаметром: 16 мм</t>
  </si>
  <si>
    <t>10 м</t>
  </si>
  <si>
    <t>20.5.02.06-0022</t>
  </si>
  <si>
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236х234х82 мм</t>
  </si>
  <si>
    <t>Лампа люминесцентная 18 Вт, G13, L 18W/640</t>
  </si>
  <si>
    <t>Шайба 8/125 (арт.125329)</t>
  </si>
  <si>
    <t>08.3.05.05-0059</t>
  </si>
  <si>
    <t>Сталь листовая оцинкованная, толщина 1,5 мм</t>
  </si>
  <si>
    <t>01.2.03.07-0022</t>
  </si>
  <si>
    <t>Эмульсия битумная гидроизоляционная</t>
  </si>
  <si>
    <t>25.2.01.01-0001</t>
  </si>
  <si>
    <t>Бирки-оконцеватели</t>
  </si>
  <si>
    <t>11.2.13.04-0012</t>
  </si>
  <si>
    <t>Щиты из досок, толщина 40 мм</t>
  </si>
  <si>
    <t>Сальник герметичный с резьбой PG 29 для кабелей (53100)</t>
  </si>
  <si>
    <t>14.5.04.08-0012</t>
  </si>
  <si>
    <t>Мастика сланцевая уплотняющая неотверждающаяся для уплотнения и герметизации стеклянного ограждения теплиц и парников</t>
  </si>
  <si>
    <t>23.8.04.06-0252</t>
  </si>
  <si>
    <t>Отводы крутоизогнутые бесшовные приварные 90° из стали марок 20 и 09Г2С, наружный диаметр 108 мм, толщина стенки 4,0 мм</t>
  </si>
  <si>
    <t>Гайка с прессшайбой M8 (арт.158738)</t>
  </si>
  <si>
    <t>23.8.03.11-0128</t>
  </si>
  <si>
    <t>Фланцы стальные плоские приварные с соединительным выступом, марка стали ВСт3сп2, ВСт3сп3, номинальное давление 1 МПа, номинальный диаметр 50 мм</t>
  </si>
  <si>
    <t>21.1.06.10-0235</t>
  </si>
  <si>
    <t>Кабель силовой с медными жилами ВВГнг-FRLS 3х1,5-1000</t>
  </si>
  <si>
    <t>08.1.02.17-0052</t>
  </si>
  <si>
    <t>Сетка плетеная с квадратными ячейками № 12: оцинкованная</t>
  </si>
  <si>
    <t>14.4.01.01-0003</t>
  </si>
  <si>
    <t>Грунтовка ГФ-021</t>
  </si>
  <si>
    <t>Крышка для лотка с основанием В=150мм, L=3000 мм, 35523</t>
  </si>
  <si>
    <t>Болт шестигранный М12/40  (арт.138671)</t>
  </si>
  <si>
    <t>МУФТА КОНЦЕВАЯ ПКтпб4-70/120</t>
  </si>
  <si>
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 (АРМАТУРНЫЕ ЗАГОТОВКИ (СТЕРЖНИ, ХОМУТЫ И Т.П.), НЕ СОБРАННЫЕ В КАРКАСЫ ИЛИ СЕТКИ, ЗАКЛАДНЫЕ И НАКЛАДНЫЕ ДЕТАЛИ, СО СВАРКОЙ)</t>
  </si>
  <si>
    <t>ПРИБОРНАЯ ПОЛКА 2ЕВ, ДЛЯ УСТАНОВКИ В ШКАФ 7119.400</t>
  </si>
  <si>
    <t>20.2.10.03-0021</t>
  </si>
  <si>
    <t>Наконечники кабельные П6-4Д-МУЗ</t>
  </si>
  <si>
    <t>04.2.01.01-0050</t>
  </si>
  <si>
    <t>Смеси асфальтобетонные плотные мелкозернистые тип Б марка III</t>
  </si>
  <si>
    <t>Изолирующие клещи К-1000</t>
  </si>
  <si>
    <t>08.1.02.17-0161</t>
  </si>
  <si>
    <t>Сетка тканая с квадратными ячейками № 05, без покрытия</t>
  </si>
  <si>
    <t>08.3.01.01-0022</t>
  </si>
  <si>
    <t>Сталь двутавровая горячекатаная обычная, марка 18сп</t>
  </si>
  <si>
    <t>04.3.02.13-0106</t>
  </si>
  <si>
    <t>Смесь цементно-песчаная монтажно-кладочная "БИРСС 1" (марка М200) белая</t>
  </si>
  <si>
    <t>Гайка шестигранная M12  (арт.114228)</t>
  </si>
  <si>
    <t>04.2.01.01-0042</t>
  </si>
  <si>
    <t>Смеси асфальтобетонные плотные крупнозернистые тип Б марка II</t>
  </si>
  <si>
    <t>08.4.01.02-0011</t>
  </si>
  <si>
    <t>Детали закладные и накладные, изготовленные без применения сварки, гнутья, сверления (пробивки) отверстий, поставляемые отдельно</t>
  </si>
  <si>
    <t>01.7.19.09-0024</t>
  </si>
  <si>
    <t>Рукава резинотканевые напорно-всасывающие для воды давлением 1 МПа (10 кгс/см2), внутренний диаметр 32 мм</t>
  </si>
  <si>
    <t>23.8.03.12-0011</t>
  </si>
  <si>
    <t>Фасонные части стальные сварные, номинальный диаметр до 800 мм</t>
  </si>
  <si>
    <t>01.7.15.02-0051</t>
  </si>
  <si>
    <t>Болты анкерные</t>
  </si>
  <si>
    <t>Кольца горловин колодцев, К-15-10 (КОЛЬЦА ГОРЛОВИН КОЛОДЦЕВ, МАРКА К-7-5)</t>
  </si>
  <si>
    <t>Штанга изолирующая оперативная ШОУ-15</t>
  </si>
  <si>
    <t>Болт шестигранный М10/20  (арт.138617)</t>
  </si>
  <si>
    <t>01.7.07.12-0024</t>
  </si>
  <si>
    <t>Пленка полиэтиленовая, толщина 0,15 мм</t>
  </si>
  <si>
    <t>Заземление переносное для РУ до 1 кВ ПЗРУ-1Д</t>
  </si>
  <si>
    <t>Ответвитель крестообразный DPX 80x200, 36204</t>
  </si>
  <si>
    <t>04.3.01.09-0023</t>
  </si>
  <si>
    <t>Раствор отделочный тяжелый цементный, состав 1:3</t>
  </si>
  <si>
    <t>14.1.02.01-0002</t>
  </si>
  <si>
    <t>Клей БМК-5к</t>
  </si>
  <si>
    <t>Бокс пластиковый навесной  на 2 модуля  Plexo, (Legrand 1902)</t>
  </si>
  <si>
    <t>КАБЕЛЬ ГИБКИЙ С МЕДНЫМИ ЖИЛАМИ КГВВ 7х0,75</t>
  </si>
  <si>
    <t>Лоток металлический 50х50 L=3000mm, 35260</t>
  </si>
  <si>
    <t>23.3.01.04-0035</t>
  </si>
  <si>
    <t>Трубы бесшовные обсадные из стали группы Д и Б с короткой треугольной резьбой, наружный диаметр 219 мм, толщина стенки 8,9 мм</t>
  </si>
  <si>
    <t>Автоматический выключатель однополюсный 10А, C60N</t>
  </si>
  <si>
    <t>07.2.05.01-0001</t>
  </si>
  <si>
    <t>Косоуры</t>
  </si>
  <si>
    <t>23.5.02.02-0004</t>
  </si>
  <si>
    <t>Трубы стальные электросварные прямошовные из стали марок БСт2кп-БСт4кп и БСт2пс-БСт4пс, наружный диаметр 57 мм, толщина стенки 3,0 мм</t>
  </si>
  <si>
    <t>18.4.01.02-0051</t>
  </si>
  <si>
    <t>Газопроводы (опорные части, опоры, кронштейны, подвески, хомуты, седла, тарельчатые компенсаторы, прямолинейные участки, фасонные части круглого сечения), диаметр от 1020 до 1600 мм, масса 1 м газопровода до 150 кг (ПОДВЕСКИ ПРУЖИННЫЕ, ЖЕСТКИЕ)</t>
  </si>
  <si>
    <t>01.7.15.07-0012</t>
  </si>
  <si>
    <t>Дюбели пластмассовые с шурупами, размер 12х70 мм</t>
  </si>
  <si>
    <t>01.7.12.16-0021</t>
  </si>
  <si>
    <t>Геоткань</t>
  </si>
  <si>
    <t>01.7.07.26-0032</t>
  </si>
  <si>
    <t>Шнур полиамидный крученый, диаметр 2 мм</t>
  </si>
  <si>
    <t>23.3.01.07-0003</t>
  </si>
  <si>
    <t>Трубы стальные бурильные утяжеленные из стали группы К, тип УБТ, наружный диаметр 89 мм, толщина стенки 19 мм</t>
  </si>
  <si>
    <t>Шайба 10/125  (арт.114246)</t>
  </si>
  <si>
    <t>Анкер LA 8 M8</t>
  </si>
  <si>
    <t>01.7.11.07-0056</t>
  </si>
  <si>
    <t>Электроды сварочные Э46, диаметр 6 мм</t>
  </si>
  <si>
    <t>14.4.04.09-0022</t>
  </si>
  <si>
    <t>Эмаль ХВ-785, белая</t>
  </si>
  <si>
    <t>08.3.05.02-0101</t>
  </si>
  <si>
    <t>Прокат толстолистовой горячекатаный в листах, марка стали ВСт3пс5, толщина 4-6 мм</t>
  </si>
  <si>
    <t>Гайка шестигранная NT M8 (арт.125356)</t>
  </si>
  <si>
    <t>КОРПУС ЩИТА  MINI PRAGMA  art.13367</t>
  </si>
  <si>
    <t>10.3.02.03-0012</t>
  </si>
  <si>
    <t>Припои оловянно-свинцовые бессурьмянистые, марка ПОС40</t>
  </si>
  <si>
    <t>01.2.01.02-0031</t>
  </si>
  <si>
    <t>Битумы нефтяные строительные изоляционные БНИ-IV-3, БНИ-IV, БНИ-V</t>
  </si>
  <si>
    <t>01.7.20.08-0051</t>
  </si>
  <si>
    <t>Ветошь</t>
  </si>
  <si>
    <t>14.2.01.06-0012</t>
  </si>
  <si>
    <t>Пленкообразующие материалы для дорожных работ ПМ-100А</t>
  </si>
  <si>
    <t>ТАЛРЕП М8 КРЮК-КОЛЬЦО</t>
  </si>
  <si>
    <t>23.1.02.07-0002</t>
  </si>
  <si>
    <t>Крепления для трубопроводов (кронштейны, планки, хомуты)</t>
  </si>
  <si>
    <t>08.3.06.01-0003</t>
  </si>
  <si>
    <t>Прокат ромбического рифления, горячекатаный, в листах с обрезными кромками, марка стали С235, ширина от 1 до 1,9 м, толщина 4 мм</t>
  </si>
  <si>
    <t>БЛОК ЕВРОРОРОЗЕТОК ДЛЯ 19", 9 РОЗЕТОК, 10А, ШНУР IEC 320 C14 2.5м</t>
  </si>
  <si>
    <t>14.5.04.03-0002</t>
  </si>
  <si>
    <t>Мастика герметизирующая нетвердеющая из синтетического каучука, для заполнения и герметизации швов стеклянного ограждения теплиц</t>
  </si>
  <si>
    <t>24.2.05.01-0002</t>
  </si>
  <si>
    <t>Трубы хризотилцементные безнапорные, номинальный диаметр 150 мм</t>
  </si>
  <si>
    <t>14.5.07.04-0301</t>
  </si>
  <si>
    <t>Краска сухая для внутренних работ</t>
  </si>
  <si>
    <t>08.4.03.04-0001</t>
  </si>
  <si>
    <t>Сталь арматурная, горячекатаная, класс А-I, А-II, А-III</t>
  </si>
  <si>
    <t>Опорная пластина 41/12  (арт.178256)</t>
  </si>
  <si>
    <t>24.3.05.18-0001</t>
  </si>
  <si>
    <t>Штуцеры, длина 200 мм</t>
  </si>
  <si>
    <t>01.3.02.09-0022</t>
  </si>
  <si>
    <t>Пропан-бутан смесь техническая</t>
  </si>
  <si>
    <t>04.3.01.09-0016</t>
  </si>
  <si>
    <t>Раствор готовый кладочный, цементный, М200</t>
  </si>
  <si>
    <t>21.1.06.09-0045</t>
  </si>
  <si>
    <t>Кабель силовой с медными жилами ВВГ 1х10-660 (Провода силовые с медными жилами в поливинилхлоридной изоляции, марка ПВ1, номинальное напряжение до 450 В, число жил и сечение 1х10 мм2)</t>
  </si>
  <si>
    <t>21.1.06.09-0089</t>
  </si>
  <si>
    <t>Кабель силовой с медными жилами ВВГнг 1х50-660 (ПРОВОДА СИЛОВЫЕ С МЕДНЫМИ ЖИЛАМИ В ПОЛИВИНИЛХЛОРИДНОЙ ИЗОЛЯЦИИ, МАРКА ПВ1, НОМИНАЛЬНОЕ НАПРЯЖЕНИЕ ДО 450  В, ЧИСЛО ЖИЛ И СЕЧЕНИЕ 1Х50 ММ2)</t>
  </si>
  <si>
    <t>08.4.03.02-0002</t>
  </si>
  <si>
    <t>Сталь арматурная, горячекатаная, гладкая, класс А-I, диаметр 8 мм</t>
  </si>
  <si>
    <t>КАБЕЛЬ КАНАЛЫ РКК 80Х60</t>
  </si>
  <si>
    <t>08.3.07.01-0076</t>
  </si>
  <si>
    <t>Прокат полосовой, горячекатаный, марка стали Ст3сп, ширина 50-200 мм, толщина 4-5 мм</t>
  </si>
  <si>
    <t>18.5.08.09-0001</t>
  </si>
  <si>
    <t>Патрубки</t>
  </si>
  <si>
    <t>20.1.02.23-0082</t>
  </si>
  <si>
    <t>Перемычки гибкие, тип ПГС-50</t>
  </si>
  <si>
    <t>07.2.06.04-0045</t>
  </si>
  <si>
    <t>Лента стальная монтажная перфорированная оцинкованная, ширина 25 мм, толщина 0,9 мм</t>
  </si>
  <si>
    <t>01.7.15.03-0034</t>
  </si>
  <si>
    <t>Болты с гайками и шайбами оцинкованные, диаметр 12 мм</t>
  </si>
  <si>
    <t>08.3.05.06-0014</t>
  </si>
  <si>
    <t>Сталь тонколистовая марка БСт1сп-БСт5сп, толщина до 4 мм</t>
  </si>
  <si>
    <t>21.1.04.01-1006</t>
  </si>
  <si>
    <t>Кабель витая пара, категория 5e, ЭКС-ГВПВЭ 4х2х0,51 (КАБЕЛИ МАГИСТРАЛЬНЫЕ (ВИТАЯ ПАРА) НЕЭКРАНИРОВАННЫЕ ОДНОЖИЛЬНЫЕ, КАТЕГОРИЯ 5Е ENHANCED, ПРОИЗВОДСТВО ФИРМЫ 'АЕSP', ТИП UTP, ЧИСЛО ЭЛЕМЕНТОВ И ДИАМЕТР ЖИЛЫ, ММ: 4Х2Х0,51(AWG 24))</t>
  </si>
  <si>
    <t>04.2.01.01-0048</t>
  </si>
  <si>
    <t>Смеси асфальтобетонные плотные мелкозернистые тип Б марка I</t>
  </si>
  <si>
    <t>07.2.07.13-0171</t>
  </si>
  <si>
    <t>Подкладки металлические</t>
  </si>
  <si>
    <t>01.7.03.01-0002</t>
  </si>
  <si>
    <t>Вода водопроводная</t>
  </si>
  <si>
    <t>01.7.06.05-0042</t>
  </si>
  <si>
    <t>Лента липкая изоляционная на поликасиновом компаунде, ширина 20-30 мм, толщина от 0,14 до 0,19 мм</t>
  </si>
  <si>
    <t>ПАТЧКОРД ОПТИЧЕСКИЙ ОДНОМОДОВЫЙ, ПАРНЫЙ, РАЗЪЕМЫ SC/UPC-SC/UPC L=м</t>
  </si>
  <si>
    <t>Заглушка цельная ТС для лотков 80х150, 37263</t>
  </si>
  <si>
    <t>Ящик с понижающим трпнсформатором 220/12В ЯТП-0,25 220/12В</t>
  </si>
  <si>
    <t>01.7.15.03-0014</t>
  </si>
  <si>
    <t>Болты с гайками и шайбами для санитарно-технических работ, диаметр 16 мм</t>
  </si>
  <si>
    <t>01.7.15.02-0083</t>
  </si>
  <si>
    <t>Болты с шестигранной головкой, диаметр 10 мм</t>
  </si>
  <si>
    <t>01.7.11.07-0036</t>
  </si>
  <si>
    <t>Электроды сварочные Э46, диаметр 4 мм</t>
  </si>
  <si>
    <t>Указатель напряжения УН-500М</t>
  </si>
  <si>
    <t>Провод медный ПВ3 10кв.мм</t>
  </si>
  <si>
    <t>Кольца горловин колодцев, К-15-10 (КОЛЬЦА ГОРЛОВИН КОЛОДЦЕВ, МАРКА К-1А)</t>
  </si>
  <si>
    <t>ЗАЖИМ ВИНТОВОЙ КАНАТНЫЙ ДЛЯ КАНАТА 6мм  М2896</t>
  </si>
  <si>
    <t>Заглушка цельная ТС для лотков 80х100, 37262</t>
  </si>
  <si>
    <t>08.3.05.05-0051</t>
  </si>
  <si>
    <t>Сталь листовая оцинкованная, толщина 0,5 мм</t>
  </si>
  <si>
    <t>Кнопочный пост ПКЕ 222-2У2</t>
  </si>
  <si>
    <t>20.5.04.03-0011</t>
  </si>
  <si>
    <t>Зажимы наборные</t>
  </si>
  <si>
    <t>Лоток перфорированный 100х80 L3000 (арт.35302)</t>
  </si>
  <si>
    <t>М.</t>
  </si>
  <si>
    <t>ЗАГЛУШКА ЗКЛ-160</t>
  </si>
  <si>
    <t>14.4.02.04-0221</t>
  </si>
  <si>
    <t>Краска масляная готовая к применению для наружных и внутренних работ МА-15, белила цинковые</t>
  </si>
  <si>
    <t>24.3.01.06-0041</t>
  </si>
  <si>
    <t>Трубы ПВХ, номинальный внутренний диаметр 16 мм</t>
  </si>
  <si>
    <t>02.2.05.04-1632</t>
  </si>
  <si>
    <t>Щебень М 1400, фракция 5(3)-20 мм, группа 2</t>
  </si>
  <si>
    <t>08.3.11.01-0015</t>
  </si>
  <si>
    <t>Швеллеры № 5-10 сталь марки 0</t>
  </si>
  <si>
    <t>14.5.01.10-0025</t>
  </si>
  <si>
    <t>Пена монтажная для герметизации стыков в баллончике емкостью 0,85 л</t>
  </si>
  <si>
    <t>01.7.06.07-0002</t>
  </si>
  <si>
    <t>Лента монтажная, тип ЛМ-5</t>
  </si>
  <si>
    <t>01.7.15.02-0086</t>
  </si>
  <si>
    <t>Болты с шестигранной головкой, диаметр 20 (22) мм</t>
  </si>
  <si>
    <t>20.2.10.03-0006</t>
  </si>
  <si>
    <t>Наконечники кабельные медные соединительные</t>
  </si>
  <si>
    <t>05.1.03.09-0022</t>
  </si>
  <si>
    <t>Перемычка брусковая 3ПБ-13-37-п, бетон B15, объем 0,034 м3, расход арматуры 2,06 кг</t>
  </si>
  <si>
    <t>02.2.05.04-1692</t>
  </si>
  <si>
    <t>Щебень М 600, фракция 10-20 мм, группа 2</t>
  </si>
  <si>
    <t>Автоматический выключатель трехполюсный 6А, C60N</t>
  </si>
  <si>
    <t>Бокс навесной  на 8 модулей без клеммника (АВВ 12748)</t>
  </si>
  <si>
    <t>02.3.01.02-1011</t>
  </si>
  <si>
    <t>Песок природный I класс, средний, круглые сита</t>
  </si>
  <si>
    <t>01.7.06.05-0041</t>
  </si>
  <si>
    <t>Лента изоляционная прорезиненная односторонняя, ширина 20 мм, толщина 0,25-0,35 мм</t>
  </si>
  <si>
    <t>20.2.10.03-0020</t>
  </si>
  <si>
    <t>Наконечники кабельные П2.5-4Д-МУ3</t>
  </si>
  <si>
    <t>01.7.11.07-0045</t>
  </si>
  <si>
    <t>Электроды сварочные Э42А, диаметр 5 мм</t>
  </si>
  <si>
    <t>Крепеж клипса для пластиковых труб D=25мм К01125</t>
  </si>
  <si>
    <t>21.2.01.02-0141</t>
  </si>
  <si>
    <t>Провод неизолированный для воздушных линий электропередачи медные, марка М, сечение 4 мм2</t>
  </si>
  <si>
    <t>14.4.03.09-0001</t>
  </si>
  <si>
    <t>Лак химически стойкий для защиты оборудования и металлоконструкций от воздействия кислот, щелочей, солей, агрессивных газов</t>
  </si>
  <si>
    <t>14.5.09.02-0002</t>
  </si>
  <si>
    <t>Ксилол нефтяной, марка А</t>
  </si>
  <si>
    <t>Сальник герметичный с резьбой PG 36 для кабелей (53200)</t>
  </si>
  <si>
    <t>20.5.04.10-0011</t>
  </si>
  <si>
    <t>Сжимы соединительные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</si>
  <si>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</si>
  <si>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</si>
  <si>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12.1.02.06-0022</t>
  </si>
  <si>
    <t>Рубероид кровельный РКП-350</t>
  </si>
  <si>
    <t>Диэлектрические галоши 320/330</t>
  </si>
  <si>
    <t>14.5.09.07-0030</t>
  </si>
  <si>
    <t>Растворитель Р-4</t>
  </si>
  <si>
    <t>08.4.01.01-0022</t>
  </si>
  <si>
    <t>Детали анкерные с резьбой из прямых или гнутых круглых стержней</t>
  </si>
  <si>
    <t>23.8.03.02-0001</t>
  </si>
  <si>
    <t>Клипса для крепежа гофротрубы, номинальный диаметр 16 мм</t>
  </si>
  <si>
    <t>01.7.02.07-0011</t>
  </si>
  <si>
    <t>Прессшпан листовой, марка А</t>
  </si>
  <si>
    <t>01.7.03.01-0005</t>
  </si>
  <si>
    <t>Вода дистиллированная</t>
  </si>
  <si>
    <t>05.2.03.03-0033</t>
  </si>
  <si>
    <t>Камни бортовые БР 100.30.15, бетон В30 (М400)</t>
  </si>
  <si>
    <t>01.6.03.01-0001</t>
  </si>
  <si>
    <t>Плитка ПВХ размером 0,3х0,3 м толщиной 2 мм (ПЛИТЫ ИЗ ПОЛИМЕРНАПОЛНЕННОЙ КОМПОЗИЦИИ НА ОСНОВЕ ВОЛЛАСТОНИТА ДЛЯ ЗАКРЫТИЯ КАБЕЛЯ ПЗК 48Х24)</t>
  </si>
  <si>
    <t>24.3.01.01-0002</t>
  </si>
  <si>
    <t>Трубка полихлорвиниловая</t>
  </si>
  <si>
    <t>Шайба US M8/125 (арт.125329)</t>
  </si>
  <si>
    <t>14.4.02.04-0151</t>
  </si>
  <si>
    <t>Краска масляная и алкидная белила густотертые литопонные МА-021</t>
  </si>
  <si>
    <t>14.4.02.09-0001</t>
  </si>
  <si>
    <t>Краска</t>
  </si>
  <si>
    <t>01.1.01.09-0026</t>
  </si>
  <si>
    <t>Шнур асбестовый общего назначения ШАОН, диаметр 8-10 мм</t>
  </si>
  <si>
    <t>20.1.02.18-0002</t>
  </si>
  <si>
    <t>Стяжка нейлоновая PER15 длиной 300 мм под винт (ХОМУТЫ (СТЯЖКИ) КАБЕЛЬНЫЕ ИЗ ПОЛИАМИДА, РАЗМЕРЫ В=9ММ, L=430)</t>
  </si>
  <si>
    <t>01.7.15.14-0165</t>
  </si>
  <si>
    <t>Шурупы с полукруглой головкой 4х40 мм</t>
  </si>
  <si>
    <t>01.7.15.03-0013</t>
  </si>
  <si>
    <t>Болты с гайками и шайбами для санитарно-технических работ, диаметр 12 мм</t>
  </si>
  <si>
    <t>23.3.01.06-0001</t>
  </si>
  <si>
    <t>Трубы бурильные из стали группы Д с высаженными внутрь концами и муфты к ним наружным диаметром 73 мм, толщиной стенки 7 мм</t>
  </si>
  <si>
    <t>62.2.01.04-0028</t>
  </si>
  <si>
    <t>Пост управления кнопочный, тип ПКЕ-222-1 У2</t>
  </si>
  <si>
    <t>Коробка пластиковая D8020</t>
  </si>
  <si>
    <t>25.2.01.01-0017</t>
  </si>
  <si>
    <t>Бирки маркировочные пластмассовые</t>
  </si>
  <si>
    <t>Крышка для лотка с основанием В=50мм, L=3000 мм, 35520</t>
  </si>
  <si>
    <t>Пакетный выключатель двухполюсный, 16А, ПВ2-16М1</t>
  </si>
  <si>
    <t>01.1.02.08-0001</t>
  </si>
  <si>
    <t>Прокладки из паронита ПМБ, толщина 1 мм, диаметр 50 мм</t>
  </si>
  <si>
    <t>05.2.03.03-0031</t>
  </si>
  <si>
    <t>Камни бортовые БР 100.20.8, бетон В22,5 (М300), объем 0,016 м3</t>
  </si>
  <si>
    <t>01.2.01.01-0019</t>
  </si>
  <si>
    <t>Битумы нефтяные дорожные вязкие БНД 60/90, БНД 90/130</t>
  </si>
  <si>
    <t>23.3.01.02-0001</t>
  </si>
  <si>
    <t>Трубы стальные бесшовные обсадные под сварку утяжеленные, наружный диаметр 73 мм, толщина стенки 16 мм</t>
  </si>
  <si>
    <t>Диэлектрические перчатки бесшовные до 1 кВ</t>
  </si>
  <si>
    <t>20.1.02.06-0001</t>
  </si>
  <si>
    <t>Жир паяльный</t>
  </si>
  <si>
    <t>01.7.15.04-0011</t>
  </si>
  <si>
    <t>Винты с полукруглой головкой, длина 50 мм</t>
  </si>
  <si>
    <t>11.1.03.06-0079</t>
  </si>
  <si>
    <t>Доска обрезная, хвойных пород, ширина 75-150 мм, толщина 44 мм и более, длина 2-3,75 м, сорт III</t>
  </si>
  <si>
    <t>01.7.20.04-0003</t>
  </si>
  <si>
    <t>Нитки суровые</t>
  </si>
  <si>
    <t>08.3.11.01-0091</t>
  </si>
  <si>
    <t>Швеллеры № 40, марка стали Ст0</t>
  </si>
  <si>
    <t>20.2.05.04-0029</t>
  </si>
  <si>
    <t>Кабель-канал (короб) 40х40 мм</t>
  </si>
  <si>
    <t>01.3.01.03-0002</t>
  </si>
  <si>
    <t>Керосин для технических целей</t>
  </si>
  <si>
    <t>01.3.01.02-0002</t>
  </si>
  <si>
    <t>Вазелин технический</t>
  </si>
  <si>
    <t>01.3.03.05-0002</t>
  </si>
  <si>
    <t>Кислота серная аккумуляторная, сорт высший</t>
  </si>
  <si>
    <t>01.3.01.01-0001</t>
  </si>
  <si>
    <t>Бензин авиационный Б-70</t>
  </si>
  <si>
    <t>ШНУР ПРС-ВП-3х1 АРМИРОВАННОЙ ВИЛКОЙ С ЗАЗЕМЛЕНИЕМ L=1,8</t>
  </si>
  <si>
    <t>ГЕРМЕТИЗИРУЮЩАЯ КАППА  МАРКИ ОГТ-3 (27-55)</t>
  </si>
  <si>
    <t>08.3.03.04-0014</t>
  </si>
  <si>
    <t>Проволока светлая, диаметр 3,0 мм</t>
  </si>
  <si>
    <t>01.7.15.07-0022</t>
  </si>
  <si>
    <t>Дюбели распорные полиэтиленовые, размер 6х40 мм</t>
  </si>
  <si>
    <t>14.4.03.17-0011</t>
  </si>
  <si>
    <t>Лак электроизоляционный 318</t>
  </si>
  <si>
    <t>14.5.04.01-0011</t>
  </si>
  <si>
    <t>Мастика бутилкаучуковая строительная для герметизации швов цементобетонных покрытий</t>
  </si>
  <si>
    <t>14.2.06.06-0001</t>
  </si>
  <si>
    <t>Латекс синтетический</t>
  </si>
  <si>
    <t>12.1.02.06-0012</t>
  </si>
  <si>
    <t>Рубероид кровельный РКК-350</t>
  </si>
  <si>
    <t>08.1.02.17-0001</t>
  </si>
  <si>
    <t>Сетка стальная плетеная из проволоки одинарная, диаметр проволоки 1,6 мм без покрытия, размер ячейки 45х45 мм</t>
  </si>
  <si>
    <t>01.3.05.17-0002</t>
  </si>
  <si>
    <t>Канифоль сосновая</t>
  </si>
  <si>
    <t>ПОВОРОТ ПВР -80Х60</t>
  </si>
  <si>
    <t>11.1.03.05-0086</t>
  </si>
  <si>
    <t>Доска необрезная, хвойных пород, длина 4-6,5 м, все ширины, толщина 44 мм и более, сорт IV</t>
  </si>
  <si>
    <t>02.2.05.04-1777</t>
  </si>
  <si>
    <t>Щебень М 800, фракция 20-40 мм, группа 2</t>
  </si>
  <si>
    <t>01.7.07.29-0031</t>
  </si>
  <si>
    <t>Каболка</t>
  </si>
  <si>
    <t>21.2.03.09-0105</t>
  </si>
  <si>
    <t>Провод силовой ПРТО 1х1,5-660</t>
  </si>
  <si>
    <t>КОМПЛЕКТ CNS-M6-12</t>
  </si>
  <si>
    <t>Шины ноль на 5 присоединений для бокса 12748, 80А, (АВВ 12491)</t>
  </si>
  <si>
    <t>Шайба 10/125  (арт.137564)</t>
  </si>
  <si>
    <t>01.7.15.05-0013</t>
  </si>
  <si>
    <t>Гайки шестигранные, диаметр резьбы 10 мм</t>
  </si>
  <si>
    <t>11.1.03.01-0080</t>
  </si>
  <si>
    <t>Бруски обрезные, хвойных пород, длина 4-6,5 м, ширина 75-150 мм, толщина 40-75 мм, сорт IV</t>
  </si>
  <si>
    <t>23.3.05.02-0040</t>
  </si>
  <si>
    <t>Трубы стальные бесшовные, холоднодеформированные из стали марок 10, 20, 30, 45 (ГОСТ 8734-75, 8733-74), наружным диаметром: 25 мм, толщина стенки 3,0 мм</t>
  </si>
  <si>
    <t>Диэлектрические галоши 300/315</t>
  </si>
  <si>
    <t>МУФТА ПРЯМОГО СОЕДИНЕНИЯ ТРУБ ПВХ Д.16ММ</t>
  </si>
  <si>
    <t>11.1.03.06-0086</t>
  </si>
  <si>
    <t>Доска обрезная, хвойных пород, ширина 75-150 мм, толщина 25 мм, длина 4-6,5 м, сорт II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</si>
  <si>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</si>
  <si>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</si>
  <si>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24.3.05.07-0511</t>
  </si>
  <si>
    <t>Муфта полиэтиленовая для хризотилцементных труб, номинальный наружный диаметр 100 мм</t>
  </si>
  <si>
    <t>Плакат "Работать здесь"</t>
  </si>
  <si>
    <t>КЛЕММА ПРОХОДНАЯ Б6806 WAGO</t>
  </si>
  <si>
    <t>ПЛАСТИНА КОНЦЕВАЯ 6844 WAGO</t>
  </si>
  <si>
    <t>11.2.11.05-0002</t>
  </si>
  <si>
    <t>Фанера клееная обрезная, сорт В/ВВ, ФК, ФБА, толщина 4 мм</t>
  </si>
  <si>
    <t>03.1.01.01-0002</t>
  </si>
  <si>
    <t>Гипс строительный Г-3</t>
  </si>
  <si>
    <t>01.2.01.02-0001</t>
  </si>
  <si>
    <t>Битум горячий</t>
  </si>
  <si>
    <t>14.3.02.05-0202</t>
  </si>
  <si>
    <t>Краска силикатная зеленая, красная</t>
  </si>
  <si>
    <t>10.2.02.08-0001</t>
  </si>
  <si>
    <t>Проволока медная, круглая, мягкая, электротехническая, диаметр 1,0-3,0 мм и выше</t>
  </si>
  <si>
    <t>01.2.03.07-0023</t>
  </si>
  <si>
    <t>Эмульсия битумно-дорожная</t>
  </si>
  <si>
    <t>01.7.20.08-0071</t>
  </si>
  <si>
    <t>Канат пеньковый пропитанный</t>
  </si>
  <si>
    <t>01.7.15.11-0022</t>
  </si>
  <si>
    <t>Шайбы, диаметр 8-12 мм</t>
  </si>
  <si>
    <t>Заглушка цельная ТС для лотков 50х50, 37240</t>
  </si>
  <si>
    <t>24.3.01.01-0004</t>
  </si>
  <si>
    <t>Трубка электроизоляционная ПВХ-305, диаметр 6-10 мм</t>
  </si>
  <si>
    <t>10.3.02.03-0013</t>
  </si>
  <si>
    <t>Припои оловянно-свинцовые бессурьмянистые, марка ПОС61</t>
  </si>
  <si>
    <t>01.7.15.04-0045</t>
  </si>
  <si>
    <t>Винты самонарезающие для крепления профилированного настила и панелей к несущим конструкциям</t>
  </si>
  <si>
    <t>Розетка двухполюсная с защитным контактом РА16-214</t>
  </si>
  <si>
    <t>14.4.03.17-0101</t>
  </si>
  <si>
    <t>Лак канифольный КФ-965</t>
  </si>
  <si>
    <t>01.7.20.04-0005</t>
  </si>
  <si>
    <t>Нитки швейные</t>
  </si>
  <si>
    <t>08.1.02.11-0013</t>
  </si>
  <si>
    <t>Поковки оцинкованные, масса 2,825 кг</t>
  </si>
  <si>
    <t>Плакат "Стой напряжение"</t>
  </si>
  <si>
    <t>08.3.03.05-0020</t>
  </si>
  <si>
    <t>Проволока стальная низкоуглеродистая разного назначения оцинкованная, диаметр 6,0-6,3 мм</t>
  </si>
  <si>
    <t>24.3.01.06-0046</t>
  </si>
  <si>
    <t>Трубы ПВХ, номинальный внутренний диаметр 50 мм (ТРУБЫ ЭЛЕКТРОТЕХНИЧЕСКИЕ ГОФРИРОВАННЫЕ, ПОЛИВИНИЛХЛОРИДНЫЕ, НЕГОРЮЧИЕ, С ЗОНДОМ, НАРУЖНЫЙ ДИАМЕТР 50 ММ)</t>
  </si>
  <si>
    <t>11.1.03.06-0014</t>
  </si>
  <si>
    <t>Доска обрезная, лиственных пород (береза, липа). длина 2-3,75 м, все ширины, толщина 25, 32, 40 мм, сорт I</t>
  </si>
  <si>
    <t>01.7.19.03-0011</t>
  </si>
  <si>
    <t>Манжеты резиновые</t>
  </si>
  <si>
    <t>23.1.01.07-0001</t>
  </si>
  <si>
    <t>Компенсаторы давления</t>
  </si>
  <si>
    <t>Очки защитные открытые 034-У Прогресс</t>
  </si>
  <si>
    <t>25.2.02.11-0041</t>
  </si>
  <si>
    <t>Рамка для надписей 55х15 мм</t>
  </si>
  <si>
    <t>01.7.20.08-0111</t>
  </si>
  <si>
    <t>Рогожа</t>
  </si>
  <si>
    <t>08.3.03.05-0011</t>
  </si>
  <si>
    <t>Проволока стальная низкоуглеродистая разного назначения оцинкованная, диаметр 1,1 мм</t>
  </si>
  <si>
    <t>Плакат "Не включать. работа на линии"</t>
  </si>
  <si>
    <t>Плакат "Не включать. работают люди"</t>
  </si>
  <si>
    <t>Плакат "Заземлено"</t>
  </si>
  <si>
    <t>08.4.03.02-0004</t>
  </si>
  <si>
    <t>Сталь арматурная, горячекатаная, гладкая, класс А-I, диаметр 12 мм</t>
  </si>
  <si>
    <t>01.7.15.03-0031</t>
  </si>
  <si>
    <t>Болты с гайками и шайбами оцинкованные, диаметр 6 мм</t>
  </si>
  <si>
    <t>01.7.11.04-0072</t>
  </si>
  <si>
    <t>Проволока сварочная легированная, диаметр 4 мм</t>
  </si>
  <si>
    <t>11.1.03.01-0077</t>
  </si>
  <si>
    <t>Бруски обрезные, хвойных пород, длина 4-6,5 м, ширина 75-150 мм, толщина 40-75 мм, сорт I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</si>
  <si>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</si>
  <si>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</si>
  <si>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01.7.15.04-0056</t>
  </si>
  <si>
    <t>Винты самонарезающие, с уплотнительной прокладкой, размер 4,8х35 мм</t>
  </si>
  <si>
    <t>20.2.09.13-0011</t>
  </si>
  <si>
    <t>Муфты</t>
  </si>
  <si>
    <t>10.1.01.02-0011</t>
  </si>
  <si>
    <t>Сплавы алюминиевые литейные АК5М2</t>
  </si>
  <si>
    <t>01.7.16.04-0013</t>
  </si>
  <si>
    <t>Опалубка металлическая</t>
  </si>
  <si>
    <t>20.2.08.01-0002</t>
  </si>
  <si>
    <t>DIN-рейка металлическая ТН 35/7,5 длина 300 мм</t>
  </si>
  <si>
    <t>01.7.15.07-0031</t>
  </si>
  <si>
    <t>Дюбели распорные с гайкой</t>
  </si>
  <si>
    <t>03.2.01.01-0003</t>
  </si>
  <si>
    <t>Портландцемент общестроительного назначения бездобавочный М500 Д0 (ЦЕМ I 42,5Н)</t>
  </si>
  <si>
    <t>01.3.01.07-0009</t>
  </si>
  <si>
    <t>Спирт этиловый ректификованный технический, сорт I</t>
  </si>
  <si>
    <t>18.3.01.01-0001</t>
  </si>
  <si>
    <t>Головка нагнетателя</t>
  </si>
  <si>
    <t>01.7.06.12-0004</t>
  </si>
  <si>
    <t>Лента киперная, ширина 40 мм</t>
  </si>
  <si>
    <t>100 м</t>
  </si>
  <si>
    <t>22.2.02.23-0011</t>
  </si>
  <si>
    <t>Глухари</t>
  </si>
  <si>
    <t>14.4.04.09-0017</t>
  </si>
  <si>
    <t>Эмаль ХВ-124, защитная, зеленая</t>
  </si>
  <si>
    <t>Провод медный ПВ3 1,5кв.мм</t>
  </si>
  <si>
    <t>24.2.06.02-0001</t>
  </si>
  <si>
    <t>Манжеты стальные для стыка хризотилцементных труб М-100</t>
  </si>
  <si>
    <t>01.7.11.06-0002</t>
  </si>
  <si>
    <t>Флюс АН-47</t>
  </si>
  <si>
    <t>РАЗЪЕМ RJ-45  PLUG-8P8C-U</t>
  </si>
  <si>
    <t>11.1.03.03-0012</t>
  </si>
  <si>
    <t>Брусья необрезные, хвойных пород, длина 4-6,5 м, все ширины, толщина 100, 125 мм, сорт IV</t>
  </si>
  <si>
    <t>01.7.07.29-0221</t>
  </si>
  <si>
    <t>Состав уплотнительный</t>
  </si>
  <si>
    <t>04.3.01.03-0001</t>
  </si>
  <si>
    <t>Раствор асбоцементный</t>
  </si>
  <si>
    <t>РАЗЪЕМ 220В, 10А НА КАБЕЛЬ IEC 60320 C13</t>
  </si>
  <si>
    <t>РАЗЪЕМ 220В, 10А НА КАБЕЛЬ IEC 60320 C14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</si>
  <si>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</si>
  <si>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</si>
  <si>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КЛЕММА ПРОХОДНАЯ Б6805 WAGO</t>
  </si>
  <si>
    <t>КЛЕММА ПРОХОДНАЯ Б6804 WAGO</t>
  </si>
  <si>
    <t>КОЛПАЧОК BOOT GY</t>
  </si>
  <si>
    <t>01.3.05.23-0061</t>
  </si>
  <si>
    <t>Натрий едкий марка ТД, технический</t>
  </si>
  <si>
    <t>08.3.03.04-0012</t>
  </si>
  <si>
    <t>Проволока светлая, диаметр 1,1 мм</t>
  </si>
  <si>
    <t>08.3.03.04-0025</t>
  </si>
  <si>
    <t>Проволока стальная низкоуглеродистая общего назначения, диаметр 2,0 мм</t>
  </si>
  <si>
    <t>20.2.10.04-0004</t>
  </si>
  <si>
    <t>Наконечники кабельные медные луженые под опрессовку 16-6-6-М УХЛ3</t>
  </si>
  <si>
    <t>14.1.04.02-0002</t>
  </si>
  <si>
    <t>Клей 88-СА</t>
  </si>
  <si>
    <t>01.3.01.05-0009</t>
  </si>
  <si>
    <t>Парафин нефтяной твердый Т-1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</si>
  <si>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</si>
  <si>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</si>
  <si>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01.7.02.09-0002</t>
  </si>
  <si>
    <t>Шпагат бумажный</t>
  </si>
  <si>
    <t>01.7.15.06-0121</t>
  </si>
  <si>
    <t>Гвозди строительные с плоской головкой, размер 1,6х50 мм</t>
  </si>
  <si>
    <t>01.7.20.03-0012</t>
  </si>
  <si>
    <t>Мешковина джутовая</t>
  </si>
  <si>
    <t>24.3.01.02-1004</t>
  </si>
  <si>
    <t>Кольца резиновые уплотнительные для ПВХ труб канализации, диаметр 50 мм</t>
  </si>
  <si>
    <t>11.1.03.03-0003</t>
  </si>
  <si>
    <t>Брусья необрезные, хвойных пород, длина 2-3,75 м, все ширины, толщина 100-125 мм, сорт III</t>
  </si>
  <si>
    <t>20.2.02.01-0019</t>
  </si>
  <si>
    <t>Втулки изолирующие</t>
  </si>
  <si>
    <t>14.4.03.11-0005</t>
  </si>
  <si>
    <t>Лак нитроцеллюлозный НЦ-62</t>
  </si>
  <si>
    <t>14.3.02.01-0219</t>
  </si>
  <si>
    <t>Краска универсальная, акриловая для внутренних и наружных работ</t>
  </si>
  <si>
    <t>22.2.02.15-0001</t>
  </si>
  <si>
    <t>Скрепы 10х2 мм</t>
  </si>
  <si>
    <t>08.3.03.04-0021</t>
  </si>
  <si>
    <t>Проволока стальная низкоуглеродистая общего назначения, диаметр 0,8 мм</t>
  </si>
  <si>
    <t>01.7.15.06-0094</t>
  </si>
  <si>
    <t>Гвозди проволочные оцинкованные для асбестоцементной кровли, размер 4,5х120 мм</t>
  </si>
  <si>
    <t>08.3.03.05-0002</t>
  </si>
  <si>
    <t>Проволока канатная оцинкованная, диаметр 3 мм</t>
  </si>
  <si>
    <t>01.7.15.01-0036</t>
  </si>
  <si>
    <t>Анкер забивной М8</t>
  </si>
  <si>
    <t>10.3.02.03-0028</t>
  </si>
  <si>
    <t>Припои оловянно-свинцовые малосурьмянистые, марка ПОССу 61-0,5</t>
  </si>
  <si>
    <t>20.2.02.07-0031</t>
  </si>
  <si>
    <t>Пробка кабельная полиэтиленовая для асботруб 100 мм</t>
  </si>
  <si>
    <t>14.2.04.01-0001</t>
  </si>
  <si>
    <t>Смола каменноугольная для дорожного строительства</t>
  </si>
  <si>
    <t>11.2.04.03-0001</t>
  </si>
  <si>
    <t>Подрозетники деревянные</t>
  </si>
  <si>
    <t>01.7.19.04-0002</t>
  </si>
  <si>
    <t>Пластина резиновая рулонная вулканизированная</t>
  </si>
  <si>
    <t>01.3.01.04-0001</t>
  </si>
  <si>
    <t>Мазут топочный каменноугольный</t>
  </si>
  <si>
    <t>11.1.02.02-0006</t>
  </si>
  <si>
    <t>Дрова разделанные, сосна, ольха, длина 1,5-2 м</t>
  </si>
  <si>
    <t>12.2.03.10-0008</t>
  </si>
  <si>
    <t>Стеклопластик рулонный теплоизоляционный, плотность 120 г/м2, ширина 1м</t>
  </si>
  <si>
    <t>14.4.02.09-0402</t>
  </si>
  <si>
    <t>Краска маркировочная для электротехнических изделий</t>
  </si>
  <si>
    <t>01.7.15.06-0146</t>
  </si>
  <si>
    <t>Гвозди толевые круглые, размер 3,0х40 мм</t>
  </si>
  <si>
    <t>20.2.08.05-0017</t>
  </si>
  <si>
    <t>Профиль монтажный</t>
  </si>
  <si>
    <t>11.1.03.05-0081</t>
  </si>
  <si>
    <t>Доска необрезная, хвойных пород, длина 4-6,5 м, все ширины, толщина 32-40 мм, сорт III</t>
  </si>
  <si>
    <t>24.3.01.02-1002</t>
  </si>
  <si>
    <t>Кольца резиновые уплотнительные для поливинилхлоридных труб канализации, диаметр 110 мм</t>
  </si>
  <si>
    <t>РАЗЪЕМ RJ-11</t>
  </si>
  <si>
    <t>01.7.11.06-0029</t>
  </si>
  <si>
    <t>Флюс ФКСП</t>
  </si>
  <si>
    <t>03.1.02.03-0015</t>
  </si>
  <si>
    <t>Известь строительная негашеная хлорная, марка А</t>
  </si>
  <si>
    <t>01.7.06.03-0023</t>
  </si>
  <si>
    <t>Лента полиэтиленовая с липким слоем, марка А</t>
  </si>
  <si>
    <t>01.7.19.11-0012</t>
  </si>
  <si>
    <t>Трубка резиновая техническая</t>
  </si>
  <si>
    <t>01.7.15.14-0161</t>
  </si>
  <si>
    <t>Шурупы с полукруглой головкой 2,5х20 мм</t>
  </si>
  <si>
    <t>14.1.01.01-0003</t>
  </si>
  <si>
    <t>Клей столярный сухой</t>
  </si>
  <si>
    <t>01.7.06.03-0004</t>
  </si>
  <si>
    <t>Лента поливинилхлоридная техническая с липким слоем, толщина 0,4 мм</t>
  </si>
  <si>
    <t>08.3.05.05-0054</t>
  </si>
  <si>
    <t>Сталь листовая оцинкованная, толщина 0,8 мм</t>
  </si>
  <si>
    <t>01.7.11.06-0028</t>
  </si>
  <si>
    <t>Флюс ФКДТ</t>
  </si>
  <si>
    <t>01.3.01.01-0002</t>
  </si>
  <si>
    <t>Бензин автомобильный АИ-98, АИ-95, АИ-93</t>
  </si>
  <si>
    <t>01.7.20.04-0004</t>
  </si>
  <si>
    <t>Нитки хлопчатобумажные швейные</t>
  </si>
  <si>
    <t>01.7.15.08-0011</t>
  </si>
  <si>
    <t>Заклепки комбинированные для соединения профилированного стального настила и разнообразных листовых деталей</t>
  </si>
  <si>
    <t>62.4.02.01-0050</t>
  </si>
  <si>
    <t>Источник бесперебойного питания: Eaton Powerware PW 9355-20-N-13-2x9Ah-MBS</t>
  </si>
  <si>
    <t>62.1.02.10-0125</t>
  </si>
  <si>
    <t>Шкаф ВРУ-4 Prisma Plus P "Schneider Electric" IP30, IK08, размером (с цоколем 100 мм) 2107х706х650 мм, с установленной и скоммутированной аппаратурой вводавывода (17 автоматов)</t>
  </si>
  <si>
    <t>64.1.03.03-0057</t>
  </si>
  <si>
    <t>Вентиляторы крышные общего назначения ВКР 10, электродвигатель мощностью 15 кВт</t>
  </si>
  <si>
    <t>68.1.01.08-0001</t>
  </si>
  <si>
    <t>Насос канализационный GRUNDFOS: SEV.80.80.11.4.50D</t>
  </si>
  <si>
    <t>62.1.02.14-0012</t>
  </si>
  <si>
    <t>Щиты управления вентиляцией ЩУВ4 7,5 кВт</t>
  </si>
  <si>
    <t>62.1.02.14-0003</t>
  </si>
  <si>
    <t>Шкаф регулирующих устройств уличный ШРУ-400-У1(с оборудованием, без узла учета электроэнергии)</t>
  </si>
  <si>
    <t>61.2.02.03-0027</t>
  </si>
  <si>
    <t>Извещатель пожарный ручной: ИПР-513-3ПА</t>
  </si>
  <si>
    <t>61.2.07.02-0036</t>
  </si>
  <si>
    <t>Шкаф контрольно-пусковой для систем пожаротушения и
дымоудаления, мощность управляемой нагрузки 4 кВт,
номинальный коммутируемый ток 10 А</t>
  </si>
  <si>
    <t>61.1.04.09-0031</t>
  </si>
  <si>
    <t>Мини АТС Panasonic марки KX-TES 824RU</t>
  </si>
  <si>
    <t>61.2.02.01-1004</t>
  </si>
  <si>
    <t>Извещатель пожарный дымовой ДИП-34А (ИП 212-34А) оптико-электронный адресно-аналоговый в комплекте с базой (розеткой)</t>
  </si>
  <si>
    <t>62.4.02.01-0049</t>
  </si>
  <si>
    <t>Источник бесперебойного питания: Delta N Series UPS</t>
  </si>
  <si>
    <t>61.1.03.01-0003</t>
  </si>
  <si>
    <t>Адаптер сотовой связи АССВ-030</t>
  </si>
  <si>
    <t>61.1.04.08-0002</t>
  </si>
  <si>
    <t>Шкаф телекоммуникационный, размер 800х800х2080 мм</t>
  </si>
  <si>
    <t>62.1.02.14-0024</t>
  </si>
  <si>
    <t>Ящики управления, тип: Я 5110 3774, 3874 УХЛ4</t>
  </si>
  <si>
    <t>ШКАФ ПИТАНИЯ И УПРАВЛЕНИЯ ОГНЕЗАДЕРЖИВАЮЩИМИ КЛАПАНАМИ ПО ТИПУ Я500 (900х600х360мм)</t>
  </si>
  <si>
    <t>Шкаф металлический ЩРН-12</t>
  </si>
  <si>
    <t>Шкаф автоматического переключения ЩАП-23М1</t>
  </si>
  <si>
    <t>КОНТРОЛЬНО-ПУСКОВОЙ БЛОК С2000-КПБ</t>
  </si>
  <si>
    <t>61.2.07.02-0065</t>
  </si>
  <si>
    <t>Блок релейный, марка "БР-02-4-12" корпус IP20</t>
  </si>
  <si>
    <t>БЛОК РЕЗЕРВНОГО ПИТАНИЯ РИП-12 ИСП.02П</t>
  </si>
  <si>
    <t>КЛАВИАТУРА С2000-К</t>
  </si>
  <si>
    <t>Ящик силовой с рубильником без предохранителей 100А Я8802-40370-54 УХЛ1</t>
  </si>
  <si>
    <t>УСТРОЙСТВО ЗАРЯДНОЕ АВТОМАТИЧЕСКОЕ УЗИ-5А-1/6</t>
  </si>
  <si>
    <t>БЛОКПИТАНИЯ ББП ДЛЯ ВЕБР-1/6Д</t>
  </si>
  <si>
    <t>АДАПТЕР IP-ТЕЛЕФОНИЯ SIP P-2301RL EE</t>
  </si>
  <si>
    <t>ОБОГРЕВАТЕЛЬ ЛЕНТОЧНЫЙ ЭНГЛ-1-0,8/220-13.48М</t>
  </si>
  <si>
    <t>62.5.01.04-0032</t>
  </si>
  <si>
    <t>Счетчик электрической энергии электронный,: трехфазный Меркурий 230ART2-00 P(Q) C(R) SIDN, 5(7,5)А (многотарифный)</t>
  </si>
  <si>
    <t>АККУМУЛЯТОРНАЯ БАТАРЕЯ 17Ач</t>
  </si>
  <si>
    <t>НАГРУЗОЧНОЕ УСТРОЙСТВО УН-1/6</t>
  </si>
  <si>
    <t>ПУЛЬТ КОНТРОЛЯ И УПРАВЛЕНИЯ С2000-М</t>
  </si>
  <si>
    <t>АВТОМАТИЧЕСКИЙ  ВЫКЛЮЧАТЕЛЬ С60Н 1П  6А В</t>
  </si>
  <si>
    <t>61.2.04.07-0008</t>
  </si>
  <si>
    <t>Оповещатель световой МОЛНИЯ-12(24)</t>
  </si>
  <si>
    <t>КОНТРОЛЕР ДВУХПРОВОДНОЙ ЛИНИИ С2000-КДЛ</t>
  </si>
  <si>
    <t>БОКС ДЛЯ АККУМУЛЯТОРНЫХ БАТАРЕЙ 2Х17А*Ч-12 В</t>
  </si>
  <si>
    <t>3-Х ПОЛЮСНЫЙ АВТОМАТИЧЕСКИЙ ВЫКЛЮЧАТЕЛЬ С60Р С10</t>
  </si>
  <si>
    <t>БЛОК РАЗВЕТВИТЕЛЬНО-ИЗОЛИРУЮЩИЙ БРИЗ</t>
  </si>
  <si>
    <t>БЛОК ИНДИКАЦИИ С2000-БКИ</t>
  </si>
  <si>
    <t>АДРЕСНЫЙ РАСШИРИТЕЛЬ С2000-АР2</t>
  </si>
  <si>
    <t>61.2.04.05-0019</t>
  </si>
  <si>
    <t>Оповещатель охранно-пожарный звуковой, тип СВИРЕЛЬ-2 исп.01 6-15В/300мА</t>
  </si>
  <si>
    <t>БЛОК ЗАЩИТНЫЙ КОММУТАЦИОННЫЙ БЗК ИСП.02</t>
  </si>
  <si>
    <t>ТЕРМОРЕГУЛЯТОР AURATJN 2016</t>
  </si>
  <si>
    <t>АККУМУЛЯТОРНАЯ БАТАРЕЯ 7Ач</t>
  </si>
  <si>
    <t>УСТРОЙСТВО СОГЛАСУЮЩЕЕ УС-1/6</t>
  </si>
  <si>
    <t>АДРЕСНЫЙ РАСШИРИТЕЛЬ С2000-АР8</t>
  </si>
  <si>
    <t>ПРОВОДНОЙ ТЕЛЕФОН  EUROSET 500S</t>
  </si>
  <si>
    <t>62.1.01.09-0049</t>
  </si>
  <si>
    <t>Выключатели автоматические, однополюсные, на ток 16 А (ВЫКЛЮЧАТЕЛИ АВТОМАТИЧЕСКИЕ,  ТИП S201, ОДНОПОЛЮСНЫЕ, НА ТОК:10-25 А)</t>
  </si>
  <si>
    <t>Приложение № 4</t>
  </si>
  <si>
    <t>Ресурсная модель</t>
  </si>
  <si>
    <t xml:space="preserve">Наименование разрабатываемой расценки УНЦ —  Н2-08 БРТМ Каб.коллектор глубокого заложения диам.4,1 м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</si>
  <si>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</si>
  <si>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</si>
  <si>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</si>
  <si>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</si>
  <si>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</si>
  <si>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</si>
  <si>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</si>
  <si>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</si>
  <si>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</si>
  <si>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</si>
  <si>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</si>
  <si>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</si>
  <si>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</si>
  <si>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</si>
  <si>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</si>
  <si>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</si>
  <si>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</si>
  <si>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</si>
  <si>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</si>
  <si>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</si>
  <si>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</si>
  <si>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</si>
  <si>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- 2,5%</t>
  </si>
  <si>
    <t>Дополнительные затраты при производстве строительно-монтажных работ в зимнее время - 1,9%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</si>
  <si>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</si>
  <si>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</si>
  <si>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</si>
  <si>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</si>
  <si>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</si>
  <si>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</si>
  <si>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</si>
  <si>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</si>
  <si>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</si>
  <si>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</si>
  <si>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</si>
  <si>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</si>
  <si>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</si>
  <si>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 </t>
  </si>
  <si>
    <t xml:space="preserve">Н2-08 БРТМ Каб.коллектор глубокого заложения диам.4,1 м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</si>
  <si>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</si>
  <si>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</si>
  <si>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</si>
  <si>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</si>
  <si>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</si>
  <si>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</si>
  <si>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3,6)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</si>
  <si>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</si>
  <si>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</si>
  <si>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</si>
  <si>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</si>
  <si>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</si>
  <si>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</si>
  <si>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Шкаф ВРУ-4 Prisma Plus P "Schneider Electric" IP30, IK08,
размером (с цоколем 100 мм) 2107х706х650 мм, с
установленной и скоммутированной аппаратурой вводавывода (17 автоматов)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</si>
  <si>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</si>
  <si>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</si>
  <si>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</si>
  <si>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</si>
  <si>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</si>
  <si>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</si>
  <si>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</si>
  <si>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</si>
  <si>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</si>
  <si>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</si>
  <si>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</si>
  <si>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</si>
  <si>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</si>
  <si>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</si>
  <si>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</si>
  <si>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 xml:space="preserve">Наименование разрабатываемого показателя УНЦ —  Н2-08 БРТМ Каб.коллектор глубокого заложения диам.4,1 м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</si>
  <si>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</si>
  <si>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</si>
  <si>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</si>
  <si>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</si>
  <si>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</si>
  <si>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</si>
  <si>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</si>
  <si>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</si>
  <si>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м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</si>
  <si>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</si>
  <si>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</si>
  <si>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</si>
  <si>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</si>
  <si>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Н2-08</t>
  </si>
  <si>
    <t xml:space="preserve">УНЦ кабельных сооружений для прокладки кабельной линии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</si>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</sst>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₽_-;\-* #,##0.00\ _₽_-;_-* &quot;-&quot;??\ _₽_-;_-@_-"/>
    <numFmt numFmtId="164" formatCode="0.0%"/>
    <numFmt numFmtId="165" formatCode="#,##0.0"/>
    <numFmt numFmtId="166" formatCode="#,##0.000"/>
    <numFmt numFmtId="167" formatCode="0.0000"/>
    <numFmt numFmtId="168" formatCode="_-* #,##0.00_-;\-* #,##0.00_-;_-* &quot;-&quot;??_-;_-@_-"/>
  </numFmts>
  <fonts count="14" x14ac:knownFonts="1">
    <font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2"/>
      <color rgb="FF000000"/>
      <name val="Calibri"/>
    </font>
    <font>
      <sz val="9"/>
      <color rgb="FF000000"/>
      <name val="Arial"/>
    </font>
    <font>
      <u/>
      <sz val="12"/>
      <color rgb="FF0000FF"/>
      <name val="Times New Roman"/>
    </font>
    <font>
      <sz val="11"/>
      <color rgb="FFFF0000"/>
      <name val="Calibri"/>
    </font>
    <font>
      <b/>
      <sz val="14"/>
      <color rgb="FF000000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0" xfId="0" applyFon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justify" vertical="center"/>
    </xf>
    <xf numFmtId="0" fontId="4" fillId="0" borderId="0" xfId="0" applyFont="1"/>
    <xf numFmtId="4" fontId="4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4" fontId="2" fillId="0" borderId="1" xfId="0" applyNumberFormat="1" applyFont="1" applyBorder="1" applyAlignment="1">
      <alignment vertical="top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4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4" fontId="2" fillId="0" borderId="1" xfId="0" applyNumberFormat="1" applyFont="1" applyBorder="1" applyAlignment="1">
      <alignment vertical="top"/>
    </xf>
    <xf numFmtId="164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right" vertical="top"/>
    </xf>
    <xf numFmtId="4" fontId="2" fillId="0" borderId="1" xfId="0" applyNumberFormat="1" applyFont="1" applyBorder="1" applyAlignment="1">
      <alignment vertical="top"/>
    </xf>
    <xf numFmtId="0" fontId="2" fillId="0" borderId="1" xfId="0" applyFont="1" applyBorder="1"/>
    <xf numFmtId="4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right" vertical="top" wrapText="1"/>
    </xf>
    <xf numFmtId="10" fontId="2" fillId="0" borderId="1" xfId="0" applyNumberFormat="1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vertical="top"/>
    </xf>
    <xf numFmtId="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top" wrapText="1"/>
    </xf>
    <xf numFmtId="0" fontId="3" fillId="0" borderId="0" xfId="0" applyFont="1"/>
    <xf numFmtId="0" fontId="2" fillId="0" borderId="1" xfId="0" applyFont="1" applyBorder="1"/>
    <xf numFmtId="0" fontId="2" fillId="0" borderId="1" xfId="0" applyFont="1" applyBorder="1"/>
    <xf numFmtId="4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2" fillId="0" borderId="0" xfId="0" applyFont="1"/>
    <xf numFmtId="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1" fillId="0" borderId="0" xfId="0" applyFont="1" applyAlignment="1">
      <alignment horizontal="right" vertical="center"/>
    </xf>
    <xf numFmtId="10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 wrapText="1"/>
    </xf>
    <xf numFmtId="4" fontId="2" fillId="0" borderId="2" xfId="0" applyNumberFormat="1" applyFont="1" applyBorder="1" applyAlignment="1">
      <alignment horizontal="right" vertical="center"/>
    </xf>
    <xf numFmtId="10" fontId="2" fillId="0" borderId="2" xfId="0" applyNumberFormat="1" applyFont="1" applyBorder="1" applyAlignment="1">
      <alignment vertical="center" wrapText="1"/>
    </xf>
    <xf numFmtId="10" fontId="2" fillId="0" borderId="2" xfId="0" applyNumberFormat="1" applyFont="1" applyBorder="1" applyAlignment="1">
      <alignment vertical="center"/>
    </xf>
    <xf numFmtId="4" fontId="2" fillId="0" borderId="0" xfId="0" applyNumberFormat="1" applyFont="1"/>
    <xf numFmtId="0" fontId="2" fillId="0" borderId="1" xfId="0" applyFont="1" applyBorder="1"/>
    <xf numFmtId="10" fontId="2" fillId="0" borderId="1" xfId="0" applyNumberFormat="1" applyFont="1" applyBorder="1"/>
    <xf numFmtId="0" fontId="2" fillId="0" borderId="3" xfId="0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vertical="top"/>
    </xf>
    <xf numFmtId="4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left" vertical="top" wrapText="1"/>
    </xf>
    <xf numFmtId="0" fontId="2" fillId="0" borderId="0" xfId="0" applyFont="1"/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7" fillId="0" borderId="0" xfId="0" applyFont="1"/>
    <xf numFmtId="2" fontId="2" fillId="0" borderId="1" xfId="0" applyNumberFormat="1" applyFont="1" applyBorder="1" applyAlignment="1">
      <alignment horizontal="left" vertical="top" wrapText="1"/>
    </xf>
    <xf numFmtId="4" fontId="2" fillId="0" borderId="0" xfId="0" applyNumberFormat="1" applyFont="1" applyAlignment="1">
      <alignment vertical="center" wrapText="1"/>
    </xf>
    <xf numFmtId="4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top" wrapText="1"/>
    </xf>
    <xf numFmtId="0" fontId="2" fillId="0" borderId="0" xfId="0" applyFont="1"/>
    <xf numFmtId="0" fontId="0" fillId="0" borderId="0" xfId="0"/>
    <xf numFmtId="0" fontId="4" fillId="0" borderId="0" xfId="0" applyFont="1"/>
    <xf numFmtId="4" fontId="2" fillId="0" borderId="0" xfId="0" applyNumberFormat="1" applyFont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6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49" fontId="2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justify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0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8" fontId="2" fillId="0" borderId="1" xfId="0" applyNumberFormat="1" applyFont="1" applyBorder="1" applyAlignment="1">
      <alignment vertical="center" wrapText="1"/>
    </xf>
    <xf numFmtId="43" fontId="2" fillId="0" borderId="0" xfId="0" applyNumberFormat="1" applyFont="1"/>
    <xf numFmtId="168" fontId="4" fillId="0" borderId="3" xfId="0" applyNumberFormat="1" applyFont="1" applyBorder="1" applyAlignment="1">
      <alignment vertical="center" wrapText="1"/>
    </xf>
    <xf numFmtId="168" fontId="4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vertical="top" wrapText="1"/>
    </xf>
    <xf numFmtId="4" fontId="2" fillId="0" borderId="1" xfId="0" applyNumberFormat="1" applyFont="1" applyBorder="1" applyAlignment="1">
      <alignment vertical="top"/>
    </xf>
    <xf numFmtId="0" fontId="4" fillId="0" borderId="1" xfId="0" applyFont="1" applyBorder="1"/>
    <xf numFmtId="4" fontId="4" fillId="0" borderId="1" xfId="0" applyNumberFormat="1" applyFont="1" applyBorder="1"/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wrapText="1"/>
    </xf>
    <xf numFmtId="4" fontId="2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13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28</xdr:row>
      <xdr:rowOff>66675</xdr:rowOff>
    </xdr:from>
    <xdr:to>
      <xdr:col>2</xdr:col>
      <xdr:colOff>1452802</xdr:colOff>
      <xdr:row>31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EDC95F4-CC16-4EF8-B5A1-F17574AD7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0966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638175</xdr:colOff>
      <xdr:row>25</xdr:row>
      <xdr:rowOff>146050</xdr:rowOff>
    </xdr:from>
    <xdr:to>
      <xdr:col>2</xdr:col>
      <xdr:colOff>1480792</xdr:colOff>
      <xdr:row>27</xdr:row>
      <xdr:rowOff>146050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F5D5457-9D38-4C62-8121-4978F97C7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4675" y="9750425"/>
          <a:ext cx="842617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1097056</xdr:colOff>
      <xdr:row>24</xdr:row>
      <xdr:rowOff>77881</xdr:rowOff>
    </xdr:from>
    <xdr:to>
      <xdr:col>2</xdr:col>
      <xdr:colOff>2030465</xdr:colOff>
      <xdr:row>27</xdr:row>
      <xdr:rowOff>49644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A937AE9-B976-4B64-A323-C29DF7444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968" y="9367557"/>
          <a:ext cx="933409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1220881</xdr:colOff>
      <xdr:row>21</xdr:row>
      <xdr:rowOff>157256</xdr:rowOff>
    </xdr:from>
    <xdr:to>
      <xdr:col>2</xdr:col>
      <xdr:colOff>2058455</xdr:colOff>
      <xdr:row>23</xdr:row>
      <xdr:rowOff>157256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EDBD58B-5426-4E10-9E27-70FBE33BC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5793" y="8875432"/>
          <a:ext cx="837574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165100</xdr:colOff>
      <xdr:row>902</xdr:row>
      <xdr:rowOff>66675</xdr:rowOff>
    </xdr:from>
    <xdr:to>
      <xdr:col>3</xdr:col>
      <xdr:colOff>1103552</xdr:colOff>
      <xdr:row>905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1DFB12C-4F8A-4167-9782-51183DD29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8725" y="3009614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1098550</xdr:colOff>
      <xdr:row>900</xdr:row>
      <xdr:rowOff>146050</xdr:rowOff>
    </xdr:from>
    <xdr:to>
      <xdr:col>3</xdr:col>
      <xdr:colOff>814042</xdr:colOff>
      <xdr:row>902</xdr:row>
      <xdr:rowOff>146050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B9E2AD12-AAF1-46CD-9067-7F6295CFC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50" y="300659800"/>
          <a:ext cx="84261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1181100</xdr:colOff>
      <xdr:row>43</xdr:row>
      <xdr:rowOff>130175</xdr:rowOff>
    </xdr:from>
    <xdr:to>
      <xdr:col>1</xdr:col>
      <xdr:colOff>2119552</xdr:colOff>
      <xdr:row>46</xdr:row>
      <xdr:rowOff>101938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533DB76-A845-4CB2-BC60-B2817170F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0975" y="1376680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1098550</xdr:colOff>
      <xdr:row>41</xdr:row>
      <xdr:rowOff>146050</xdr:rowOff>
    </xdr:from>
    <xdr:to>
      <xdr:col>1</xdr:col>
      <xdr:colOff>1947517</xdr:colOff>
      <xdr:row>43</xdr:row>
      <xdr:rowOff>146050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B51CFCB-593A-47A1-ADCE-4FE0E33B5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7750" y="299088175"/>
          <a:ext cx="848967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682625</xdr:colOff>
      <xdr:row>891</xdr:row>
      <xdr:rowOff>50800</xdr:rowOff>
    </xdr:from>
    <xdr:to>
      <xdr:col>2</xdr:col>
      <xdr:colOff>112952</xdr:colOff>
      <xdr:row>894</xdr:row>
      <xdr:rowOff>22563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2C82215-238F-4DFF-A6E9-9AEB90916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625" y="4027805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685800</xdr:colOff>
      <xdr:row>889</xdr:row>
      <xdr:rowOff>66675</xdr:rowOff>
    </xdr:from>
    <xdr:to>
      <xdr:col>2</xdr:col>
      <xdr:colOff>26642</xdr:colOff>
      <xdr:row>891</xdr:row>
      <xdr:rowOff>66675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F813CC67-4A77-4C7B-9F3C-25DD34770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9912925"/>
          <a:ext cx="84896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603250</xdr:colOff>
      <xdr:row>67</xdr:row>
      <xdr:rowOff>50800</xdr:rowOff>
    </xdr:from>
    <xdr:to>
      <xdr:col>2</xdr:col>
      <xdr:colOff>557452</xdr:colOff>
      <xdr:row>70</xdr:row>
      <xdr:rowOff>22563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73E78AC-81A1-47C6-9EEF-49728B541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250" y="296894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606425</xdr:colOff>
      <xdr:row>65</xdr:row>
      <xdr:rowOff>66675</xdr:rowOff>
    </xdr:from>
    <xdr:to>
      <xdr:col>2</xdr:col>
      <xdr:colOff>471142</xdr:colOff>
      <xdr:row>67</xdr:row>
      <xdr:rowOff>66675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E1A59B2-96B0-456E-A987-1651E28F1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425" y="29324300"/>
          <a:ext cx="84896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1181100</xdr:colOff>
      <xdr:row>13</xdr:row>
      <xdr:rowOff>130175</xdr:rowOff>
    </xdr:from>
    <xdr:to>
      <xdr:col>1</xdr:col>
      <xdr:colOff>938452</xdr:colOff>
      <xdr:row>16</xdr:row>
      <xdr:rowOff>101938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B3E8955-C149-4A6A-86A5-CF1D83FCC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" y="1374140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98425</xdr:colOff>
      <xdr:row>11</xdr:row>
      <xdr:rowOff>31750</xdr:rowOff>
    </xdr:from>
    <xdr:to>
      <xdr:col>1</xdr:col>
      <xdr:colOff>947392</xdr:colOff>
      <xdr:row>13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956CC68-4940-45C4-A205-C4A007A21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50" y="3013075"/>
          <a:ext cx="848967" cy="4000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1181100</xdr:colOff>
      <xdr:row>25</xdr:row>
      <xdr:rowOff>130175</xdr:rowOff>
    </xdr:from>
    <xdr:to>
      <xdr:col>1</xdr:col>
      <xdr:colOff>2119552</xdr:colOff>
      <xdr:row>28</xdr:row>
      <xdr:rowOff>101938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C8C4540-EE66-4140-AE2E-BCEAECE23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" y="1374140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1209675</xdr:colOff>
      <xdr:row>22</xdr:row>
      <xdr:rowOff>177800</xdr:rowOff>
    </xdr:from>
    <xdr:to>
      <xdr:col>1</xdr:col>
      <xdr:colOff>2058642</xdr:colOff>
      <xdr:row>24</xdr:row>
      <xdr:rowOff>177800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DE4A453E-4849-449A-8594-F0805C5FD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2925" y="8020050"/>
          <a:ext cx="84896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D33"/>
  <sheetViews>
    <sheetView view="pageBreakPreview" zoomScale="60" zoomScaleNormal="100" workbookViewId="0">
      <selection activeCell="N24" sqref="N24"/>
    </sheetView>
  </sheetViews>
  <sheetFormatPr defaultRowHeight="15" x14ac:dyDescent="0.25"/>
  <cols>
    <col min="3" max="3" width="36.85546875" customWidth="1"/>
    <col min="4" max="4" width="39.42578125" customWidth="1"/>
  </cols>
  <sheetData>
    <row r="3" spans="2:4" ht="15.6" customHeight="1" x14ac:dyDescent="0.25">
      <c r="B3" s="164" t="s">
        <v>0</v>
      </c>
      <c r="C3" s="164"/>
      <c r="D3" s="164"/>
    </row>
    <row r="4" spans="2:4" ht="17.45" customHeight="1" x14ac:dyDescent="0.25">
      <c r="B4" s="165" t="s">
        <v>1</v>
      </c>
      <c r="C4" s="165"/>
      <c r="D4" s="165"/>
    </row>
    <row r="5" spans="2:4" ht="75.75" customHeight="1" x14ac:dyDescent="0.25">
      <c r="B5" s="166" t="s">
        <v>2</v>
      </c>
      <c r="C5" s="166"/>
      <c r="D5" s="166"/>
    </row>
    <row r="6" spans="2:4" ht="18" customHeight="1" x14ac:dyDescent="0.25">
      <c r="B6" s="97"/>
      <c r="C6" s="97"/>
      <c r="D6" s="97"/>
    </row>
    <row r="7" spans="2:4" ht="30" customHeight="1" x14ac:dyDescent="0.25">
      <c r="B7" s="163" t="s">
        <v>3</v>
      </c>
      <c r="C7" s="163"/>
      <c r="D7" s="163"/>
    </row>
    <row r="8" spans="2:4" ht="15.6" customHeight="1" x14ac:dyDescent="0.25">
      <c r="B8" s="163" t="s">
        <v>4</v>
      </c>
      <c r="C8" s="163"/>
      <c r="D8" s="163"/>
    </row>
    <row r="9" spans="2:4" ht="15.6" customHeight="1" x14ac:dyDescent="0.25">
      <c r="B9" s="163" t="s">
        <v>5</v>
      </c>
      <c r="C9" s="163"/>
      <c r="D9" s="163"/>
    </row>
    <row r="10" spans="2:4" ht="18" customHeight="1" x14ac:dyDescent="0.25">
      <c r="B10" s="98"/>
    </row>
    <row r="11" spans="2:4" ht="15.6" customHeight="1" x14ac:dyDescent="0.25">
      <c r="B11" s="99" t="s">
        <v>6</v>
      </c>
      <c r="C11" s="99" t="s">
        <v>7</v>
      </c>
      <c r="D11" s="99" t="s">
        <v>8</v>
      </c>
    </row>
    <row r="12" spans="2:4" ht="31.15" customHeight="1" x14ac:dyDescent="0.25">
      <c r="B12" s="141">
        <v>1</v>
      </c>
      <c r="C12" s="142" t="s">
        <v>9</v>
      </c>
      <c r="D12" s="143" t="s">
        <v>10</v>
      </c>
    </row>
    <row r="13" spans="2:4" ht="31.15" customHeight="1" x14ac:dyDescent="0.25">
      <c r="B13" s="141">
        <v>2</v>
      </c>
      <c r="C13" s="142" t="s">
        <v>11</v>
      </c>
      <c r="D13" s="141" t="s">
        <v>12</v>
      </c>
    </row>
    <row r="14" spans="2:4" ht="15.6" customHeight="1" x14ac:dyDescent="0.25">
      <c r="B14" s="141">
        <v>3</v>
      </c>
      <c r="C14" s="142" t="s">
        <v>13</v>
      </c>
      <c r="D14" s="144" t="s">
        <v>14</v>
      </c>
    </row>
    <row r="15" spans="2:4" ht="15.6" customHeight="1" x14ac:dyDescent="0.25">
      <c r="B15" s="141">
        <v>4</v>
      </c>
      <c r="C15" s="142" t="s">
        <v>15</v>
      </c>
      <c r="D15" s="145">
        <v>319.7</v>
      </c>
    </row>
    <row r="16" spans="2:4" ht="93.6" customHeight="1" x14ac:dyDescent="0.25">
      <c r="B16" s="141">
        <v>5</v>
      </c>
      <c r="C16" s="146" t="s">
        <v>16</v>
      </c>
      <c r="D16" s="141" t="s">
        <v>17</v>
      </c>
    </row>
    <row r="17" spans="2:4" ht="78" customHeight="1" x14ac:dyDescent="0.25">
      <c r="B17" s="141">
        <v>6</v>
      </c>
      <c r="C17" s="146" t="s">
        <v>18</v>
      </c>
      <c r="D17" s="147">
        <f>SUM(D18:D21)</f>
        <v>216601.52512626001</v>
      </c>
    </row>
    <row r="18" spans="2:4" ht="15.6" customHeight="1" x14ac:dyDescent="0.25">
      <c r="B18" s="148" t="s">
        <v>19</v>
      </c>
      <c r="C18" s="142" t="s">
        <v>20</v>
      </c>
      <c r="D18" s="147">
        <f>179697.9034154+14762.648</f>
        <v>194460.5514154</v>
      </c>
    </row>
    <row r="19" spans="2:4" ht="15.6" customHeight="1" x14ac:dyDescent="0.25">
      <c r="B19" s="148" t="s">
        <v>21</v>
      </c>
      <c r="C19" s="142" t="s">
        <v>22</v>
      </c>
      <c r="D19" s="147">
        <v>7498.25</v>
      </c>
    </row>
    <row r="20" spans="2:4" ht="15.6" customHeight="1" x14ac:dyDescent="0.25">
      <c r="B20" s="148" t="s">
        <v>23</v>
      </c>
      <c r="C20" s="142" t="s">
        <v>24</v>
      </c>
      <c r="D20" s="147"/>
    </row>
    <row r="21" spans="2:4" ht="15.6" customHeight="1" x14ac:dyDescent="0.25">
      <c r="B21" s="148" t="s">
        <v>25</v>
      </c>
      <c r="C21" s="142" t="s">
        <v>26</v>
      </c>
      <c r="D21" s="147">
        <f>6280.92+D18*4.3%+(D18+D18*4.3%)*0</f>
        <v>14642.723710861999</v>
      </c>
    </row>
    <row r="22" spans="2:4" ht="15.6" customHeight="1" x14ac:dyDescent="0.25">
      <c r="B22" s="141">
        <v>7</v>
      </c>
      <c r="C22" s="142" t="s">
        <v>27</v>
      </c>
      <c r="D22" s="149" t="s">
        <v>28</v>
      </c>
    </row>
    <row r="23" spans="2:4" ht="109.15" customHeight="1" x14ac:dyDescent="0.25">
      <c r="B23" s="141">
        <v>8</v>
      </c>
      <c r="C23" s="146" t="s">
        <v>29</v>
      </c>
      <c r="D23" s="147">
        <f>D17</f>
        <v>216601.52512626001</v>
      </c>
    </row>
    <row r="24" spans="2:4" ht="46.9" customHeight="1" x14ac:dyDescent="0.25">
      <c r="B24" s="141">
        <v>9</v>
      </c>
      <c r="C24" s="146" t="s">
        <v>30</v>
      </c>
      <c r="D24" s="147">
        <f>D23/D15</f>
        <v>677.51493627232003</v>
      </c>
    </row>
    <row r="25" spans="2:4" ht="15.6" customHeight="1" x14ac:dyDescent="0.25">
      <c r="B25" s="141">
        <v>10</v>
      </c>
      <c r="C25" s="142" t="s">
        <v>31</v>
      </c>
      <c r="D25" s="141"/>
    </row>
    <row r="26" spans="2:4" s="119" customFormat="1" ht="15.6" customHeight="1" x14ac:dyDescent="0.25">
      <c r="B26" s="150"/>
      <c r="C26" s="151"/>
      <c r="D26" s="150"/>
    </row>
    <row r="27" spans="2:4" s="119" customFormat="1" ht="15.6" customHeight="1" x14ac:dyDescent="0.25">
      <c r="B27" s="155"/>
      <c r="C27" s="155"/>
      <c r="D27" s="155"/>
    </row>
    <row r="28" spans="2:4" s="5" customFormat="1" ht="15.6" customHeight="1" x14ac:dyDescent="0.25">
      <c r="B28" s="155" t="s">
        <v>32</v>
      </c>
      <c r="C28" s="155"/>
      <c r="D28" s="155"/>
    </row>
    <row r="29" spans="2:4" s="5" customFormat="1" ht="15.6" customHeight="1" x14ac:dyDescent="0.25">
      <c r="B29" s="100" t="s">
        <v>33</v>
      </c>
      <c r="C29" s="155"/>
      <c r="D29" s="155"/>
    </row>
    <row r="30" spans="2:4" s="5" customFormat="1" ht="15.6" customHeight="1" x14ac:dyDescent="0.25">
      <c r="B30" s="155"/>
      <c r="C30" s="155"/>
      <c r="D30" s="155"/>
    </row>
    <row r="31" spans="2:4" s="5" customFormat="1" ht="15.6" customHeight="1" x14ac:dyDescent="0.25">
      <c r="B31" s="155" t="s">
        <v>1744</v>
      </c>
      <c r="C31" s="155"/>
      <c r="D31" s="155"/>
    </row>
    <row r="32" spans="2:4" s="5" customFormat="1" ht="15.6" customHeight="1" x14ac:dyDescent="0.25">
      <c r="B32" s="100" t="s">
        <v>34</v>
      </c>
      <c r="C32" s="155"/>
      <c r="D32" s="155"/>
    </row>
    <row r="33" spans="2:4" ht="15.6" customHeight="1" x14ac:dyDescent="0.25">
      <c r="B33" s="101"/>
      <c r="C33" s="101"/>
      <c r="D33" s="101"/>
    </row>
  </sheetData>
  <mergeCells count="6">
    <mergeCell ref="B9:D9"/>
    <mergeCell ref="B3:D3"/>
    <mergeCell ref="B4:D4"/>
    <mergeCell ref="B5:D5"/>
    <mergeCell ref="B7:D7"/>
    <mergeCell ref="B8:D8"/>
  </mergeCells>
  <conditionalFormatting sqref="D15">
    <cfRule type="expression" dxfId="12" priority="1" stopIfTrue="1">
      <formula>D15&gt;=1/10000</formula>
    </cfRule>
  </conditionalFormatting>
  <pageMargins left="0.7" right="0.7" top="0.75" bottom="0.75" header="0.3" footer="0.3"/>
  <pageSetup paperSize="9" scale="87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M29"/>
  <sheetViews>
    <sheetView view="pageBreakPreview" topLeftCell="A16" zoomScale="85" zoomScaleNormal="70" workbookViewId="0">
      <selection activeCell="E39" sqref="E39"/>
    </sheetView>
  </sheetViews>
  <sheetFormatPr defaultColWidth="9.140625" defaultRowHeight="15" x14ac:dyDescent="0.25"/>
  <cols>
    <col min="1" max="1" width="5.5703125" style="119" customWidth="1"/>
    <col min="2" max="2" width="9.140625" style="119"/>
    <col min="3" max="3" width="35.28515625" style="119" customWidth="1"/>
    <col min="4" max="4" width="13.85546875" style="119" customWidth="1"/>
    <col min="5" max="5" width="17.42578125" style="119" customWidth="1"/>
    <col min="6" max="6" width="13.28515625" style="119" customWidth="1"/>
    <col min="7" max="7" width="14.85546875" style="119" customWidth="1"/>
    <col min="8" max="8" width="16.7109375" style="119" customWidth="1"/>
    <col min="9" max="10" width="13" style="119" customWidth="1"/>
    <col min="11" max="11" width="9.140625" style="119"/>
  </cols>
  <sheetData>
    <row r="3" spans="2:13" ht="15.6" customHeight="1" x14ac:dyDescent="0.25">
      <c r="B3" s="164" t="s">
        <v>35</v>
      </c>
      <c r="C3" s="164"/>
      <c r="D3" s="164"/>
      <c r="E3" s="164"/>
      <c r="F3" s="164"/>
      <c r="G3" s="164"/>
      <c r="H3" s="164"/>
      <c r="I3" s="164"/>
      <c r="J3" s="164"/>
    </row>
    <row r="4" spans="2:13" ht="15.6" customHeight="1" x14ac:dyDescent="0.25">
      <c r="B4" s="169" t="s">
        <v>36</v>
      </c>
      <c r="C4" s="169"/>
      <c r="D4" s="169"/>
      <c r="E4" s="169"/>
      <c r="F4" s="169"/>
      <c r="G4" s="169"/>
      <c r="H4" s="169"/>
      <c r="I4" s="169"/>
      <c r="J4" s="169"/>
    </row>
    <row r="5" spans="2:13" ht="15.6" customHeight="1" x14ac:dyDescent="0.25">
      <c r="B5" s="152"/>
      <c r="C5" s="152"/>
      <c r="D5" s="152"/>
      <c r="E5" s="152"/>
      <c r="F5" s="152"/>
      <c r="G5" s="152"/>
      <c r="H5" s="152"/>
      <c r="I5" s="152"/>
      <c r="J5" s="152"/>
    </row>
    <row r="6" spans="2:13" ht="15.6" customHeight="1" x14ac:dyDescent="0.25">
      <c r="B6" s="163" t="s">
        <v>37</v>
      </c>
      <c r="C6" s="163"/>
      <c r="D6" s="163"/>
      <c r="E6" s="163"/>
      <c r="F6" s="163"/>
      <c r="G6" s="163"/>
      <c r="H6" s="163"/>
      <c r="I6" s="163"/>
      <c r="J6" s="163"/>
      <c r="K6" s="153"/>
    </row>
    <row r="7" spans="2:13" ht="15.6" customHeight="1" x14ac:dyDescent="0.25">
      <c r="B7" s="163" t="s">
        <v>5</v>
      </c>
      <c r="C7" s="163"/>
      <c r="D7" s="163"/>
    </row>
    <row r="8" spans="2:13" ht="18" customHeight="1" x14ac:dyDescent="0.25">
      <c r="B8" s="154"/>
    </row>
    <row r="9" spans="2:13" s="155" customFormat="1" ht="15.75" customHeight="1" x14ac:dyDescent="0.25">
      <c r="B9" s="167" t="s">
        <v>6</v>
      </c>
      <c r="C9" s="167" t="s">
        <v>38</v>
      </c>
      <c r="D9" s="167" t="s">
        <v>39</v>
      </c>
      <c r="E9" s="167"/>
      <c r="F9" s="167"/>
      <c r="G9" s="167"/>
      <c r="H9" s="167"/>
      <c r="I9" s="167"/>
      <c r="J9" s="167"/>
    </row>
    <row r="10" spans="2:13" s="155" customFormat="1" ht="15.75" customHeight="1" x14ac:dyDescent="0.25">
      <c r="B10" s="167"/>
      <c r="C10" s="167"/>
      <c r="D10" s="167" t="s">
        <v>40</v>
      </c>
      <c r="E10" s="167" t="s">
        <v>41</v>
      </c>
      <c r="F10" s="167" t="s">
        <v>42</v>
      </c>
      <c r="G10" s="167"/>
      <c r="H10" s="167"/>
      <c r="I10" s="167"/>
      <c r="J10" s="167"/>
    </row>
    <row r="11" spans="2:13" s="155" customFormat="1" ht="31.5" customHeight="1" x14ac:dyDescent="0.25">
      <c r="B11" s="167"/>
      <c r="C11" s="167"/>
      <c r="D11" s="167"/>
      <c r="E11" s="167"/>
      <c r="F11" s="141" t="s">
        <v>43</v>
      </c>
      <c r="G11" s="141" t="s">
        <v>44</v>
      </c>
      <c r="H11" s="141" t="s">
        <v>45</v>
      </c>
      <c r="I11" s="141" t="s">
        <v>46</v>
      </c>
      <c r="J11" s="141" t="s">
        <v>47</v>
      </c>
    </row>
    <row r="12" spans="2:13" s="155" customFormat="1" ht="31.5" customHeight="1" x14ac:dyDescent="0.25">
      <c r="B12" s="167">
        <v>1</v>
      </c>
      <c r="C12" s="167" t="s">
        <v>17</v>
      </c>
      <c r="D12" s="156" t="s">
        <v>48</v>
      </c>
      <c r="E12" s="157" t="s">
        <v>49</v>
      </c>
      <c r="F12" s="158">
        <v>5835.85</v>
      </c>
      <c r="G12" s="158"/>
      <c r="H12" s="158"/>
      <c r="I12" s="158">
        <v>1691.66</v>
      </c>
      <c r="J12" s="158">
        <f t="shared" ref="J12:J20" si="0">SUM(F12:I12)</f>
        <v>7527.51</v>
      </c>
      <c r="K12" s="159"/>
      <c r="L12" s="159"/>
      <c r="M12" s="159"/>
    </row>
    <row r="13" spans="2:13" s="155" customFormat="1" ht="47.25" customHeight="1" x14ac:dyDescent="0.25">
      <c r="B13" s="167"/>
      <c r="C13" s="167"/>
      <c r="D13" s="156" t="s">
        <v>50</v>
      </c>
      <c r="E13" s="157" t="s">
        <v>51</v>
      </c>
      <c r="F13" s="158">
        <v>8882.15</v>
      </c>
      <c r="G13" s="158"/>
      <c r="H13" s="158"/>
      <c r="I13" s="158">
        <v>4589.26</v>
      </c>
      <c r="J13" s="158">
        <f t="shared" si="0"/>
        <v>13471.41</v>
      </c>
      <c r="K13" s="159"/>
      <c r="L13" s="159"/>
      <c r="M13" s="159"/>
    </row>
    <row r="14" spans="2:13" s="155" customFormat="1" ht="78.75" customHeight="1" x14ac:dyDescent="0.25">
      <c r="B14" s="167"/>
      <c r="C14" s="167"/>
      <c r="D14" s="156" t="s">
        <v>52</v>
      </c>
      <c r="E14" s="157" t="s">
        <v>53</v>
      </c>
      <c r="F14" s="158">
        <v>79683.346999999994</v>
      </c>
      <c r="G14" s="158"/>
      <c r="H14" s="158"/>
      <c r="I14" s="158"/>
      <c r="J14" s="158">
        <f t="shared" si="0"/>
        <v>79683.346999999994</v>
      </c>
      <c r="K14" s="159"/>
      <c r="L14" s="159"/>
      <c r="M14" s="159"/>
    </row>
    <row r="15" spans="2:13" s="155" customFormat="1" ht="31.5" customHeight="1" x14ac:dyDescent="0.25">
      <c r="B15" s="167"/>
      <c r="C15" s="167"/>
      <c r="D15" s="156" t="s">
        <v>54</v>
      </c>
      <c r="E15" s="157" t="s">
        <v>55</v>
      </c>
      <c r="F15" s="158">
        <v>83102.194000000003</v>
      </c>
      <c r="G15" s="158">
        <v>91.221000000000004</v>
      </c>
      <c r="H15" s="158"/>
      <c r="I15" s="158"/>
      <c r="J15" s="158">
        <f t="shared" si="0"/>
        <v>83193.414999999994</v>
      </c>
      <c r="K15" s="159"/>
    </row>
    <row r="16" spans="2:13" s="155" customFormat="1" ht="126" customHeight="1" x14ac:dyDescent="0.25">
      <c r="B16" s="167"/>
      <c r="C16" s="167"/>
      <c r="D16" s="156" t="s">
        <v>56</v>
      </c>
      <c r="E16" s="157" t="s">
        <v>57</v>
      </c>
      <c r="F16" s="158">
        <v>838.18741539999996</v>
      </c>
      <c r="G16" s="158">
        <v>10075.69</v>
      </c>
      <c r="H16" s="158">
        <v>6696</v>
      </c>
      <c r="I16" s="158"/>
      <c r="J16" s="158">
        <f t="shared" si="0"/>
        <v>17609.877415399998</v>
      </c>
      <c r="K16" s="159"/>
    </row>
    <row r="17" spans="2:11" s="155" customFormat="1" ht="47.25" customHeight="1" x14ac:dyDescent="0.25">
      <c r="B17" s="167"/>
      <c r="C17" s="167"/>
      <c r="D17" s="156" t="s">
        <v>58</v>
      </c>
      <c r="E17" s="157" t="s">
        <v>59</v>
      </c>
      <c r="F17" s="158">
        <v>7.51</v>
      </c>
      <c r="G17" s="158">
        <v>777</v>
      </c>
      <c r="H17" s="158">
        <v>303.02</v>
      </c>
      <c r="I17" s="158"/>
      <c r="J17" s="158">
        <f t="shared" si="0"/>
        <v>1087.53</v>
      </c>
      <c r="K17" s="159"/>
    </row>
    <row r="18" spans="2:11" s="155" customFormat="1" ht="78.75" customHeight="1" x14ac:dyDescent="0.25">
      <c r="B18" s="167"/>
      <c r="C18" s="167"/>
      <c r="D18" s="156" t="s">
        <v>60</v>
      </c>
      <c r="E18" s="157" t="s">
        <v>61</v>
      </c>
      <c r="F18" s="158">
        <v>1348.665</v>
      </c>
      <c r="G18" s="158">
        <v>3818.7370000000001</v>
      </c>
      <c r="H18" s="158">
        <v>499.23</v>
      </c>
      <c r="I18" s="158"/>
      <c r="J18" s="158">
        <f t="shared" si="0"/>
        <v>5666.6319999999996</v>
      </c>
      <c r="K18" s="159"/>
    </row>
    <row r="19" spans="2:11" s="155" customFormat="1" ht="15.6" customHeight="1" x14ac:dyDescent="0.25">
      <c r="B19" s="168" t="s">
        <v>62</v>
      </c>
      <c r="C19" s="168"/>
      <c r="D19" s="168"/>
      <c r="E19" s="168"/>
      <c r="F19" s="160">
        <f>SUM(F12:F18)</f>
        <v>179697.90341540001</v>
      </c>
      <c r="G19" s="160">
        <f>SUM(G12:G18)</f>
        <v>14762.647999999999</v>
      </c>
      <c r="H19" s="160">
        <f>SUM(H12:H18)</f>
        <v>7498.25</v>
      </c>
      <c r="I19" s="160">
        <f>SUM(I12:I18)</f>
        <v>6280.92</v>
      </c>
      <c r="J19" s="160">
        <f t="shared" si="0"/>
        <v>208239.72141540001</v>
      </c>
    </row>
    <row r="20" spans="2:11" s="155" customFormat="1" ht="28.5" customHeight="1" x14ac:dyDescent="0.25">
      <c r="B20" s="168" t="s">
        <v>63</v>
      </c>
      <c r="C20" s="168"/>
      <c r="D20" s="168"/>
      <c r="E20" s="168"/>
      <c r="F20" s="161">
        <f>F19</f>
        <v>179697.90341540001</v>
      </c>
      <c r="G20" s="161">
        <f>G19</f>
        <v>14762.647999999999</v>
      </c>
      <c r="H20" s="161">
        <f>H19</f>
        <v>7498.25</v>
      </c>
      <c r="I20" s="161">
        <f>I19</f>
        <v>6280.92</v>
      </c>
      <c r="J20" s="161">
        <f t="shared" si="0"/>
        <v>208239.72141540001</v>
      </c>
    </row>
    <row r="21" spans="2:11" s="155" customFormat="1" ht="15.6" customHeight="1" x14ac:dyDescent="0.25">
      <c r="B21" s="162"/>
    </row>
    <row r="22" spans="2:11" s="155" customFormat="1" ht="15.6" customHeight="1" x14ac:dyDescent="0.25"/>
    <row r="23" spans="2:11" s="155" customFormat="1" ht="15.6" customHeight="1" x14ac:dyDescent="0.25"/>
    <row r="24" spans="2:11" s="155" customFormat="1" ht="15.6" customHeight="1" x14ac:dyDescent="0.25">
      <c r="C24" s="155" t="s">
        <v>32</v>
      </c>
    </row>
    <row r="25" spans="2:11" s="155" customFormat="1" ht="15.6" customHeight="1" x14ac:dyDescent="0.25">
      <c r="C25" s="100" t="s">
        <v>33</v>
      </c>
    </row>
    <row r="26" spans="2:11" s="155" customFormat="1" ht="15.6" customHeight="1" x14ac:dyDescent="0.25"/>
    <row r="27" spans="2:11" s="155" customFormat="1" ht="15.6" customHeight="1" x14ac:dyDescent="0.25">
      <c r="C27" s="155" t="s">
        <v>1744</v>
      </c>
    </row>
    <row r="28" spans="2:11" s="155" customFormat="1" ht="15.6" customHeight="1" x14ac:dyDescent="0.25">
      <c r="C28" s="100" t="s">
        <v>34</v>
      </c>
    </row>
    <row r="29" spans="2:11" s="155" customFormat="1" ht="15.6" customHeight="1" x14ac:dyDescent="0.25"/>
  </sheetData>
  <mergeCells count="14">
    <mergeCell ref="B12:B18"/>
    <mergeCell ref="C12:C18"/>
    <mergeCell ref="B19:E19"/>
    <mergeCell ref="B20:E20"/>
    <mergeCell ref="B3:J3"/>
    <mergeCell ref="B4:J4"/>
    <mergeCell ref="B6:J6"/>
    <mergeCell ref="B7:D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8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J909"/>
  <sheetViews>
    <sheetView view="pageBreakPreview" topLeftCell="A879" zoomScale="55" zoomScaleNormal="100" zoomScaleSheetLayoutView="55" workbookViewId="0">
      <selection activeCell="E901" sqref="E901"/>
    </sheetView>
  </sheetViews>
  <sheetFormatPr defaultColWidth="9.140625" defaultRowHeight="15" x14ac:dyDescent="0.25"/>
  <cols>
    <col min="1" max="2" width="9.140625" style="1"/>
    <col min="3" max="3" width="17" style="1" customWidth="1"/>
    <col min="4" max="4" width="49.7109375" style="1" customWidth="1"/>
    <col min="5" max="5" width="16.28515625" style="1" customWidth="1"/>
    <col min="6" max="6" width="20.7109375" style="1" customWidth="1"/>
    <col min="7" max="7" width="16.140625" style="1" customWidth="1"/>
    <col min="8" max="8" width="16.7109375" style="1" customWidth="1"/>
    <col min="9" max="9" width="9.140625" style="1"/>
  </cols>
  <sheetData>
    <row r="2" spans="1:8" s="119" customFormat="1" x14ac:dyDescent="0.25"/>
    <row r="3" spans="1:8" s="119" customFormat="1" x14ac:dyDescent="0.25"/>
    <row r="4" spans="1:8" ht="15.6" customHeight="1" x14ac:dyDescent="0.25">
      <c r="A4" s="164" t="s">
        <v>64</v>
      </c>
      <c r="B4" s="164"/>
      <c r="C4" s="164"/>
      <c r="D4" s="164"/>
      <c r="E4" s="164"/>
      <c r="F4" s="164"/>
      <c r="G4" s="164"/>
      <c r="H4" s="164"/>
    </row>
    <row r="5" spans="1:8" ht="17.45" customHeight="1" x14ac:dyDescent="0.25">
      <c r="A5" s="165" t="s">
        <v>65</v>
      </c>
      <c r="B5" s="165"/>
      <c r="C5" s="165"/>
      <c r="D5" s="165"/>
      <c r="E5" s="165"/>
      <c r="F5" s="165"/>
      <c r="G5" s="165"/>
      <c r="H5" s="165"/>
    </row>
    <row r="6" spans="1:8" ht="18" customHeight="1" x14ac:dyDescent="0.25">
      <c r="A6" s="2"/>
      <c r="B6" s="2"/>
    </row>
    <row r="7" spans="1:8" ht="15.6" customHeight="1" x14ac:dyDescent="0.25">
      <c r="A7" s="170" t="s">
        <v>37</v>
      </c>
      <c r="B7" s="170"/>
      <c r="C7" s="170"/>
      <c r="D7" s="170"/>
      <c r="E7" s="170"/>
      <c r="F7" s="170"/>
      <c r="G7" s="170"/>
      <c r="H7" s="170"/>
    </row>
    <row r="8" spans="1:8" ht="15.6" customHeight="1" x14ac:dyDescent="0.25">
      <c r="A8" s="88"/>
      <c r="B8" s="106"/>
      <c r="C8" s="88"/>
      <c r="D8" s="88"/>
      <c r="E8" s="88"/>
      <c r="F8" s="88"/>
      <c r="G8" s="88"/>
      <c r="H8" s="88"/>
    </row>
    <row r="9" spans="1:8" s="5" customFormat="1" ht="38.25" customHeight="1" x14ac:dyDescent="0.25">
      <c r="A9" s="167" t="s">
        <v>66</v>
      </c>
      <c r="B9" s="167" t="s">
        <v>67</v>
      </c>
      <c r="C9" s="167" t="s">
        <v>68</v>
      </c>
      <c r="D9" s="167" t="s">
        <v>69</v>
      </c>
      <c r="E9" s="167" t="s">
        <v>70</v>
      </c>
      <c r="F9" s="167" t="s">
        <v>71</v>
      </c>
      <c r="G9" s="167" t="s">
        <v>72</v>
      </c>
      <c r="H9" s="167"/>
    </row>
    <row r="10" spans="1:8" s="5" customFormat="1" ht="40.5" customHeight="1" x14ac:dyDescent="0.25">
      <c r="A10" s="167"/>
      <c r="B10" s="167"/>
      <c r="C10" s="167"/>
      <c r="D10" s="167"/>
      <c r="E10" s="167"/>
      <c r="F10" s="167"/>
      <c r="G10" s="87" t="s">
        <v>73</v>
      </c>
      <c r="H10" s="87" t="s">
        <v>74</v>
      </c>
    </row>
    <row r="11" spans="1:8" s="5" customFormat="1" ht="15.6" customHeight="1" x14ac:dyDescent="0.25">
      <c r="A11" s="87">
        <v>1</v>
      </c>
      <c r="B11" s="105"/>
      <c r="C11" s="87">
        <v>2</v>
      </c>
      <c r="D11" s="87" t="s">
        <v>75</v>
      </c>
      <c r="E11" s="87">
        <v>4</v>
      </c>
      <c r="F11" s="87">
        <v>5</v>
      </c>
      <c r="G11" s="87">
        <v>6</v>
      </c>
      <c r="H11" s="87">
        <v>7</v>
      </c>
    </row>
    <row r="12" spans="1:8" s="9" customFormat="1" ht="15.6" customHeight="1" x14ac:dyDescent="0.25">
      <c r="A12" s="171" t="s">
        <v>76</v>
      </c>
      <c r="B12" s="171"/>
      <c r="C12" s="172"/>
      <c r="D12" s="172"/>
      <c r="E12" s="173"/>
      <c r="F12" s="89">
        <v>128868.7654533</v>
      </c>
      <c r="G12" s="10"/>
      <c r="H12" s="10">
        <f>SUM(H13:H46)</f>
        <v>1185161.33</v>
      </c>
    </row>
    <row r="13" spans="1:8" s="5" customFormat="1" ht="15.6" customHeight="1" x14ac:dyDescent="0.25">
      <c r="A13" s="11">
        <v>1</v>
      </c>
      <c r="B13" s="11"/>
      <c r="C13" s="12" t="s">
        <v>77</v>
      </c>
      <c r="D13" s="12" t="s">
        <v>78</v>
      </c>
      <c r="E13" s="11" t="s">
        <v>79</v>
      </c>
      <c r="F13" s="11">
        <v>30280.8321</v>
      </c>
      <c r="G13" s="13">
        <v>8.5299999999999994</v>
      </c>
      <c r="H13" s="13">
        <f t="shared" ref="H13:H46" si="0">ROUND(F13*G13,2)</f>
        <v>258295.5</v>
      </c>
    </row>
    <row r="14" spans="1:8" s="5" customFormat="1" ht="15.6" customHeight="1" x14ac:dyDescent="0.25">
      <c r="A14" s="11">
        <v>2</v>
      </c>
      <c r="B14" s="11"/>
      <c r="C14" s="12" t="s">
        <v>80</v>
      </c>
      <c r="D14" s="12" t="s">
        <v>81</v>
      </c>
      <c r="E14" s="11" t="s">
        <v>79</v>
      </c>
      <c r="F14" s="11">
        <v>21823.2124</v>
      </c>
      <c r="G14" s="13">
        <v>9.6199999999999992</v>
      </c>
      <c r="H14" s="13">
        <f t="shared" si="0"/>
        <v>209939.3</v>
      </c>
    </row>
    <row r="15" spans="1:8" s="5" customFormat="1" ht="15.6" customHeight="1" x14ac:dyDescent="0.25">
      <c r="A15" s="11">
        <v>3</v>
      </c>
      <c r="B15" s="11"/>
      <c r="C15" s="12" t="s">
        <v>82</v>
      </c>
      <c r="D15" s="12" t="s">
        <v>83</v>
      </c>
      <c r="E15" s="11" t="s">
        <v>79</v>
      </c>
      <c r="F15" s="11">
        <v>14336.91561</v>
      </c>
      <c r="G15" s="13">
        <v>9.4</v>
      </c>
      <c r="H15" s="13">
        <f t="shared" si="0"/>
        <v>134767.01</v>
      </c>
    </row>
    <row r="16" spans="1:8" s="5" customFormat="1" ht="15.6" customHeight="1" x14ac:dyDescent="0.25">
      <c r="A16" s="11">
        <v>4</v>
      </c>
      <c r="B16" s="11"/>
      <c r="C16" s="12" t="s">
        <v>84</v>
      </c>
      <c r="D16" s="12" t="s">
        <v>85</v>
      </c>
      <c r="E16" s="11" t="s">
        <v>79</v>
      </c>
      <c r="F16" s="11">
        <v>12638.25678</v>
      </c>
      <c r="G16" s="13">
        <v>8.64</v>
      </c>
      <c r="H16" s="13">
        <f t="shared" si="0"/>
        <v>109194.54</v>
      </c>
    </row>
    <row r="17" spans="1:8" s="5" customFormat="1" ht="15.6" customHeight="1" x14ac:dyDescent="0.25">
      <c r="A17" s="11">
        <v>5</v>
      </c>
      <c r="B17" s="11"/>
      <c r="C17" s="12" t="s">
        <v>86</v>
      </c>
      <c r="D17" s="12" t="s">
        <v>87</v>
      </c>
      <c r="E17" s="11" t="s">
        <v>79</v>
      </c>
      <c r="F17" s="11">
        <v>6317.5020000000004</v>
      </c>
      <c r="G17" s="13">
        <v>11.45</v>
      </c>
      <c r="H17" s="13">
        <f t="shared" si="0"/>
        <v>72335.399999999994</v>
      </c>
    </row>
    <row r="18" spans="1:8" s="5" customFormat="1" ht="15.6" customHeight="1" x14ac:dyDescent="0.25">
      <c r="A18" s="11">
        <v>6</v>
      </c>
      <c r="B18" s="11"/>
      <c r="C18" s="12" t="s">
        <v>88</v>
      </c>
      <c r="D18" s="12" t="s">
        <v>89</v>
      </c>
      <c r="E18" s="11" t="s">
        <v>79</v>
      </c>
      <c r="F18" s="11">
        <v>6160.5680000000002</v>
      </c>
      <c r="G18" s="13">
        <v>8.4600000000000009</v>
      </c>
      <c r="H18" s="13">
        <f t="shared" si="0"/>
        <v>52118.41</v>
      </c>
    </row>
    <row r="19" spans="1:8" s="5" customFormat="1" ht="15.6" customHeight="1" x14ac:dyDescent="0.25">
      <c r="A19" s="11">
        <v>7</v>
      </c>
      <c r="B19" s="11"/>
      <c r="C19" s="12" t="s">
        <v>90</v>
      </c>
      <c r="D19" s="12" t="s">
        <v>91</v>
      </c>
      <c r="E19" s="11" t="s">
        <v>79</v>
      </c>
      <c r="F19" s="11">
        <v>5953.7478419999998</v>
      </c>
      <c r="G19" s="13">
        <v>8.74</v>
      </c>
      <c r="H19" s="13">
        <f t="shared" si="0"/>
        <v>52035.76</v>
      </c>
    </row>
    <row r="20" spans="1:8" s="5" customFormat="1" ht="15.6" customHeight="1" x14ac:dyDescent="0.25">
      <c r="A20" s="11">
        <v>8</v>
      </c>
      <c r="B20" s="11"/>
      <c r="C20" s="12" t="s">
        <v>92</v>
      </c>
      <c r="D20" s="12" t="s">
        <v>93</v>
      </c>
      <c r="E20" s="11" t="s">
        <v>79</v>
      </c>
      <c r="F20" s="11">
        <v>4347.02394</v>
      </c>
      <c r="G20" s="13">
        <v>10.65</v>
      </c>
      <c r="H20" s="13">
        <f t="shared" si="0"/>
        <v>46295.8</v>
      </c>
    </row>
    <row r="21" spans="1:8" s="5" customFormat="1" ht="15.6" customHeight="1" x14ac:dyDescent="0.25">
      <c r="A21" s="11">
        <v>9</v>
      </c>
      <c r="B21" s="11"/>
      <c r="C21" s="12" t="s">
        <v>94</v>
      </c>
      <c r="D21" s="12" t="s">
        <v>95</v>
      </c>
      <c r="E21" s="11" t="s">
        <v>79</v>
      </c>
      <c r="F21" s="11">
        <v>4718.3678900000004</v>
      </c>
      <c r="G21" s="13">
        <v>9.07</v>
      </c>
      <c r="H21" s="13">
        <f t="shared" si="0"/>
        <v>42795.6</v>
      </c>
    </row>
    <row r="22" spans="1:8" s="5" customFormat="1" ht="15.6" customHeight="1" x14ac:dyDescent="0.25">
      <c r="A22" s="11">
        <v>10</v>
      </c>
      <c r="B22" s="11"/>
      <c r="C22" s="12" t="s">
        <v>96</v>
      </c>
      <c r="D22" s="12" t="s">
        <v>97</v>
      </c>
      <c r="E22" s="11" t="s">
        <v>79</v>
      </c>
      <c r="F22" s="11">
        <v>4644.0667700000004</v>
      </c>
      <c r="G22" s="13">
        <v>8.86</v>
      </c>
      <c r="H22" s="13">
        <f t="shared" si="0"/>
        <v>41146.43</v>
      </c>
    </row>
    <row r="23" spans="1:8" s="5" customFormat="1" ht="15.6" customHeight="1" x14ac:dyDescent="0.25">
      <c r="A23" s="11">
        <v>11</v>
      </c>
      <c r="B23" s="11"/>
      <c r="C23" s="12" t="s">
        <v>98</v>
      </c>
      <c r="D23" s="12" t="s">
        <v>99</v>
      </c>
      <c r="E23" s="11" t="s">
        <v>79</v>
      </c>
      <c r="F23" s="11">
        <v>3645.3942000000002</v>
      </c>
      <c r="G23" s="13">
        <v>10.35</v>
      </c>
      <c r="H23" s="13">
        <f t="shared" si="0"/>
        <v>37729.83</v>
      </c>
    </row>
    <row r="24" spans="1:8" s="5" customFormat="1" ht="15.6" customHeight="1" x14ac:dyDescent="0.25">
      <c r="A24" s="11">
        <v>12</v>
      </c>
      <c r="B24" s="11"/>
      <c r="C24" s="12" t="s">
        <v>100</v>
      </c>
      <c r="D24" s="12" t="s">
        <v>101</v>
      </c>
      <c r="E24" s="11" t="s">
        <v>79</v>
      </c>
      <c r="F24" s="11">
        <v>3653.3050400000002</v>
      </c>
      <c r="G24" s="13">
        <v>8.9700000000000006</v>
      </c>
      <c r="H24" s="13">
        <f t="shared" si="0"/>
        <v>32770.15</v>
      </c>
    </row>
    <row r="25" spans="1:8" s="5" customFormat="1" ht="15.6" customHeight="1" x14ac:dyDescent="0.25">
      <c r="A25" s="11">
        <v>13</v>
      </c>
      <c r="B25" s="11"/>
      <c r="C25" s="12" t="s">
        <v>102</v>
      </c>
      <c r="D25" s="12" t="s">
        <v>103</v>
      </c>
      <c r="E25" s="11" t="s">
        <v>79</v>
      </c>
      <c r="F25" s="11">
        <v>2211.6507000000001</v>
      </c>
      <c r="G25" s="13">
        <v>9.51</v>
      </c>
      <c r="H25" s="13">
        <f t="shared" si="0"/>
        <v>21032.799999999999</v>
      </c>
    </row>
    <row r="26" spans="1:8" s="5" customFormat="1" ht="15.6" customHeight="1" x14ac:dyDescent="0.25">
      <c r="A26" s="11">
        <v>14</v>
      </c>
      <c r="B26" s="11"/>
      <c r="C26" s="12" t="s">
        <v>104</v>
      </c>
      <c r="D26" s="12" t="s">
        <v>105</v>
      </c>
      <c r="E26" s="11" t="s">
        <v>79</v>
      </c>
      <c r="F26" s="11">
        <v>1208.7919999999999</v>
      </c>
      <c r="G26" s="13">
        <v>10.5</v>
      </c>
      <c r="H26" s="13">
        <f t="shared" si="0"/>
        <v>12692.32</v>
      </c>
    </row>
    <row r="27" spans="1:8" s="5" customFormat="1" ht="15.6" customHeight="1" x14ac:dyDescent="0.25">
      <c r="A27" s="11">
        <v>15</v>
      </c>
      <c r="B27" s="11"/>
      <c r="C27" s="12" t="s">
        <v>106</v>
      </c>
      <c r="D27" s="12" t="s">
        <v>107</v>
      </c>
      <c r="E27" s="11" t="s">
        <v>79</v>
      </c>
      <c r="F27" s="11">
        <v>1491.1548399999999</v>
      </c>
      <c r="G27" s="13">
        <v>7.94</v>
      </c>
      <c r="H27" s="13">
        <f t="shared" si="0"/>
        <v>11839.77</v>
      </c>
    </row>
    <row r="28" spans="1:8" s="5" customFormat="1" ht="15.6" customHeight="1" x14ac:dyDescent="0.25">
      <c r="A28" s="11">
        <v>16</v>
      </c>
      <c r="B28" s="11"/>
      <c r="C28" s="12" t="s">
        <v>108</v>
      </c>
      <c r="D28" s="12" t="s">
        <v>109</v>
      </c>
      <c r="E28" s="11" t="s">
        <v>79</v>
      </c>
      <c r="F28" s="11">
        <v>950.59220000000005</v>
      </c>
      <c r="G28" s="13">
        <v>11.09</v>
      </c>
      <c r="H28" s="13">
        <f t="shared" si="0"/>
        <v>10542.07</v>
      </c>
    </row>
    <row r="29" spans="1:8" s="5" customFormat="1" ht="15.6" customHeight="1" x14ac:dyDescent="0.25">
      <c r="A29" s="11">
        <v>17</v>
      </c>
      <c r="B29" s="11"/>
      <c r="C29" s="12" t="s">
        <v>110</v>
      </c>
      <c r="D29" s="12" t="s">
        <v>111</v>
      </c>
      <c r="E29" s="11" t="s">
        <v>79</v>
      </c>
      <c r="F29" s="11">
        <v>925.84469999999999</v>
      </c>
      <c r="G29" s="13">
        <v>9.76</v>
      </c>
      <c r="H29" s="13">
        <f t="shared" si="0"/>
        <v>9036.24</v>
      </c>
    </row>
    <row r="30" spans="1:8" s="5" customFormat="1" ht="15.6" customHeight="1" x14ac:dyDescent="0.25">
      <c r="A30" s="11">
        <v>18</v>
      </c>
      <c r="B30" s="11"/>
      <c r="C30" s="12" t="s">
        <v>112</v>
      </c>
      <c r="D30" s="12" t="s">
        <v>113</v>
      </c>
      <c r="E30" s="11" t="s">
        <v>79</v>
      </c>
      <c r="F30" s="11">
        <v>791.32922829999995</v>
      </c>
      <c r="G30" s="13">
        <v>7.8</v>
      </c>
      <c r="H30" s="13">
        <f t="shared" si="0"/>
        <v>6172.37</v>
      </c>
    </row>
    <row r="31" spans="1:8" s="5" customFormat="1" ht="15.6" customHeight="1" x14ac:dyDescent="0.25">
      <c r="A31" s="11">
        <v>19</v>
      </c>
      <c r="B31" s="11"/>
      <c r="C31" s="12" t="s">
        <v>114</v>
      </c>
      <c r="D31" s="12" t="s">
        <v>115</v>
      </c>
      <c r="E31" s="11" t="s">
        <v>79</v>
      </c>
      <c r="F31" s="11">
        <v>556.56683199999998</v>
      </c>
      <c r="G31" s="13">
        <v>8.3800000000000008</v>
      </c>
      <c r="H31" s="13">
        <f t="shared" si="0"/>
        <v>4664.03</v>
      </c>
    </row>
    <row r="32" spans="1:8" s="5" customFormat="1" ht="15.6" customHeight="1" x14ac:dyDescent="0.25">
      <c r="A32" s="11">
        <v>20</v>
      </c>
      <c r="B32" s="11"/>
      <c r="C32" s="12" t="s">
        <v>116</v>
      </c>
      <c r="D32" s="12" t="s">
        <v>117</v>
      </c>
      <c r="E32" s="11" t="s">
        <v>79</v>
      </c>
      <c r="F32" s="11">
        <v>487.43097599999999</v>
      </c>
      <c r="G32" s="13">
        <v>9.2899999999999991</v>
      </c>
      <c r="H32" s="13">
        <f t="shared" si="0"/>
        <v>4528.2299999999996</v>
      </c>
    </row>
    <row r="33" spans="1:10" s="5" customFormat="1" ht="15.6" customHeight="1" x14ac:dyDescent="0.25">
      <c r="A33" s="11">
        <v>21</v>
      </c>
      <c r="B33" s="11"/>
      <c r="C33" s="12" t="s">
        <v>118</v>
      </c>
      <c r="D33" s="12" t="s">
        <v>119</v>
      </c>
      <c r="E33" s="11" t="s">
        <v>79</v>
      </c>
      <c r="F33" s="11">
        <v>395.49797999999998</v>
      </c>
      <c r="G33" s="13">
        <v>9.92</v>
      </c>
      <c r="H33" s="13">
        <f t="shared" si="0"/>
        <v>3923.34</v>
      </c>
    </row>
    <row r="34" spans="1:10" s="5" customFormat="1" ht="15.6" customHeight="1" x14ac:dyDescent="0.25">
      <c r="A34" s="11">
        <v>22</v>
      </c>
      <c r="B34" s="11"/>
      <c r="C34" s="12" t="s">
        <v>120</v>
      </c>
      <c r="D34" s="12" t="s">
        <v>121</v>
      </c>
      <c r="E34" s="11" t="s">
        <v>79</v>
      </c>
      <c r="F34" s="11">
        <v>463.64400000000001</v>
      </c>
      <c r="G34" s="13">
        <v>7.5</v>
      </c>
      <c r="H34" s="13">
        <f t="shared" si="0"/>
        <v>3477.33</v>
      </c>
    </row>
    <row r="35" spans="1:10" s="5" customFormat="1" ht="15.6" customHeight="1" x14ac:dyDescent="0.25">
      <c r="A35" s="11">
        <v>23</v>
      </c>
      <c r="B35" s="11"/>
      <c r="C35" s="12" t="s">
        <v>122</v>
      </c>
      <c r="D35" s="12" t="s">
        <v>123</v>
      </c>
      <c r="E35" s="11" t="s">
        <v>79</v>
      </c>
      <c r="F35" s="11">
        <v>335.47585600000002</v>
      </c>
      <c r="G35" s="13">
        <v>8.31</v>
      </c>
      <c r="H35" s="13">
        <f t="shared" si="0"/>
        <v>2787.8</v>
      </c>
    </row>
    <row r="36" spans="1:10" s="5" customFormat="1" ht="15.6" customHeight="1" x14ac:dyDescent="0.25">
      <c r="A36" s="11">
        <v>24</v>
      </c>
      <c r="B36" s="11"/>
      <c r="C36" s="12" t="s">
        <v>124</v>
      </c>
      <c r="D36" s="12" t="s">
        <v>125</v>
      </c>
      <c r="E36" s="11" t="s">
        <v>79</v>
      </c>
      <c r="F36" s="11">
        <v>237.64112</v>
      </c>
      <c r="G36" s="13">
        <v>8.17</v>
      </c>
      <c r="H36" s="13">
        <f t="shared" si="0"/>
        <v>1941.53</v>
      </c>
    </row>
    <row r="37" spans="1:10" s="5" customFormat="1" ht="15.6" customHeight="1" x14ac:dyDescent="0.25">
      <c r="A37" s="11">
        <v>25</v>
      </c>
      <c r="B37" s="11"/>
      <c r="C37" s="12" t="s">
        <v>126</v>
      </c>
      <c r="D37" s="12" t="s">
        <v>127</v>
      </c>
      <c r="E37" s="11" t="s">
        <v>79</v>
      </c>
      <c r="F37" s="11">
        <v>56.7</v>
      </c>
      <c r="G37" s="13">
        <v>10.06</v>
      </c>
      <c r="H37" s="13">
        <f t="shared" si="0"/>
        <v>570.4</v>
      </c>
    </row>
    <row r="38" spans="1:10" s="5" customFormat="1" ht="15.6" customHeight="1" x14ac:dyDescent="0.25">
      <c r="A38" s="11">
        <v>26</v>
      </c>
      <c r="B38" s="11"/>
      <c r="C38" s="12" t="s">
        <v>128</v>
      </c>
      <c r="D38" s="12" t="s">
        <v>129</v>
      </c>
      <c r="E38" s="11" t="s">
        <v>79</v>
      </c>
      <c r="F38" s="11">
        <v>45.838808999999998</v>
      </c>
      <c r="G38" s="13">
        <v>9.18</v>
      </c>
      <c r="H38" s="13">
        <f t="shared" si="0"/>
        <v>420.8</v>
      </c>
    </row>
    <row r="39" spans="1:10" s="5" customFormat="1" ht="15.6" customHeight="1" x14ac:dyDescent="0.25">
      <c r="A39" s="11">
        <v>27</v>
      </c>
      <c r="B39" s="11"/>
      <c r="C39" s="12" t="s">
        <v>130</v>
      </c>
      <c r="D39" s="12" t="s">
        <v>131</v>
      </c>
      <c r="E39" s="11" t="s">
        <v>79</v>
      </c>
      <c r="F39" s="11">
        <v>39.793999999999997</v>
      </c>
      <c r="G39" s="13">
        <v>10.210000000000001</v>
      </c>
      <c r="H39" s="13">
        <f t="shared" si="0"/>
        <v>406.3</v>
      </c>
    </row>
    <row r="40" spans="1:10" s="5" customFormat="1" ht="15.6" customHeight="1" x14ac:dyDescent="0.25">
      <c r="A40" s="11">
        <v>28</v>
      </c>
      <c r="B40" s="11"/>
      <c r="C40" s="12" t="s">
        <v>132</v>
      </c>
      <c r="D40" s="12" t="s">
        <v>133</v>
      </c>
      <c r="E40" s="11" t="s">
        <v>79</v>
      </c>
      <c r="F40" s="11">
        <v>46.960160000000002</v>
      </c>
      <c r="G40" s="13">
        <v>7.19</v>
      </c>
      <c r="H40" s="13">
        <f t="shared" si="0"/>
        <v>337.64</v>
      </c>
    </row>
    <row r="41" spans="1:10" s="5" customFormat="1" ht="15.6" customHeight="1" x14ac:dyDescent="0.25">
      <c r="A41" s="11">
        <v>29</v>
      </c>
      <c r="B41" s="11"/>
      <c r="C41" s="12" t="s">
        <v>134</v>
      </c>
      <c r="D41" s="12" t="s">
        <v>135</v>
      </c>
      <c r="E41" s="11" t="s">
        <v>79</v>
      </c>
      <c r="F41" s="11">
        <v>20.6</v>
      </c>
      <c r="G41" s="13">
        <v>10.94</v>
      </c>
      <c r="H41" s="13">
        <f t="shared" si="0"/>
        <v>225.36</v>
      </c>
    </row>
    <row r="42" spans="1:10" s="5" customFormat="1" ht="15.6" customHeight="1" x14ac:dyDescent="0.25">
      <c r="A42" s="11">
        <v>30</v>
      </c>
      <c r="B42" s="11"/>
      <c r="C42" s="12" t="s">
        <v>136</v>
      </c>
      <c r="D42" s="12" t="s">
        <v>137</v>
      </c>
      <c r="E42" s="11" t="s">
        <v>79</v>
      </c>
      <c r="F42" s="11">
        <v>13.74</v>
      </c>
      <c r="G42" s="13">
        <v>12.92</v>
      </c>
      <c r="H42" s="13">
        <f t="shared" si="0"/>
        <v>177.52</v>
      </c>
    </row>
    <row r="43" spans="1:10" s="5" customFormat="1" ht="15.6" customHeight="1" x14ac:dyDescent="0.25">
      <c r="A43" s="11">
        <v>31</v>
      </c>
      <c r="B43" s="11"/>
      <c r="C43" s="12" t="s">
        <v>138</v>
      </c>
      <c r="D43" s="12" t="s">
        <v>139</v>
      </c>
      <c r="E43" s="11" t="s">
        <v>79</v>
      </c>
      <c r="F43" s="11">
        <v>9.2708399999999997</v>
      </c>
      <c r="G43" s="13">
        <v>8.02</v>
      </c>
      <c r="H43" s="13">
        <f t="shared" si="0"/>
        <v>74.349999999999994</v>
      </c>
    </row>
    <row r="44" spans="1:10" s="5" customFormat="1" ht="15.6" customHeight="1" x14ac:dyDescent="0.25">
      <c r="A44" s="11">
        <v>32</v>
      </c>
      <c r="B44" s="11"/>
      <c r="C44" s="12">
        <v>1</v>
      </c>
      <c r="D44" s="12" t="s">
        <v>76</v>
      </c>
      <c r="E44" s="11" t="s">
        <v>79</v>
      </c>
      <c r="F44" s="11">
        <v>1.04864</v>
      </c>
      <c r="G44" s="13"/>
      <c r="H44" s="13">
        <f t="shared" si="0"/>
        <v>0</v>
      </c>
      <c r="J44" s="92"/>
    </row>
    <row r="45" spans="1:10" s="5" customFormat="1" ht="15.6" customHeight="1" x14ac:dyDescent="0.25">
      <c r="A45" s="11">
        <v>33</v>
      </c>
      <c r="B45" s="11"/>
      <c r="C45" s="12" t="s">
        <v>140</v>
      </c>
      <c r="D45" s="12" t="s">
        <v>141</v>
      </c>
      <c r="E45" s="11" t="s">
        <v>79</v>
      </c>
      <c r="F45" s="11">
        <v>30</v>
      </c>
      <c r="G45" s="13">
        <v>15.49</v>
      </c>
      <c r="H45" s="13">
        <f t="shared" si="0"/>
        <v>464.7</v>
      </c>
    </row>
    <row r="46" spans="1:10" s="5" customFormat="1" ht="15.6" customHeight="1" x14ac:dyDescent="0.25">
      <c r="A46" s="11">
        <v>34</v>
      </c>
      <c r="B46" s="11"/>
      <c r="C46" s="12" t="s">
        <v>142</v>
      </c>
      <c r="D46" s="12" t="s">
        <v>143</v>
      </c>
      <c r="E46" s="11" t="s">
        <v>79</v>
      </c>
      <c r="F46" s="11">
        <v>30</v>
      </c>
      <c r="G46" s="13">
        <v>14.09</v>
      </c>
      <c r="H46" s="13">
        <f t="shared" si="0"/>
        <v>422.7</v>
      </c>
    </row>
    <row r="47" spans="1:10" s="9" customFormat="1" ht="15.6" customHeight="1" x14ac:dyDescent="0.25">
      <c r="A47" s="171" t="s">
        <v>144</v>
      </c>
      <c r="B47" s="171"/>
      <c r="C47" s="172"/>
      <c r="D47" s="172"/>
      <c r="E47" s="173"/>
      <c r="F47" s="89">
        <v>46245.386134</v>
      </c>
      <c r="G47" s="10"/>
      <c r="H47" s="10">
        <f>SUM(H48)</f>
        <v>622925.35</v>
      </c>
    </row>
    <row r="48" spans="1:10" s="5" customFormat="1" ht="15.6" customHeight="1" x14ac:dyDescent="0.25">
      <c r="A48" s="11">
        <v>35</v>
      </c>
      <c r="B48" s="11"/>
      <c r="C48" s="12">
        <v>2</v>
      </c>
      <c r="D48" s="12" t="s">
        <v>144</v>
      </c>
      <c r="E48" s="11" t="s">
        <v>79</v>
      </c>
      <c r="F48" s="11">
        <v>46245.386134</v>
      </c>
      <c r="G48" s="13">
        <v>13.47</v>
      </c>
      <c r="H48" s="13">
        <f>ROUND(F48*G48,2)</f>
        <v>622925.35</v>
      </c>
    </row>
    <row r="49" spans="1:8" s="9" customFormat="1" ht="15.6" customHeight="1" x14ac:dyDescent="0.25">
      <c r="A49" s="171" t="s">
        <v>145</v>
      </c>
      <c r="B49" s="171"/>
      <c r="C49" s="172"/>
      <c r="D49" s="172"/>
      <c r="E49" s="173"/>
      <c r="F49" s="89"/>
      <c r="G49" s="10"/>
      <c r="H49" s="10">
        <f>SUM(H50:H195)</f>
        <v>47073994.07</v>
      </c>
    </row>
    <row r="50" spans="1:8" s="5" customFormat="1" ht="46.9" customHeight="1" x14ac:dyDescent="0.25">
      <c r="A50" s="11">
        <v>36</v>
      </c>
      <c r="B50" s="11"/>
      <c r="C50" s="12" t="s">
        <v>146</v>
      </c>
      <c r="D50" s="12" t="s">
        <v>147</v>
      </c>
      <c r="E50" s="11" t="s">
        <v>148</v>
      </c>
      <c r="F50" s="109">
        <v>1400</v>
      </c>
      <c r="G50" s="13">
        <v>28528.44</v>
      </c>
      <c r="H50" s="13">
        <f t="shared" ref="H50:H81" si="1">ROUND(F50*G50,2)</f>
        <v>39939816</v>
      </c>
    </row>
    <row r="51" spans="1:8" s="5" customFormat="1" ht="46.9" customHeight="1" x14ac:dyDescent="0.25">
      <c r="A51" s="11">
        <v>37</v>
      </c>
      <c r="B51" s="11"/>
      <c r="C51" s="12" t="s">
        <v>149</v>
      </c>
      <c r="D51" s="12" t="s">
        <v>150</v>
      </c>
      <c r="E51" s="11" t="s">
        <v>151</v>
      </c>
      <c r="F51" s="11">
        <v>1679.6</v>
      </c>
      <c r="G51" s="13">
        <v>2447.17</v>
      </c>
      <c r="H51" s="13">
        <f t="shared" si="1"/>
        <v>4110266.73</v>
      </c>
    </row>
    <row r="52" spans="1:8" s="5" customFormat="1" ht="31.15" customHeight="1" x14ac:dyDescent="0.25">
      <c r="A52" s="11">
        <v>38</v>
      </c>
      <c r="B52" s="11"/>
      <c r="C52" s="12" t="s">
        <v>152</v>
      </c>
      <c r="D52" s="12" t="s">
        <v>153</v>
      </c>
      <c r="E52" s="11" t="s">
        <v>148</v>
      </c>
      <c r="F52" s="11">
        <v>88.5</v>
      </c>
      <c r="G52" s="13">
        <v>5105.43</v>
      </c>
      <c r="H52" s="13">
        <f t="shared" si="1"/>
        <v>451830.56</v>
      </c>
    </row>
    <row r="53" spans="1:8" s="5" customFormat="1" ht="31.15" customHeight="1" x14ac:dyDescent="0.25">
      <c r="A53" s="11">
        <v>39</v>
      </c>
      <c r="B53" s="11"/>
      <c r="C53" s="12" t="s">
        <v>154</v>
      </c>
      <c r="D53" s="12" t="s">
        <v>155</v>
      </c>
      <c r="E53" s="11" t="s">
        <v>148</v>
      </c>
      <c r="F53" s="11">
        <v>2406</v>
      </c>
      <c r="G53" s="13">
        <v>186.1</v>
      </c>
      <c r="H53" s="13">
        <f t="shared" si="1"/>
        <v>447756.6</v>
      </c>
    </row>
    <row r="54" spans="1:8" s="5" customFormat="1" ht="15.6" customHeight="1" x14ac:dyDescent="0.25">
      <c r="A54" s="11">
        <v>40</v>
      </c>
      <c r="B54" s="11"/>
      <c r="C54" s="12" t="s">
        <v>156</v>
      </c>
      <c r="D54" s="12" t="s">
        <v>157</v>
      </c>
      <c r="E54" s="11" t="s">
        <v>151</v>
      </c>
      <c r="F54" s="11">
        <v>1490.4600112000001</v>
      </c>
      <c r="G54" s="13">
        <v>263.47000000000003</v>
      </c>
      <c r="H54" s="13">
        <f t="shared" si="1"/>
        <v>392691.5</v>
      </c>
    </row>
    <row r="55" spans="1:8" s="5" customFormat="1" ht="15.6" customHeight="1" x14ac:dyDescent="0.25">
      <c r="A55" s="11">
        <v>41</v>
      </c>
      <c r="B55" s="11"/>
      <c r="C55" s="12" t="s">
        <v>158</v>
      </c>
      <c r="D55" s="12" t="s">
        <v>159</v>
      </c>
      <c r="E55" s="11" t="s">
        <v>148</v>
      </c>
      <c r="F55" s="11">
        <v>2120</v>
      </c>
      <c r="G55" s="13">
        <v>114.67</v>
      </c>
      <c r="H55" s="13">
        <f t="shared" si="1"/>
        <v>243100.4</v>
      </c>
    </row>
    <row r="56" spans="1:8" s="5" customFormat="1" ht="46.9" customHeight="1" x14ac:dyDescent="0.25">
      <c r="A56" s="11">
        <v>42</v>
      </c>
      <c r="B56" s="11"/>
      <c r="C56" s="12" t="s">
        <v>160</v>
      </c>
      <c r="D56" s="12" t="s">
        <v>161</v>
      </c>
      <c r="E56" s="11" t="s">
        <v>151</v>
      </c>
      <c r="F56" s="11">
        <v>1679.6</v>
      </c>
      <c r="G56" s="13">
        <v>91.63</v>
      </c>
      <c r="H56" s="13">
        <f t="shared" si="1"/>
        <v>153901.75</v>
      </c>
    </row>
    <row r="57" spans="1:8" s="5" customFormat="1" ht="46.9" customHeight="1" x14ac:dyDescent="0.25">
      <c r="A57" s="11">
        <v>43</v>
      </c>
      <c r="B57" s="11"/>
      <c r="C57" s="12" t="s">
        <v>162</v>
      </c>
      <c r="D57" s="12" t="s">
        <v>163</v>
      </c>
      <c r="E57" s="11" t="s">
        <v>151</v>
      </c>
      <c r="F57" s="11">
        <v>2112.2073</v>
      </c>
      <c r="G57" s="13">
        <v>62.01</v>
      </c>
      <c r="H57" s="13">
        <f t="shared" si="1"/>
        <v>130977.97</v>
      </c>
    </row>
    <row r="58" spans="1:8" s="5" customFormat="1" ht="31.15" customHeight="1" x14ac:dyDescent="0.25">
      <c r="A58" s="11">
        <v>44</v>
      </c>
      <c r="B58" s="11"/>
      <c r="C58" s="12" t="s">
        <v>164</v>
      </c>
      <c r="D58" s="12" t="s">
        <v>165</v>
      </c>
      <c r="E58" s="11" t="s">
        <v>151</v>
      </c>
      <c r="F58" s="11">
        <v>1063.7482562</v>
      </c>
      <c r="G58" s="13">
        <v>115.4</v>
      </c>
      <c r="H58" s="13">
        <f t="shared" si="1"/>
        <v>122756.55</v>
      </c>
    </row>
    <row r="59" spans="1:8" s="5" customFormat="1" ht="15.6" customHeight="1" x14ac:dyDescent="0.25">
      <c r="A59" s="11">
        <v>45</v>
      </c>
      <c r="B59" s="11"/>
      <c r="C59" s="12" t="s">
        <v>166</v>
      </c>
      <c r="D59" s="12" t="s">
        <v>167</v>
      </c>
      <c r="E59" s="11" t="s">
        <v>151</v>
      </c>
      <c r="F59" s="11">
        <v>4484.5</v>
      </c>
      <c r="G59" s="13">
        <v>27.2</v>
      </c>
      <c r="H59" s="13">
        <f t="shared" si="1"/>
        <v>121978.4</v>
      </c>
    </row>
    <row r="60" spans="1:8" s="5" customFormat="1" ht="46.9" customHeight="1" x14ac:dyDescent="0.25">
      <c r="A60" s="11">
        <v>46</v>
      </c>
      <c r="B60" s="11"/>
      <c r="C60" s="12" t="s">
        <v>168</v>
      </c>
      <c r="D60" s="12" t="s">
        <v>169</v>
      </c>
      <c r="E60" s="11" t="s">
        <v>151</v>
      </c>
      <c r="F60" s="11">
        <v>188.35</v>
      </c>
      <c r="G60" s="13">
        <v>640.89</v>
      </c>
      <c r="H60" s="13">
        <f t="shared" si="1"/>
        <v>120711.63</v>
      </c>
    </row>
    <row r="61" spans="1:8" s="5" customFormat="1" ht="46.9" customHeight="1" x14ac:dyDescent="0.25">
      <c r="A61" s="11">
        <v>47</v>
      </c>
      <c r="B61" s="11"/>
      <c r="C61" s="12" t="s">
        <v>170</v>
      </c>
      <c r="D61" s="12" t="s">
        <v>171</v>
      </c>
      <c r="E61" s="11" t="s">
        <v>151</v>
      </c>
      <c r="F61" s="11">
        <v>1157.4888800000001</v>
      </c>
      <c r="G61" s="13">
        <v>87.6</v>
      </c>
      <c r="H61" s="13">
        <f t="shared" si="1"/>
        <v>101396.03</v>
      </c>
    </row>
    <row r="62" spans="1:8" s="5" customFormat="1" ht="46.9" customHeight="1" x14ac:dyDescent="0.25">
      <c r="A62" s="11">
        <v>48</v>
      </c>
      <c r="B62" s="11"/>
      <c r="C62" s="12" t="s">
        <v>172</v>
      </c>
      <c r="D62" s="12" t="s">
        <v>173</v>
      </c>
      <c r="E62" s="11" t="s">
        <v>151</v>
      </c>
      <c r="F62" s="11">
        <v>1679.6</v>
      </c>
      <c r="G62" s="13">
        <v>36.9</v>
      </c>
      <c r="H62" s="13">
        <f t="shared" si="1"/>
        <v>61977.24</v>
      </c>
    </row>
    <row r="63" spans="1:8" s="5" customFormat="1" ht="46.9" customHeight="1" x14ac:dyDescent="0.25">
      <c r="A63" s="11">
        <v>49</v>
      </c>
      <c r="B63" s="11"/>
      <c r="C63" s="12" t="s">
        <v>174</v>
      </c>
      <c r="D63" s="12" t="s">
        <v>175</v>
      </c>
      <c r="E63" s="11" t="s">
        <v>151</v>
      </c>
      <c r="F63" s="11">
        <v>642.69745760000001</v>
      </c>
      <c r="G63" s="13">
        <v>90</v>
      </c>
      <c r="H63" s="13">
        <f t="shared" si="1"/>
        <v>57842.77</v>
      </c>
    </row>
    <row r="64" spans="1:8" s="5" customFormat="1" ht="15.6" customHeight="1" x14ac:dyDescent="0.25">
      <c r="A64" s="11">
        <v>50</v>
      </c>
      <c r="B64" s="11"/>
      <c r="C64" s="12" t="s">
        <v>176</v>
      </c>
      <c r="D64" s="12" t="s">
        <v>177</v>
      </c>
      <c r="E64" s="11" t="s">
        <v>151</v>
      </c>
      <c r="F64" s="11">
        <v>644.75095399999998</v>
      </c>
      <c r="G64" s="13">
        <v>86.4</v>
      </c>
      <c r="H64" s="13">
        <f t="shared" si="1"/>
        <v>55706.48</v>
      </c>
    </row>
    <row r="65" spans="1:8" s="5" customFormat="1" ht="15.6" customHeight="1" x14ac:dyDescent="0.25">
      <c r="A65" s="11">
        <v>51</v>
      </c>
      <c r="B65" s="11"/>
      <c r="C65" s="12" t="s">
        <v>178</v>
      </c>
      <c r="D65" s="12" t="s">
        <v>179</v>
      </c>
      <c r="E65" s="11" t="s">
        <v>151</v>
      </c>
      <c r="F65" s="11">
        <v>580.93727999999999</v>
      </c>
      <c r="G65" s="13">
        <v>78</v>
      </c>
      <c r="H65" s="13">
        <f t="shared" si="1"/>
        <v>45313.11</v>
      </c>
    </row>
    <row r="66" spans="1:8" s="5" customFormat="1" ht="31.15" customHeight="1" x14ac:dyDescent="0.25">
      <c r="A66" s="11">
        <v>52</v>
      </c>
      <c r="B66" s="11"/>
      <c r="C66" s="12" t="s">
        <v>180</v>
      </c>
      <c r="D66" s="12" t="s">
        <v>181</v>
      </c>
      <c r="E66" s="11" t="s">
        <v>151</v>
      </c>
      <c r="F66" s="11">
        <v>451.39562480000001</v>
      </c>
      <c r="G66" s="13">
        <v>96.89</v>
      </c>
      <c r="H66" s="13">
        <f t="shared" si="1"/>
        <v>43735.72</v>
      </c>
    </row>
    <row r="67" spans="1:8" s="5" customFormat="1" ht="15.6" customHeight="1" x14ac:dyDescent="0.25">
      <c r="A67" s="11">
        <v>53</v>
      </c>
      <c r="B67" s="11"/>
      <c r="C67" s="12" t="s">
        <v>182</v>
      </c>
      <c r="D67" s="12" t="s">
        <v>183</v>
      </c>
      <c r="E67" s="11" t="s">
        <v>151</v>
      </c>
      <c r="F67" s="11">
        <v>600.47981679999998</v>
      </c>
      <c r="G67" s="13">
        <v>65.709999999999994</v>
      </c>
      <c r="H67" s="13">
        <f t="shared" si="1"/>
        <v>39457.53</v>
      </c>
    </row>
    <row r="68" spans="1:8" s="5" customFormat="1" ht="31.15" customHeight="1" x14ac:dyDescent="0.25">
      <c r="A68" s="11">
        <v>54</v>
      </c>
      <c r="B68" s="11"/>
      <c r="C68" s="12" t="s">
        <v>184</v>
      </c>
      <c r="D68" s="12" t="s">
        <v>185</v>
      </c>
      <c r="E68" s="11" t="s">
        <v>151</v>
      </c>
      <c r="F68" s="11">
        <v>4695.2935625999999</v>
      </c>
      <c r="G68" s="13">
        <v>8.1</v>
      </c>
      <c r="H68" s="13">
        <f t="shared" si="1"/>
        <v>38031.879999999997</v>
      </c>
    </row>
    <row r="69" spans="1:8" s="5" customFormat="1" ht="31.15" customHeight="1" x14ac:dyDescent="0.25">
      <c r="A69" s="11">
        <v>55</v>
      </c>
      <c r="B69" s="11"/>
      <c r="C69" s="12" t="s">
        <v>186</v>
      </c>
      <c r="D69" s="12" t="s">
        <v>187</v>
      </c>
      <c r="E69" s="11" t="s">
        <v>151</v>
      </c>
      <c r="F69" s="11">
        <v>953.17250000000001</v>
      </c>
      <c r="G69" s="13">
        <v>27.17</v>
      </c>
      <c r="H69" s="13">
        <f t="shared" si="1"/>
        <v>25897.7</v>
      </c>
    </row>
    <row r="70" spans="1:8" s="5" customFormat="1" ht="46.9" customHeight="1" x14ac:dyDescent="0.25">
      <c r="A70" s="11">
        <v>56</v>
      </c>
      <c r="B70" s="11"/>
      <c r="C70" s="12" t="s">
        <v>188</v>
      </c>
      <c r="D70" s="12" t="s">
        <v>189</v>
      </c>
      <c r="E70" s="11" t="s">
        <v>151</v>
      </c>
      <c r="F70" s="11">
        <v>1814.0846425</v>
      </c>
      <c r="G70" s="13">
        <v>14</v>
      </c>
      <c r="H70" s="13">
        <f t="shared" si="1"/>
        <v>25397.18</v>
      </c>
    </row>
    <row r="71" spans="1:8" s="5" customFormat="1" ht="62.45" customHeight="1" x14ac:dyDescent="0.25">
      <c r="A71" s="11">
        <v>57</v>
      </c>
      <c r="B71" s="11"/>
      <c r="C71" s="12" t="s">
        <v>190</v>
      </c>
      <c r="D71" s="12" t="s">
        <v>191</v>
      </c>
      <c r="E71" s="11" t="s">
        <v>151</v>
      </c>
      <c r="F71" s="11">
        <v>547.4556</v>
      </c>
      <c r="G71" s="13">
        <v>46.14</v>
      </c>
      <c r="H71" s="13">
        <f t="shared" si="1"/>
        <v>25259.599999999999</v>
      </c>
    </row>
    <row r="72" spans="1:8" s="5" customFormat="1" ht="15.6" customHeight="1" x14ac:dyDescent="0.25">
      <c r="A72" s="11">
        <v>58</v>
      </c>
      <c r="B72" s="11"/>
      <c r="C72" s="12" t="s">
        <v>192</v>
      </c>
      <c r="D72" s="12" t="s">
        <v>193</v>
      </c>
      <c r="E72" s="11" t="s">
        <v>151</v>
      </c>
      <c r="F72" s="11">
        <v>759.23175000000003</v>
      </c>
      <c r="G72" s="13">
        <v>30</v>
      </c>
      <c r="H72" s="13">
        <f t="shared" si="1"/>
        <v>22776.95</v>
      </c>
    </row>
    <row r="73" spans="1:8" s="5" customFormat="1" ht="46.9" customHeight="1" x14ac:dyDescent="0.25">
      <c r="A73" s="11">
        <v>59</v>
      </c>
      <c r="B73" s="11"/>
      <c r="C73" s="12" t="s">
        <v>194</v>
      </c>
      <c r="D73" s="12" t="s">
        <v>195</v>
      </c>
      <c r="E73" s="11" t="s">
        <v>151</v>
      </c>
      <c r="F73" s="11">
        <v>258.69600000000003</v>
      </c>
      <c r="G73" s="13">
        <v>80.349999999999994</v>
      </c>
      <c r="H73" s="13">
        <f t="shared" si="1"/>
        <v>20786.22</v>
      </c>
    </row>
    <row r="74" spans="1:8" s="5" customFormat="1" ht="46.9" customHeight="1" x14ac:dyDescent="0.25">
      <c r="A74" s="11">
        <v>60</v>
      </c>
      <c r="B74" s="11"/>
      <c r="C74" s="12" t="s">
        <v>196</v>
      </c>
      <c r="D74" s="12" t="s">
        <v>197</v>
      </c>
      <c r="E74" s="11" t="s">
        <v>151</v>
      </c>
      <c r="F74" s="11">
        <v>96.22054</v>
      </c>
      <c r="G74" s="13">
        <v>179.46</v>
      </c>
      <c r="H74" s="13">
        <f t="shared" si="1"/>
        <v>17267.740000000002</v>
      </c>
    </row>
    <row r="75" spans="1:8" s="5" customFormat="1" ht="15.6" customHeight="1" x14ac:dyDescent="0.25">
      <c r="A75" s="11">
        <v>61</v>
      </c>
      <c r="B75" s="11"/>
      <c r="C75" s="12" t="s">
        <v>198</v>
      </c>
      <c r="D75" s="12" t="s">
        <v>199</v>
      </c>
      <c r="E75" s="11" t="s">
        <v>151</v>
      </c>
      <c r="F75" s="11">
        <v>97.242000000000004</v>
      </c>
      <c r="G75" s="13">
        <v>142.69999999999999</v>
      </c>
      <c r="H75" s="13">
        <f t="shared" si="1"/>
        <v>13876.43</v>
      </c>
    </row>
    <row r="76" spans="1:8" s="5" customFormat="1" ht="15.6" customHeight="1" x14ac:dyDescent="0.25">
      <c r="A76" s="11">
        <v>62</v>
      </c>
      <c r="B76" s="11"/>
      <c r="C76" s="12" t="s">
        <v>200</v>
      </c>
      <c r="D76" s="12" t="s">
        <v>201</v>
      </c>
      <c r="E76" s="11" t="s">
        <v>151</v>
      </c>
      <c r="F76" s="11">
        <v>537.05925000000002</v>
      </c>
      <c r="G76" s="13">
        <v>25.3</v>
      </c>
      <c r="H76" s="13">
        <f t="shared" si="1"/>
        <v>13587.6</v>
      </c>
    </row>
    <row r="77" spans="1:8" s="5" customFormat="1" ht="31.15" customHeight="1" x14ac:dyDescent="0.25">
      <c r="A77" s="11">
        <v>63</v>
      </c>
      <c r="B77" s="11"/>
      <c r="C77" s="12" t="s">
        <v>202</v>
      </c>
      <c r="D77" s="12" t="s">
        <v>203</v>
      </c>
      <c r="E77" s="11" t="s">
        <v>151</v>
      </c>
      <c r="F77" s="11">
        <v>8.4447080000000003</v>
      </c>
      <c r="G77" s="13">
        <v>1503.75</v>
      </c>
      <c r="H77" s="13">
        <f t="shared" si="1"/>
        <v>12698.73</v>
      </c>
    </row>
    <row r="78" spans="1:8" s="5" customFormat="1" ht="15.6" customHeight="1" x14ac:dyDescent="0.25">
      <c r="A78" s="11">
        <v>64</v>
      </c>
      <c r="B78" s="11"/>
      <c r="C78" s="12" t="s">
        <v>204</v>
      </c>
      <c r="D78" s="12" t="s">
        <v>205</v>
      </c>
      <c r="E78" s="11" t="s">
        <v>151</v>
      </c>
      <c r="F78" s="11">
        <v>153.50883999999999</v>
      </c>
      <c r="G78" s="13">
        <v>80.44</v>
      </c>
      <c r="H78" s="13">
        <f t="shared" si="1"/>
        <v>12348.25</v>
      </c>
    </row>
    <row r="79" spans="1:8" s="5" customFormat="1" ht="15.6" customHeight="1" x14ac:dyDescent="0.25">
      <c r="A79" s="11">
        <v>65</v>
      </c>
      <c r="B79" s="11"/>
      <c r="C79" s="12" t="s">
        <v>206</v>
      </c>
      <c r="D79" s="12" t="s">
        <v>207</v>
      </c>
      <c r="E79" s="11" t="s">
        <v>151</v>
      </c>
      <c r="F79" s="11">
        <v>1199.4537499999999</v>
      </c>
      <c r="G79" s="13">
        <v>9.64</v>
      </c>
      <c r="H79" s="13">
        <f t="shared" si="1"/>
        <v>11562.73</v>
      </c>
    </row>
    <row r="80" spans="1:8" s="5" customFormat="1" ht="15.6" customHeight="1" x14ac:dyDescent="0.25">
      <c r="A80" s="11">
        <v>66</v>
      </c>
      <c r="B80" s="11"/>
      <c r="C80" s="12" t="s">
        <v>208</v>
      </c>
      <c r="D80" s="12" t="s">
        <v>209</v>
      </c>
      <c r="E80" s="11" t="s">
        <v>151</v>
      </c>
      <c r="F80" s="11">
        <v>414.06979999999999</v>
      </c>
      <c r="G80" s="13">
        <v>26.5</v>
      </c>
      <c r="H80" s="13">
        <f t="shared" si="1"/>
        <v>10972.85</v>
      </c>
    </row>
    <row r="81" spans="1:8" s="5" customFormat="1" ht="15.6" customHeight="1" x14ac:dyDescent="0.25">
      <c r="A81" s="11">
        <v>67</v>
      </c>
      <c r="B81" s="11"/>
      <c r="C81" s="12" t="s">
        <v>210</v>
      </c>
      <c r="D81" s="12" t="s">
        <v>211</v>
      </c>
      <c r="E81" s="11" t="s">
        <v>151</v>
      </c>
      <c r="F81" s="11">
        <v>99.000646000000003</v>
      </c>
      <c r="G81" s="13">
        <v>110</v>
      </c>
      <c r="H81" s="13">
        <f t="shared" si="1"/>
        <v>10890.07</v>
      </c>
    </row>
    <row r="82" spans="1:8" s="5" customFormat="1" ht="31.15" customHeight="1" x14ac:dyDescent="0.25">
      <c r="A82" s="11">
        <v>68</v>
      </c>
      <c r="B82" s="11"/>
      <c r="C82" s="12" t="s">
        <v>212</v>
      </c>
      <c r="D82" s="12" t="s">
        <v>213</v>
      </c>
      <c r="E82" s="11" t="s">
        <v>151</v>
      </c>
      <c r="F82" s="11">
        <v>639.51149999999996</v>
      </c>
      <c r="G82" s="13">
        <v>16.309999999999999</v>
      </c>
      <c r="H82" s="13">
        <f t="shared" ref="H82:H113" si="2">ROUND(F82*G82,2)</f>
        <v>10430.43</v>
      </c>
    </row>
    <row r="83" spans="1:8" s="5" customFormat="1" ht="15.6" customHeight="1" x14ac:dyDescent="0.25">
      <c r="A83" s="11">
        <v>69</v>
      </c>
      <c r="B83" s="11"/>
      <c r="C83" s="12" t="s">
        <v>214</v>
      </c>
      <c r="D83" s="12" t="s">
        <v>215</v>
      </c>
      <c r="E83" s="11" t="s">
        <v>148</v>
      </c>
      <c r="F83" s="11">
        <v>2120</v>
      </c>
      <c r="G83" s="13">
        <v>4.3600000000000003</v>
      </c>
      <c r="H83" s="13">
        <f t="shared" si="2"/>
        <v>9243.2000000000007</v>
      </c>
    </row>
    <row r="84" spans="1:8" s="5" customFormat="1" ht="15.6" customHeight="1" x14ac:dyDescent="0.25">
      <c r="A84" s="11">
        <v>70</v>
      </c>
      <c r="B84" s="11"/>
      <c r="C84" s="12" t="s">
        <v>216</v>
      </c>
      <c r="D84" s="12" t="s">
        <v>217</v>
      </c>
      <c r="E84" s="11" t="s">
        <v>151</v>
      </c>
      <c r="F84" s="11">
        <v>116.1881253</v>
      </c>
      <c r="G84" s="13">
        <v>79.069999999999993</v>
      </c>
      <c r="H84" s="13">
        <f t="shared" si="2"/>
        <v>9187</v>
      </c>
    </row>
    <row r="85" spans="1:8" s="5" customFormat="1" ht="31.15" customHeight="1" x14ac:dyDescent="0.25">
      <c r="A85" s="11">
        <v>71</v>
      </c>
      <c r="B85" s="11"/>
      <c r="C85" s="12" t="s">
        <v>218</v>
      </c>
      <c r="D85" s="12" t="s">
        <v>219</v>
      </c>
      <c r="E85" s="11" t="s">
        <v>151</v>
      </c>
      <c r="F85" s="11">
        <v>45.752935000000001</v>
      </c>
      <c r="G85" s="13">
        <v>175.56</v>
      </c>
      <c r="H85" s="13">
        <f t="shared" si="2"/>
        <v>8032.39</v>
      </c>
    </row>
    <row r="86" spans="1:8" s="5" customFormat="1" ht="15.6" customHeight="1" x14ac:dyDescent="0.25">
      <c r="A86" s="11">
        <v>72</v>
      </c>
      <c r="B86" s="11"/>
      <c r="C86" s="12" t="s">
        <v>220</v>
      </c>
      <c r="D86" s="12" t="s">
        <v>221</v>
      </c>
      <c r="E86" s="11" t="s">
        <v>151</v>
      </c>
      <c r="F86" s="11">
        <v>77.644819999999996</v>
      </c>
      <c r="G86" s="13">
        <v>102.84</v>
      </c>
      <c r="H86" s="13">
        <f t="shared" si="2"/>
        <v>7984.99</v>
      </c>
    </row>
    <row r="87" spans="1:8" s="5" customFormat="1" ht="15.6" customHeight="1" x14ac:dyDescent="0.25">
      <c r="A87" s="11">
        <v>73</v>
      </c>
      <c r="B87" s="11"/>
      <c r="C87" s="12" t="s">
        <v>222</v>
      </c>
      <c r="D87" s="12" t="s">
        <v>223</v>
      </c>
      <c r="E87" s="11" t="s">
        <v>151</v>
      </c>
      <c r="F87" s="11">
        <v>82.842112599999993</v>
      </c>
      <c r="G87" s="13">
        <v>89.99</v>
      </c>
      <c r="H87" s="13">
        <f t="shared" si="2"/>
        <v>7454.96</v>
      </c>
    </row>
    <row r="88" spans="1:8" s="5" customFormat="1" ht="31.15" customHeight="1" x14ac:dyDescent="0.25">
      <c r="A88" s="11">
        <v>74</v>
      </c>
      <c r="B88" s="11"/>
      <c r="C88" s="12" t="s">
        <v>224</v>
      </c>
      <c r="D88" s="12" t="s">
        <v>225</v>
      </c>
      <c r="E88" s="11" t="s">
        <v>151</v>
      </c>
      <c r="F88" s="11">
        <v>64.626885999999999</v>
      </c>
      <c r="G88" s="13">
        <v>115.27</v>
      </c>
      <c r="H88" s="13">
        <f t="shared" si="2"/>
        <v>7449.54</v>
      </c>
    </row>
    <row r="89" spans="1:8" s="5" customFormat="1" ht="31.15" customHeight="1" x14ac:dyDescent="0.25">
      <c r="A89" s="11">
        <v>75</v>
      </c>
      <c r="B89" s="11"/>
      <c r="C89" s="12" t="s">
        <v>226</v>
      </c>
      <c r="D89" s="12" t="s">
        <v>227</v>
      </c>
      <c r="E89" s="11" t="s">
        <v>151</v>
      </c>
      <c r="F89" s="11">
        <v>114.85</v>
      </c>
      <c r="G89" s="13">
        <v>63.21</v>
      </c>
      <c r="H89" s="13">
        <f t="shared" si="2"/>
        <v>7259.67</v>
      </c>
    </row>
    <row r="90" spans="1:8" s="5" customFormat="1" ht="15.6" customHeight="1" x14ac:dyDescent="0.25">
      <c r="A90" s="11">
        <v>76</v>
      </c>
      <c r="B90" s="11"/>
      <c r="C90" s="12" t="s">
        <v>228</v>
      </c>
      <c r="D90" s="12" t="s">
        <v>229</v>
      </c>
      <c r="E90" s="11" t="s">
        <v>151</v>
      </c>
      <c r="F90" s="11">
        <v>30.23</v>
      </c>
      <c r="G90" s="13">
        <v>197.96</v>
      </c>
      <c r="H90" s="13">
        <f t="shared" si="2"/>
        <v>5984.33</v>
      </c>
    </row>
    <row r="91" spans="1:8" s="5" customFormat="1" ht="31.15" customHeight="1" x14ac:dyDescent="0.25">
      <c r="A91" s="11">
        <v>77</v>
      </c>
      <c r="B91" s="11"/>
      <c r="C91" s="12" t="s">
        <v>230</v>
      </c>
      <c r="D91" s="12" t="s">
        <v>231</v>
      </c>
      <c r="E91" s="11" t="s">
        <v>151</v>
      </c>
      <c r="F91" s="11">
        <v>8.4447080000000003</v>
      </c>
      <c r="G91" s="13">
        <v>694.79</v>
      </c>
      <c r="H91" s="13">
        <f t="shared" si="2"/>
        <v>5867.3</v>
      </c>
    </row>
    <row r="92" spans="1:8" s="5" customFormat="1" ht="31.15" customHeight="1" x14ac:dyDescent="0.25">
      <c r="A92" s="11">
        <v>78</v>
      </c>
      <c r="B92" s="11"/>
      <c r="C92" s="12" t="s">
        <v>232</v>
      </c>
      <c r="D92" s="12" t="s">
        <v>233</v>
      </c>
      <c r="E92" s="11" t="s">
        <v>151</v>
      </c>
      <c r="F92" s="11">
        <v>51.602200000000003</v>
      </c>
      <c r="G92" s="13">
        <v>100</v>
      </c>
      <c r="H92" s="13">
        <f t="shared" si="2"/>
        <v>5160.22</v>
      </c>
    </row>
    <row r="93" spans="1:8" s="5" customFormat="1" ht="31.15" customHeight="1" x14ac:dyDescent="0.25">
      <c r="A93" s="11">
        <v>79</v>
      </c>
      <c r="B93" s="11"/>
      <c r="C93" s="12" t="s">
        <v>234</v>
      </c>
      <c r="D93" s="12" t="s">
        <v>235</v>
      </c>
      <c r="E93" s="11" t="s">
        <v>151</v>
      </c>
      <c r="F93" s="11">
        <v>189.1155</v>
      </c>
      <c r="G93" s="13">
        <v>26.19</v>
      </c>
      <c r="H93" s="13">
        <f t="shared" si="2"/>
        <v>4952.93</v>
      </c>
    </row>
    <row r="94" spans="1:8" s="5" customFormat="1" ht="31.15" customHeight="1" x14ac:dyDescent="0.25">
      <c r="A94" s="11">
        <v>80</v>
      </c>
      <c r="B94" s="11"/>
      <c r="C94" s="12" t="s">
        <v>236</v>
      </c>
      <c r="D94" s="12" t="s">
        <v>237</v>
      </c>
      <c r="E94" s="11" t="s">
        <v>151</v>
      </c>
      <c r="F94" s="11">
        <v>121.57961400000001</v>
      </c>
      <c r="G94" s="13">
        <v>39.49</v>
      </c>
      <c r="H94" s="13">
        <f t="shared" si="2"/>
        <v>4801.18</v>
      </c>
    </row>
    <row r="95" spans="1:8" s="5" customFormat="1" ht="31.15" customHeight="1" x14ac:dyDescent="0.25">
      <c r="A95" s="11">
        <v>81</v>
      </c>
      <c r="B95" s="11"/>
      <c r="C95" s="12" t="s">
        <v>238</v>
      </c>
      <c r="D95" s="12" t="s">
        <v>239</v>
      </c>
      <c r="E95" s="11" t="s">
        <v>151</v>
      </c>
      <c r="F95" s="11">
        <v>666.88889619999998</v>
      </c>
      <c r="G95" s="13">
        <v>6.9</v>
      </c>
      <c r="H95" s="13">
        <f t="shared" si="2"/>
        <v>4601.53</v>
      </c>
    </row>
    <row r="96" spans="1:8" s="5" customFormat="1" ht="31.15" customHeight="1" x14ac:dyDescent="0.25">
      <c r="A96" s="11">
        <v>82</v>
      </c>
      <c r="B96" s="11"/>
      <c r="C96" s="12" t="s">
        <v>240</v>
      </c>
      <c r="D96" s="12" t="s">
        <v>241</v>
      </c>
      <c r="E96" s="11" t="s">
        <v>151</v>
      </c>
      <c r="F96" s="11">
        <v>457.59875</v>
      </c>
      <c r="G96" s="13">
        <v>10.050000000000001</v>
      </c>
      <c r="H96" s="13">
        <f t="shared" si="2"/>
        <v>4598.87</v>
      </c>
    </row>
    <row r="97" spans="1:8" s="5" customFormat="1" ht="15.6" customHeight="1" x14ac:dyDescent="0.25">
      <c r="A97" s="11">
        <v>83</v>
      </c>
      <c r="B97" s="11"/>
      <c r="C97" s="12" t="s">
        <v>242</v>
      </c>
      <c r="D97" s="12" t="s">
        <v>243</v>
      </c>
      <c r="E97" s="11" t="s">
        <v>151</v>
      </c>
      <c r="F97" s="11">
        <v>1650.5740000000001</v>
      </c>
      <c r="G97" s="13">
        <v>2.36</v>
      </c>
      <c r="H97" s="13">
        <f t="shared" si="2"/>
        <v>3895.35</v>
      </c>
    </row>
    <row r="98" spans="1:8" s="5" customFormat="1" ht="15.6" customHeight="1" x14ac:dyDescent="0.25">
      <c r="A98" s="11">
        <v>84</v>
      </c>
      <c r="B98" s="11"/>
      <c r="C98" s="12" t="s">
        <v>244</v>
      </c>
      <c r="D98" s="12" t="s">
        <v>245</v>
      </c>
      <c r="E98" s="11" t="s">
        <v>151</v>
      </c>
      <c r="F98" s="11">
        <v>333.44810000000001</v>
      </c>
      <c r="G98" s="13">
        <v>11.1</v>
      </c>
      <c r="H98" s="13">
        <f t="shared" si="2"/>
        <v>3701.27</v>
      </c>
    </row>
    <row r="99" spans="1:8" s="5" customFormat="1" ht="31.15" customHeight="1" x14ac:dyDescent="0.25">
      <c r="A99" s="11">
        <v>85</v>
      </c>
      <c r="B99" s="11"/>
      <c r="C99" s="12" t="s">
        <v>246</v>
      </c>
      <c r="D99" s="12" t="s">
        <v>247</v>
      </c>
      <c r="E99" s="11" t="s">
        <v>151</v>
      </c>
      <c r="F99" s="11">
        <v>65.23</v>
      </c>
      <c r="G99" s="13">
        <v>54.81</v>
      </c>
      <c r="H99" s="13">
        <f t="shared" si="2"/>
        <v>3575.26</v>
      </c>
    </row>
    <row r="100" spans="1:8" s="5" customFormat="1" ht="31.15" customHeight="1" x14ac:dyDescent="0.25">
      <c r="A100" s="11">
        <v>86</v>
      </c>
      <c r="B100" s="11"/>
      <c r="C100" s="12" t="s">
        <v>248</v>
      </c>
      <c r="D100" s="12" t="s">
        <v>249</v>
      </c>
      <c r="E100" s="11" t="s">
        <v>151</v>
      </c>
      <c r="F100" s="11">
        <v>48.707500000000003</v>
      </c>
      <c r="G100" s="13">
        <v>70.010000000000005</v>
      </c>
      <c r="H100" s="13">
        <f t="shared" si="2"/>
        <v>3410.01</v>
      </c>
    </row>
    <row r="101" spans="1:8" s="5" customFormat="1" ht="31.15" customHeight="1" x14ac:dyDescent="0.25">
      <c r="A101" s="11">
        <v>87</v>
      </c>
      <c r="B101" s="11"/>
      <c r="C101" s="12" t="s">
        <v>250</v>
      </c>
      <c r="D101" s="12" t="s">
        <v>251</v>
      </c>
      <c r="E101" s="11" t="s">
        <v>151</v>
      </c>
      <c r="F101" s="11">
        <v>515.50800000000004</v>
      </c>
      <c r="G101" s="13">
        <v>6.53</v>
      </c>
      <c r="H101" s="13">
        <f t="shared" si="2"/>
        <v>3366.27</v>
      </c>
    </row>
    <row r="102" spans="1:8" s="5" customFormat="1" ht="31.15" customHeight="1" x14ac:dyDescent="0.25">
      <c r="A102" s="11">
        <v>88</v>
      </c>
      <c r="B102" s="11"/>
      <c r="C102" s="12" t="s">
        <v>252</v>
      </c>
      <c r="D102" s="12" t="s">
        <v>253</v>
      </c>
      <c r="E102" s="11" t="s">
        <v>151</v>
      </c>
      <c r="F102" s="11">
        <v>105.46395</v>
      </c>
      <c r="G102" s="13">
        <v>31.26</v>
      </c>
      <c r="H102" s="13">
        <f t="shared" si="2"/>
        <v>3296.8</v>
      </c>
    </row>
    <row r="103" spans="1:8" s="5" customFormat="1" ht="31.15" customHeight="1" x14ac:dyDescent="0.25">
      <c r="A103" s="11">
        <v>89</v>
      </c>
      <c r="B103" s="11"/>
      <c r="C103" s="12" t="s">
        <v>254</v>
      </c>
      <c r="D103" s="12" t="s">
        <v>255</v>
      </c>
      <c r="E103" s="11" t="s">
        <v>151</v>
      </c>
      <c r="F103" s="11">
        <v>270.60554999999999</v>
      </c>
      <c r="G103" s="13">
        <v>11.75</v>
      </c>
      <c r="H103" s="13">
        <f t="shared" si="2"/>
        <v>3179.62</v>
      </c>
    </row>
    <row r="104" spans="1:8" s="5" customFormat="1" ht="31.15" customHeight="1" x14ac:dyDescent="0.25">
      <c r="A104" s="11">
        <v>90</v>
      </c>
      <c r="B104" s="11"/>
      <c r="C104" s="12" t="s">
        <v>256</v>
      </c>
      <c r="D104" s="12" t="s">
        <v>257</v>
      </c>
      <c r="E104" s="11" t="s">
        <v>151</v>
      </c>
      <c r="F104" s="11">
        <v>14.68317</v>
      </c>
      <c r="G104" s="13">
        <v>203.2</v>
      </c>
      <c r="H104" s="13">
        <f t="shared" si="2"/>
        <v>2983.62</v>
      </c>
    </row>
    <row r="105" spans="1:8" s="5" customFormat="1" ht="15.6" customHeight="1" x14ac:dyDescent="0.25">
      <c r="A105" s="11">
        <v>91</v>
      </c>
      <c r="B105" s="11"/>
      <c r="C105" s="12" t="s">
        <v>258</v>
      </c>
      <c r="D105" s="12" t="s">
        <v>259</v>
      </c>
      <c r="E105" s="11" t="s">
        <v>151</v>
      </c>
      <c r="F105" s="11">
        <v>46.399259999999998</v>
      </c>
      <c r="G105" s="13">
        <v>59.47</v>
      </c>
      <c r="H105" s="13">
        <f t="shared" si="2"/>
        <v>2759.36</v>
      </c>
    </row>
    <row r="106" spans="1:8" s="5" customFormat="1" ht="31.15" customHeight="1" x14ac:dyDescent="0.25">
      <c r="A106" s="11">
        <v>92</v>
      </c>
      <c r="B106" s="11"/>
      <c r="C106" s="12" t="s">
        <v>260</v>
      </c>
      <c r="D106" s="12" t="s">
        <v>261</v>
      </c>
      <c r="E106" s="11" t="s">
        <v>151</v>
      </c>
      <c r="F106" s="11">
        <v>10.018637999999999</v>
      </c>
      <c r="G106" s="13">
        <v>236.79</v>
      </c>
      <c r="H106" s="13">
        <f t="shared" si="2"/>
        <v>2372.31</v>
      </c>
    </row>
    <row r="107" spans="1:8" s="5" customFormat="1" ht="15.6" customHeight="1" x14ac:dyDescent="0.25">
      <c r="A107" s="11">
        <v>93</v>
      </c>
      <c r="B107" s="11"/>
      <c r="C107" s="12" t="s">
        <v>262</v>
      </c>
      <c r="D107" s="12" t="s">
        <v>263</v>
      </c>
      <c r="E107" s="11" t="s">
        <v>151</v>
      </c>
      <c r="F107" s="11">
        <v>515.50800000000004</v>
      </c>
      <c r="G107" s="13">
        <v>4.24</v>
      </c>
      <c r="H107" s="13">
        <f t="shared" si="2"/>
        <v>2185.75</v>
      </c>
    </row>
    <row r="108" spans="1:8" s="5" customFormat="1" ht="31.15" customHeight="1" x14ac:dyDescent="0.25">
      <c r="A108" s="11">
        <v>94</v>
      </c>
      <c r="B108" s="11"/>
      <c r="C108" s="12" t="s">
        <v>264</v>
      </c>
      <c r="D108" s="12" t="s">
        <v>265</v>
      </c>
      <c r="E108" s="11" t="s">
        <v>151</v>
      </c>
      <c r="F108" s="11">
        <v>8.2779480000000003</v>
      </c>
      <c r="G108" s="13">
        <v>247.24</v>
      </c>
      <c r="H108" s="13">
        <f t="shared" si="2"/>
        <v>2046.64</v>
      </c>
    </row>
    <row r="109" spans="1:8" s="5" customFormat="1" ht="15.6" customHeight="1" x14ac:dyDescent="0.25">
      <c r="A109" s="11">
        <v>95</v>
      </c>
      <c r="B109" s="11"/>
      <c r="C109" s="12" t="s">
        <v>266</v>
      </c>
      <c r="D109" s="12" t="s">
        <v>267</v>
      </c>
      <c r="E109" s="11" t="s">
        <v>151</v>
      </c>
      <c r="F109" s="11">
        <v>675.14</v>
      </c>
      <c r="G109" s="13">
        <v>2.96</v>
      </c>
      <c r="H109" s="13">
        <f t="shared" si="2"/>
        <v>1998.41</v>
      </c>
    </row>
    <row r="110" spans="1:8" s="5" customFormat="1" ht="46.9" customHeight="1" x14ac:dyDescent="0.25">
      <c r="A110" s="11">
        <v>96</v>
      </c>
      <c r="B110" s="11"/>
      <c r="C110" s="12" t="s">
        <v>268</v>
      </c>
      <c r="D110" s="12" t="s">
        <v>269</v>
      </c>
      <c r="E110" s="11" t="s">
        <v>151</v>
      </c>
      <c r="F110" s="11">
        <v>505.98599999999999</v>
      </c>
      <c r="G110" s="13">
        <v>3.7</v>
      </c>
      <c r="H110" s="13">
        <f t="shared" si="2"/>
        <v>1872.15</v>
      </c>
    </row>
    <row r="111" spans="1:8" s="5" customFormat="1" ht="15.6" customHeight="1" x14ac:dyDescent="0.25">
      <c r="A111" s="11">
        <v>97</v>
      </c>
      <c r="B111" s="11"/>
      <c r="C111" s="12" t="s">
        <v>270</v>
      </c>
      <c r="D111" s="12" t="s">
        <v>271</v>
      </c>
      <c r="E111" s="11" t="s">
        <v>151</v>
      </c>
      <c r="F111" s="11">
        <v>823.51874599999996</v>
      </c>
      <c r="G111" s="13">
        <v>1.9</v>
      </c>
      <c r="H111" s="13">
        <f t="shared" si="2"/>
        <v>1564.69</v>
      </c>
    </row>
    <row r="112" spans="1:8" s="5" customFormat="1" ht="31.15" customHeight="1" x14ac:dyDescent="0.25">
      <c r="A112" s="11">
        <v>98</v>
      </c>
      <c r="B112" s="11"/>
      <c r="C112" s="12" t="s">
        <v>272</v>
      </c>
      <c r="D112" s="12" t="s">
        <v>273</v>
      </c>
      <c r="E112" s="11" t="s">
        <v>151</v>
      </c>
      <c r="F112" s="11">
        <v>11.115297999999999</v>
      </c>
      <c r="G112" s="13">
        <v>133.97</v>
      </c>
      <c r="H112" s="13">
        <f t="shared" si="2"/>
        <v>1489.12</v>
      </c>
    </row>
    <row r="113" spans="1:8" s="5" customFormat="1" ht="15.6" customHeight="1" x14ac:dyDescent="0.25">
      <c r="A113" s="11">
        <v>99</v>
      </c>
      <c r="B113" s="11"/>
      <c r="C113" s="12" t="s">
        <v>274</v>
      </c>
      <c r="D113" s="12" t="s">
        <v>275</v>
      </c>
      <c r="E113" s="11" t="s">
        <v>151</v>
      </c>
      <c r="F113" s="11">
        <v>5.2140000000000004</v>
      </c>
      <c r="G113" s="13">
        <v>283.39999999999998</v>
      </c>
      <c r="H113" s="13">
        <f t="shared" si="2"/>
        <v>1477.65</v>
      </c>
    </row>
    <row r="114" spans="1:8" s="5" customFormat="1" ht="15.6" customHeight="1" x14ac:dyDescent="0.25">
      <c r="A114" s="11">
        <v>100</v>
      </c>
      <c r="B114" s="11"/>
      <c r="C114" s="12" t="s">
        <v>276</v>
      </c>
      <c r="D114" s="12" t="s">
        <v>277</v>
      </c>
      <c r="E114" s="11" t="s">
        <v>151</v>
      </c>
      <c r="F114" s="11">
        <v>26.530200000000001</v>
      </c>
      <c r="G114" s="13">
        <v>53.87</v>
      </c>
      <c r="H114" s="13">
        <f t="shared" ref="H114:H145" si="3">ROUND(F114*G114,2)</f>
        <v>1429.18</v>
      </c>
    </row>
    <row r="115" spans="1:8" s="5" customFormat="1" ht="15.6" customHeight="1" x14ac:dyDescent="0.25">
      <c r="A115" s="11">
        <v>101</v>
      </c>
      <c r="B115" s="11"/>
      <c r="C115" s="12" t="s">
        <v>278</v>
      </c>
      <c r="D115" s="12" t="s">
        <v>279</v>
      </c>
      <c r="E115" s="11" t="s">
        <v>151</v>
      </c>
      <c r="F115" s="11">
        <v>505.98599999999999</v>
      </c>
      <c r="G115" s="13">
        <v>2.7</v>
      </c>
      <c r="H115" s="13">
        <f t="shared" si="3"/>
        <v>1366.16</v>
      </c>
    </row>
    <row r="116" spans="1:8" s="5" customFormat="1" ht="31.15" customHeight="1" x14ac:dyDescent="0.25">
      <c r="A116" s="11">
        <v>102</v>
      </c>
      <c r="B116" s="11"/>
      <c r="C116" s="12" t="s">
        <v>280</v>
      </c>
      <c r="D116" s="12" t="s">
        <v>281</v>
      </c>
      <c r="E116" s="11" t="s">
        <v>151</v>
      </c>
      <c r="F116" s="11">
        <v>5.8409820000000003</v>
      </c>
      <c r="G116" s="13">
        <v>216.98</v>
      </c>
      <c r="H116" s="13">
        <f t="shared" si="3"/>
        <v>1267.3800000000001</v>
      </c>
    </row>
    <row r="117" spans="1:8" s="5" customFormat="1" ht="31.15" customHeight="1" x14ac:dyDescent="0.25">
      <c r="A117" s="11">
        <v>103</v>
      </c>
      <c r="B117" s="11"/>
      <c r="C117" s="12" t="s">
        <v>282</v>
      </c>
      <c r="D117" s="12" t="s">
        <v>283</v>
      </c>
      <c r="E117" s="11" t="s">
        <v>151</v>
      </c>
      <c r="F117" s="11">
        <v>369.87099999999998</v>
      </c>
      <c r="G117" s="13">
        <v>3.28</v>
      </c>
      <c r="H117" s="13">
        <f t="shared" si="3"/>
        <v>1213.18</v>
      </c>
    </row>
    <row r="118" spans="1:8" s="5" customFormat="1" ht="31.15" customHeight="1" x14ac:dyDescent="0.25">
      <c r="A118" s="11">
        <v>104</v>
      </c>
      <c r="B118" s="11"/>
      <c r="C118" s="12" t="s">
        <v>284</v>
      </c>
      <c r="D118" s="12" t="s">
        <v>285</v>
      </c>
      <c r="E118" s="11" t="s">
        <v>151</v>
      </c>
      <c r="F118" s="11">
        <v>1329.4304119999999</v>
      </c>
      <c r="G118" s="13">
        <v>0.9</v>
      </c>
      <c r="H118" s="13">
        <f t="shared" si="3"/>
        <v>1196.49</v>
      </c>
    </row>
    <row r="119" spans="1:8" s="5" customFormat="1" ht="31.15" customHeight="1" x14ac:dyDescent="0.25">
      <c r="A119" s="11">
        <v>105</v>
      </c>
      <c r="B119" s="11"/>
      <c r="C119" s="12" t="s">
        <v>286</v>
      </c>
      <c r="D119" s="12" t="s">
        <v>287</v>
      </c>
      <c r="E119" s="11" t="s">
        <v>151</v>
      </c>
      <c r="F119" s="11">
        <v>10.1</v>
      </c>
      <c r="G119" s="13">
        <v>110.86</v>
      </c>
      <c r="H119" s="13">
        <f t="shared" si="3"/>
        <v>1119.69</v>
      </c>
    </row>
    <row r="120" spans="1:8" s="5" customFormat="1" ht="31.15" customHeight="1" x14ac:dyDescent="0.25">
      <c r="A120" s="11">
        <v>106</v>
      </c>
      <c r="B120" s="11"/>
      <c r="C120" s="12" t="s">
        <v>288</v>
      </c>
      <c r="D120" s="12" t="s">
        <v>289</v>
      </c>
      <c r="E120" s="11" t="s">
        <v>151</v>
      </c>
      <c r="F120" s="11">
        <v>3.752154</v>
      </c>
      <c r="G120" s="13">
        <v>298.31</v>
      </c>
      <c r="H120" s="13">
        <f t="shared" si="3"/>
        <v>1119.31</v>
      </c>
    </row>
    <row r="121" spans="1:8" s="5" customFormat="1" ht="31.15" customHeight="1" x14ac:dyDescent="0.25">
      <c r="A121" s="11">
        <v>107</v>
      </c>
      <c r="B121" s="11"/>
      <c r="C121" s="12" t="s">
        <v>290</v>
      </c>
      <c r="D121" s="12" t="s">
        <v>291</v>
      </c>
      <c r="E121" s="11" t="s">
        <v>151</v>
      </c>
      <c r="F121" s="11">
        <v>3.5467200000000001</v>
      </c>
      <c r="G121" s="13">
        <v>286.56</v>
      </c>
      <c r="H121" s="13">
        <f t="shared" si="3"/>
        <v>1016.35</v>
      </c>
    </row>
    <row r="122" spans="1:8" s="5" customFormat="1" ht="31.15" customHeight="1" x14ac:dyDescent="0.25">
      <c r="A122" s="11">
        <v>108</v>
      </c>
      <c r="B122" s="11"/>
      <c r="C122" s="12" t="s">
        <v>292</v>
      </c>
      <c r="D122" s="12" t="s">
        <v>293</v>
      </c>
      <c r="E122" s="11" t="s">
        <v>151</v>
      </c>
      <c r="F122" s="11">
        <v>77.644819999999996</v>
      </c>
      <c r="G122" s="13">
        <v>12</v>
      </c>
      <c r="H122" s="13">
        <f t="shared" si="3"/>
        <v>931.74</v>
      </c>
    </row>
    <row r="123" spans="1:8" s="5" customFormat="1" ht="31.15" customHeight="1" x14ac:dyDescent="0.25">
      <c r="A123" s="11">
        <v>109</v>
      </c>
      <c r="B123" s="11"/>
      <c r="C123" s="12" t="s">
        <v>294</v>
      </c>
      <c r="D123" s="12" t="s">
        <v>295</v>
      </c>
      <c r="E123" s="11" t="s">
        <v>151</v>
      </c>
      <c r="F123" s="11">
        <v>2.3215094999999999</v>
      </c>
      <c r="G123" s="13">
        <v>364.07</v>
      </c>
      <c r="H123" s="13">
        <f t="shared" si="3"/>
        <v>845.19</v>
      </c>
    </row>
    <row r="124" spans="1:8" s="5" customFormat="1" ht="15.6" customHeight="1" x14ac:dyDescent="0.25">
      <c r="A124" s="11">
        <v>110</v>
      </c>
      <c r="B124" s="11"/>
      <c r="C124" s="12" t="s">
        <v>296</v>
      </c>
      <c r="D124" s="12" t="s">
        <v>297</v>
      </c>
      <c r="E124" s="11" t="s">
        <v>151</v>
      </c>
      <c r="F124" s="11">
        <v>174.33661000000001</v>
      </c>
      <c r="G124" s="13">
        <v>4.7699999999999996</v>
      </c>
      <c r="H124" s="13">
        <f t="shared" si="3"/>
        <v>831.59</v>
      </c>
    </row>
    <row r="125" spans="1:8" s="5" customFormat="1" ht="15.6" customHeight="1" x14ac:dyDescent="0.25">
      <c r="A125" s="11">
        <v>111</v>
      </c>
      <c r="B125" s="11"/>
      <c r="C125" s="12" t="s">
        <v>298</v>
      </c>
      <c r="D125" s="12" t="s">
        <v>299</v>
      </c>
      <c r="E125" s="11" t="s">
        <v>151</v>
      </c>
      <c r="F125" s="11">
        <v>682.62997600000006</v>
      </c>
      <c r="G125" s="13">
        <v>1.2</v>
      </c>
      <c r="H125" s="13">
        <f t="shared" si="3"/>
        <v>819.16</v>
      </c>
    </row>
    <row r="126" spans="1:8" s="5" customFormat="1" ht="31.15" customHeight="1" x14ac:dyDescent="0.25">
      <c r="A126" s="11">
        <v>112</v>
      </c>
      <c r="B126" s="11"/>
      <c r="C126" s="12" t="s">
        <v>300</v>
      </c>
      <c r="D126" s="12" t="s">
        <v>301</v>
      </c>
      <c r="E126" s="11" t="s">
        <v>151</v>
      </c>
      <c r="F126" s="11">
        <v>47.560774000000002</v>
      </c>
      <c r="G126" s="13">
        <v>12.31</v>
      </c>
      <c r="H126" s="13">
        <f t="shared" si="3"/>
        <v>585.47</v>
      </c>
    </row>
    <row r="127" spans="1:8" s="5" customFormat="1" ht="15.6" customHeight="1" x14ac:dyDescent="0.25">
      <c r="A127" s="11">
        <v>113</v>
      </c>
      <c r="B127" s="11"/>
      <c r="C127" s="12" t="s">
        <v>302</v>
      </c>
      <c r="D127" s="12" t="s">
        <v>303</v>
      </c>
      <c r="E127" s="11" t="s">
        <v>151</v>
      </c>
      <c r="F127" s="11">
        <v>6.1618013999999999</v>
      </c>
      <c r="G127" s="13">
        <v>89.54</v>
      </c>
      <c r="H127" s="13">
        <f t="shared" si="3"/>
        <v>551.73</v>
      </c>
    </row>
    <row r="128" spans="1:8" s="5" customFormat="1" ht="31.15" customHeight="1" x14ac:dyDescent="0.25">
      <c r="A128" s="11">
        <v>114</v>
      </c>
      <c r="B128" s="11"/>
      <c r="C128" s="12" t="s">
        <v>304</v>
      </c>
      <c r="D128" s="12" t="s">
        <v>305</v>
      </c>
      <c r="E128" s="11" t="s">
        <v>151</v>
      </c>
      <c r="F128" s="11">
        <v>592.94660699999997</v>
      </c>
      <c r="G128" s="13">
        <v>0.9</v>
      </c>
      <c r="H128" s="13">
        <f t="shared" si="3"/>
        <v>533.65</v>
      </c>
    </row>
    <row r="129" spans="1:8" s="5" customFormat="1" ht="15.6" customHeight="1" x14ac:dyDescent="0.25">
      <c r="A129" s="11">
        <v>115</v>
      </c>
      <c r="B129" s="11"/>
      <c r="C129" s="12" t="s">
        <v>306</v>
      </c>
      <c r="D129" s="12" t="s">
        <v>307</v>
      </c>
      <c r="E129" s="11" t="s">
        <v>151</v>
      </c>
      <c r="F129" s="11">
        <v>805.92180800000006</v>
      </c>
      <c r="G129" s="13">
        <v>0.5</v>
      </c>
      <c r="H129" s="13">
        <f t="shared" si="3"/>
        <v>402.96</v>
      </c>
    </row>
    <row r="130" spans="1:8" s="5" customFormat="1" ht="31.15" customHeight="1" x14ac:dyDescent="0.25">
      <c r="A130" s="11">
        <v>116</v>
      </c>
      <c r="B130" s="11"/>
      <c r="C130" s="12" t="s">
        <v>308</v>
      </c>
      <c r="D130" s="12" t="s">
        <v>309</v>
      </c>
      <c r="E130" s="11" t="s">
        <v>151</v>
      </c>
      <c r="F130" s="11">
        <v>2.5</v>
      </c>
      <c r="G130" s="13">
        <v>160.41</v>
      </c>
      <c r="H130" s="13">
        <f t="shared" si="3"/>
        <v>401.03</v>
      </c>
    </row>
    <row r="131" spans="1:8" s="5" customFormat="1" ht="15.6" customHeight="1" x14ac:dyDescent="0.25">
      <c r="A131" s="11">
        <v>117</v>
      </c>
      <c r="B131" s="11"/>
      <c r="C131" s="12" t="s">
        <v>310</v>
      </c>
      <c r="D131" s="12" t="s">
        <v>311</v>
      </c>
      <c r="E131" s="11" t="s">
        <v>151</v>
      </c>
      <c r="F131" s="11">
        <v>27.819299999999998</v>
      </c>
      <c r="G131" s="13">
        <v>14.15</v>
      </c>
      <c r="H131" s="13">
        <f t="shared" si="3"/>
        <v>393.64</v>
      </c>
    </row>
    <row r="132" spans="1:8" s="5" customFormat="1" ht="31.15" customHeight="1" x14ac:dyDescent="0.25">
      <c r="A132" s="11">
        <v>118</v>
      </c>
      <c r="B132" s="11"/>
      <c r="C132" s="12" t="s">
        <v>312</v>
      </c>
      <c r="D132" s="12" t="s">
        <v>313</v>
      </c>
      <c r="E132" s="11" t="s">
        <v>151</v>
      </c>
      <c r="F132" s="11">
        <v>1.7236800000000001</v>
      </c>
      <c r="G132" s="13">
        <v>226.54</v>
      </c>
      <c r="H132" s="13">
        <f t="shared" si="3"/>
        <v>390.48</v>
      </c>
    </row>
    <row r="133" spans="1:8" s="5" customFormat="1" ht="31.15" customHeight="1" x14ac:dyDescent="0.25">
      <c r="A133" s="11">
        <v>119</v>
      </c>
      <c r="B133" s="11"/>
      <c r="C133" s="12" t="s">
        <v>314</v>
      </c>
      <c r="D133" s="12" t="s">
        <v>315</v>
      </c>
      <c r="E133" s="11" t="s">
        <v>151</v>
      </c>
      <c r="F133" s="11">
        <v>3.0701559999999999</v>
      </c>
      <c r="G133" s="13">
        <v>123</v>
      </c>
      <c r="H133" s="13">
        <f t="shared" si="3"/>
        <v>377.63</v>
      </c>
    </row>
    <row r="134" spans="1:8" s="5" customFormat="1" ht="31.15" customHeight="1" x14ac:dyDescent="0.25">
      <c r="A134" s="11">
        <v>120</v>
      </c>
      <c r="B134" s="11"/>
      <c r="C134" s="12" t="s">
        <v>316</v>
      </c>
      <c r="D134" s="12" t="s">
        <v>317</v>
      </c>
      <c r="E134" s="11" t="s">
        <v>151</v>
      </c>
      <c r="F134" s="11">
        <v>1.782</v>
      </c>
      <c r="G134" s="13">
        <v>198.4</v>
      </c>
      <c r="H134" s="13">
        <f t="shared" si="3"/>
        <v>353.55</v>
      </c>
    </row>
    <row r="135" spans="1:8" s="5" customFormat="1" ht="31.15" customHeight="1" x14ac:dyDescent="0.25">
      <c r="A135" s="11">
        <v>121</v>
      </c>
      <c r="B135" s="11"/>
      <c r="C135" s="12" t="s">
        <v>318</v>
      </c>
      <c r="D135" s="12" t="s">
        <v>319</v>
      </c>
      <c r="E135" s="11" t="s">
        <v>151</v>
      </c>
      <c r="F135" s="11">
        <v>189.1155</v>
      </c>
      <c r="G135" s="13">
        <v>1.82</v>
      </c>
      <c r="H135" s="13">
        <f t="shared" si="3"/>
        <v>344.19</v>
      </c>
    </row>
    <row r="136" spans="1:8" s="5" customFormat="1" ht="15.6" customHeight="1" x14ac:dyDescent="0.25">
      <c r="A136" s="11">
        <v>122</v>
      </c>
      <c r="B136" s="11"/>
      <c r="C136" s="12" t="s">
        <v>320</v>
      </c>
      <c r="D136" s="12" t="s">
        <v>321</v>
      </c>
      <c r="E136" s="11" t="s">
        <v>151</v>
      </c>
      <c r="F136" s="11">
        <v>4.6955999999999998</v>
      </c>
      <c r="G136" s="13">
        <v>72.38</v>
      </c>
      <c r="H136" s="13">
        <f t="shared" si="3"/>
        <v>339.87</v>
      </c>
    </row>
    <row r="137" spans="1:8" s="5" customFormat="1" ht="31.15" customHeight="1" x14ac:dyDescent="0.25">
      <c r="A137" s="11">
        <v>123</v>
      </c>
      <c r="B137" s="11"/>
      <c r="C137" s="12" t="s">
        <v>322</v>
      </c>
      <c r="D137" s="12" t="s">
        <v>323</v>
      </c>
      <c r="E137" s="11" t="s">
        <v>151</v>
      </c>
      <c r="F137" s="11">
        <v>4.0596480000000001</v>
      </c>
      <c r="G137" s="13">
        <v>83.1</v>
      </c>
      <c r="H137" s="13">
        <f t="shared" si="3"/>
        <v>337.36</v>
      </c>
    </row>
    <row r="138" spans="1:8" s="5" customFormat="1" ht="46.9" customHeight="1" x14ac:dyDescent="0.25">
      <c r="A138" s="11">
        <v>124</v>
      </c>
      <c r="B138" s="11"/>
      <c r="C138" s="12" t="s">
        <v>324</v>
      </c>
      <c r="D138" s="12" t="s">
        <v>325</v>
      </c>
      <c r="E138" s="11" t="s">
        <v>151</v>
      </c>
      <c r="F138" s="11">
        <v>1.4530559999999999</v>
      </c>
      <c r="G138" s="13">
        <v>215.94</v>
      </c>
      <c r="H138" s="13">
        <f t="shared" si="3"/>
        <v>313.77</v>
      </c>
    </row>
    <row r="139" spans="1:8" s="5" customFormat="1" ht="31.15" customHeight="1" x14ac:dyDescent="0.25">
      <c r="A139" s="11">
        <v>125</v>
      </c>
      <c r="B139" s="11"/>
      <c r="C139" s="12" t="s">
        <v>326</v>
      </c>
      <c r="D139" s="12" t="s">
        <v>327</v>
      </c>
      <c r="E139" s="11" t="s">
        <v>151</v>
      </c>
      <c r="F139" s="11">
        <v>5.5013399999999999</v>
      </c>
      <c r="G139" s="13">
        <v>56.24</v>
      </c>
      <c r="H139" s="13">
        <f t="shared" si="3"/>
        <v>309.39999999999998</v>
      </c>
    </row>
    <row r="140" spans="1:8" s="5" customFormat="1" ht="31.15" customHeight="1" x14ac:dyDescent="0.25">
      <c r="A140" s="11">
        <v>126</v>
      </c>
      <c r="B140" s="11"/>
      <c r="C140" s="12" t="s">
        <v>328</v>
      </c>
      <c r="D140" s="12" t="s">
        <v>329</v>
      </c>
      <c r="E140" s="11" t="s">
        <v>151</v>
      </c>
      <c r="F140" s="11">
        <v>5.016</v>
      </c>
      <c r="G140" s="13">
        <v>60.89</v>
      </c>
      <c r="H140" s="13">
        <f t="shared" si="3"/>
        <v>305.42</v>
      </c>
    </row>
    <row r="141" spans="1:8" s="5" customFormat="1" ht="31.15" customHeight="1" x14ac:dyDescent="0.25">
      <c r="A141" s="11">
        <v>127</v>
      </c>
      <c r="B141" s="11"/>
      <c r="C141" s="12" t="s">
        <v>330</v>
      </c>
      <c r="D141" s="12" t="s">
        <v>331</v>
      </c>
      <c r="E141" s="11" t="s">
        <v>151</v>
      </c>
      <c r="F141" s="11">
        <v>6.1861800000000002</v>
      </c>
      <c r="G141" s="13">
        <v>48.81</v>
      </c>
      <c r="H141" s="13">
        <f t="shared" si="3"/>
        <v>301.95</v>
      </c>
    </row>
    <row r="142" spans="1:8" s="5" customFormat="1" ht="15.6" customHeight="1" x14ac:dyDescent="0.25">
      <c r="A142" s="11">
        <v>128</v>
      </c>
      <c r="B142" s="11"/>
      <c r="C142" s="12" t="s">
        <v>332</v>
      </c>
      <c r="D142" s="12" t="s">
        <v>333</v>
      </c>
      <c r="E142" s="11" t="s">
        <v>151</v>
      </c>
      <c r="F142" s="11">
        <v>5.41296</v>
      </c>
      <c r="G142" s="13">
        <v>50</v>
      </c>
      <c r="H142" s="13">
        <f t="shared" si="3"/>
        <v>270.64999999999998</v>
      </c>
    </row>
    <row r="143" spans="1:8" s="5" customFormat="1" ht="15.6" customHeight="1" x14ac:dyDescent="0.25">
      <c r="A143" s="11">
        <v>129</v>
      </c>
      <c r="B143" s="11"/>
      <c r="C143" s="12" t="s">
        <v>334</v>
      </c>
      <c r="D143" s="12" t="s">
        <v>335</v>
      </c>
      <c r="E143" s="11" t="s">
        <v>151</v>
      </c>
      <c r="F143" s="11">
        <v>3.8509380000000002</v>
      </c>
      <c r="G143" s="13">
        <v>70</v>
      </c>
      <c r="H143" s="13">
        <f t="shared" si="3"/>
        <v>269.57</v>
      </c>
    </row>
    <row r="144" spans="1:8" s="5" customFormat="1" ht="46.9" customHeight="1" x14ac:dyDescent="0.25">
      <c r="A144" s="11">
        <v>130</v>
      </c>
      <c r="B144" s="11"/>
      <c r="C144" s="12" t="s">
        <v>336</v>
      </c>
      <c r="D144" s="12" t="s">
        <v>337</v>
      </c>
      <c r="E144" s="11" t="s">
        <v>151</v>
      </c>
      <c r="F144" s="11">
        <v>14.25</v>
      </c>
      <c r="G144" s="13">
        <v>18.100000000000001</v>
      </c>
      <c r="H144" s="13">
        <f t="shared" si="3"/>
        <v>257.93</v>
      </c>
    </row>
    <row r="145" spans="1:8" s="5" customFormat="1" ht="46.9" customHeight="1" x14ac:dyDescent="0.25">
      <c r="A145" s="11">
        <v>131</v>
      </c>
      <c r="B145" s="11"/>
      <c r="C145" s="12" t="s">
        <v>338</v>
      </c>
      <c r="D145" s="12" t="s">
        <v>339</v>
      </c>
      <c r="E145" s="11" t="s">
        <v>151</v>
      </c>
      <c r="F145" s="11">
        <v>157.3231452</v>
      </c>
      <c r="G145" s="13">
        <v>1.53</v>
      </c>
      <c r="H145" s="13">
        <f t="shared" si="3"/>
        <v>240.7</v>
      </c>
    </row>
    <row r="146" spans="1:8" s="5" customFormat="1" ht="31.15" customHeight="1" x14ac:dyDescent="0.25">
      <c r="A146" s="11">
        <v>132</v>
      </c>
      <c r="B146" s="11"/>
      <c r="C146" s="12" t="s">
        <v>340</v>
      </c>
      <c r="D146" s="12" t="s">
        <v>341</v>
      </c>
      <c r="E146" s="11" t="s">
        <v>151</v>
      </c>
      <c r="F146" s="11">
        <v>2.5912320000000002</v>
      </c>
      <c r="G146" s="13">
        <v>83.99</v>
      </c>
      <c r="H146" s="13">
        <f t="shared" ref="H146:H177" si="4">ROUND(F146*G146,2)</f>
        <v>217.64</v>
      </c>
    </row>
    <row r="147" spans="1:8" s="5" customFormat="1" ht="31.15" customHeight="1" x14ac:dyDescent="0.25">
      <c r="A147" s="11">
        <v>133</v>
      </c>
      <c r="B147" s="11"/>
      <c r="C147" s="12" t="s">
        <v>342</v>
      </c>
      <c r="D147" s="12" t="s">
        <v>343</v>
      </c>
      <c r="E147" s="11" t="s">
        <v>151</v>
      </c>
      <c r="F147" s="11">
        <v>357.84</v>
      </c>
      <c r="G147" s="13">
        <v>0.55000000000000004</v>
      </c>
      <c r="H147" s="13">
        <f t="shared" si="4"/>
        <v>196.81</v>
      </c>
    </row>
    <row r="148" spans="1:8" s="5" customFormat="1" ht="15.6" customHeight="1" x14ac:dyDescent="0.25">
      <c r="A148" s="11">
        <v>134</v>
      </c>
      <c r="B148" s="11"/>
      <c r="C148" s="12" t="s">
        <v>344</v>
      </c>
      <c r="D148" s="12" t="s">
        <v>345</v>
      </c>
      <c r="E148" s="11" t="s">
        <v>151</v>
      </c>
      <c r="F148" s="11">
        <v>1.88567</v>
      </c>
      <c r="G148" s="13">
        <v>100.1</v>
      </c>
      <c r="H148" s="13">
        <f t="shared" si="4"/>
        <v>188.76</v>
      </c>
    </row>
    <row r="149" spans="1:8" s="5" customFormat="1" ht="31.15" customHeight="1" x14ac:dyDescent="0.25">
      <c r="A149" s="11">
        <v>135</v>
      </c>
      <c r="B149" s="11"/>
      <c r="C149" s="12" t="s">
        <v>346</v>
      </c>
      <c r="D149" s="12" t="s">
        <v>347</v>
      </c>
      <c r="E149" s="11" t="s">
        <v>151</v>
      </c>
      <c r="F149" s="11">
        <v>1.4530559999999999</v>
      </c>
      <c r="G149" s="13">
        <v>127.35</v>
      </c>
      <c r="H149" s="13">
        <f t="shared" si="4"/>
        <v>185.05</v>
      </c>
    </row>
    <row r="150" spans="1:8" s="5" customFormat="1" ht="15.6" customHeight="1" x14ac:dyDescent="0.25">
      <c r="A150" s="11">
        <v>136</v>
      </c>
      <c r="B150" s="11"/>
      <c r="C150" s="12" t="s">
        <v>348</v>
      </c>
      <c r="D150" s="12" t="s">
        <v>349</v>
      </c>
      <c r="E150" s="11" t="s">
        <v>151</v>
      </c>
      <c r="F150" s="11">
        <v>8.4447080000000003</v>
      </c>
      <c r="G150" s="13">
        <v>19.399999999999999</v>
      </c>
      <c r="H150" s="13">
        <f t="shared" si="4"/>
        <v>163.83000000000001</v>
      </c>
    </row>
    <row r="151" spans="1:8" s="5" customFormat="1" ht="46.9" customHeight="1" x14ac:dyDescent="0.25">
      <c r="A151" s="11">
        <v>137</v>
      </c>
      <c r="B151" s="11"/>
      <c r="C151" s="12" t="s">
        <v>350</v>
      </c>
      <c r="D151" s="12" t="s">
        <v>351</v>
      </c>
      <c r="E151" s="11" t="s">
        <v>151</v>
      </c>
      <c r="F151" s="11">
        <v>4.0999999999999996</v>
      </c>
      <c r="G151" s="13">
        <v>32.5</v>
      </c>
      <c r="H151" s="13">
        <f t="shared" si="4"/>
        <v>133.25</v>
      </c>
    </row>
    <row r="152" spans="1:8" s="5" customFormat="1" ht="31.15" customHeight="1" x14ac:dyDescent="0.25">
      <c r="A152" s="11">
        <v>138</v>
      </c>
      <c r="B152" s="11"/>
      <c r="C152" s="12" t="s">
        <v>352</v>
      </c>
      <c r="D152" s="12" t="s">
        <v>353</v>
      </c>
      <c r="E152" s="11" t="s">
        <v>151</v>
      </c>
      <c r="F152" s="11">
        <v>41.452826000000002</v>
      </c>
      <c r="G152" s="13">
        <v>3.12</v>
      </c>
      <c r="H152" s="13">
        <f t="shared" si="4"/>
        <v>129.33000000000001</v>
      </c>
    </row>
    <row r="153" spans="1:8" s="5" customFormat="1" ht="31.15" customHeight="1" x14ac:dyDescent="0.25">
      <c r="A153" s="11">
        <v>139</v>
      </c>
      <c r="B153" s="11"/>
      <c r="C153" s="12" t="s">
        <v>354</v>
      </c>
      <c r="D153" s="12" t="s">
        <v>355</v>
      </c>
      <c r="E153" s="11" t="s">
        <v>151</v>
      </c>
      <c r="F153" s="11">
        <v>1.4530559999999999</v>
      </c>
      <c r="G153" s="13">
        <v>85.61</v>
      </c>
      <c r="H153" s="13">
        <f t="shared" si="4"/>
        <v>124.4</v>
      </c>
    </row>
    <row r="154" spans="1:8" s="5" customFormat="1" ht="15.6" customHeight="1" x14ac:dyDescent="0.25">
      <c r="A154" s="11">
        <v>140</v>
      </c>
      <c r="B154" s="11"/>
      <c r="C154" s="12" t="s">
        <v>356</v>
      </c>
      <c r="D154" s="12" t="s">
        <v>357</v>
      </c>
      <c r="E154" s="11" t="s">
        <v>151</v>
      </c>
      <c r="F154" s="11">
        <v>5.879664</v>
      </c>
      <c r="G154" s="13">
        <v>19.04</v>
      </c>
      <c r="H154" s="13">
        <f t="shared" si="4"/>
        <v>111.95</v>
      </c>
    </row>
    <row r="155" spans="1:8" s="5" customFormat="1" ht="46.9" customHeight="1" x14ac:dyDescent="0.25">
      <c r="A155" s="11">
        <v>141</v>
      </c>
      <c r="B155" s="11"/>
      <c r="C155" s="12" t="s">
        <v>358</v>
      </c>
      <c r="D155" s="12" t="s">
        <v>359</v>
      </c>
      <c r="E155" s="11" t="s">
        <v>151</v>
      </c>
      <c r="F155" s="11">
        <v>12.04311</v>
      </c>
      <c r="G155" s="13">
        <v>7.77</v>
      </c>
      <c r="H155" s="13">
        <f t="shared" si="4"/>
        <v>93.57</v>
      </c>
    </row>
    <row r="156" spans="1:8" s="5" customFormat="1" ht="31.15" customHeight="1" x14ac:dyDescent="0.25">
      <c r="A156" s="11">
        <v>142</v>
      </c>
      <c r="B156" s="11"/>
      <c r="C156" s="12" t="s">
        <v>360</v>
      </c>
      <c r="D156" s="12" t="s">
        <v>361</v>
      </c>
      <c r="E156" s="11" t="s">
        <v>151</v>
      </c>
      <c r="F156" s="11">
        <v>0.25488</v>
      </c>
      <c r="G156" s="13">
        <v>331.98</v>
      </c>
      <c r="H156" s="13">
        <f t="shared" si="4"/>
        <v>84.62</v>
      </c>
    </row>
    <row r="157" spans="1:8" s="5" customFormat="1" ht="15.6" customHeight="1" x14ac:dyDescent="0.25">
      <c r="A157" s="11">
        <v>143</v>
      </c>
      <c r="B157" s="11"/>
      <c r="C157" s="12" t="s">
        <v>362</v>
      </c>
      <c r="D157" s="12" t="s">
        <v>363</v>
      </c>
      <c r="E157" s="11" t="s">
        <v>151</v>
      </c>
      <c r="F157" s="11">
        <v>0.93579000000000001</v>
      </c>
      <c r="G157" s="13">
        <v>85.84</v>
      </c>
      <c r="H157" s="13">
        <f t="shared" si="4"/>
        <v>80.33</v>
      </c>
    </row>
    <row r="158" spans="1:8" s="5" customFormat="1" ht="31.15" customHeight="1" x14ac:dyDescent="0.25">
      <c r="A158" s="11">
        <v>144</v>
      </c>
      <c r="B158" s="11"/>
      <c r="C158" s="12" t="s">
        <v>364</v>
      </c>
      <c r="D158" s="12" t="s">
        <v>365</v>
      </c>
      <c r="E158" s="11" t="s">
        <v>151</v>
      </c>
      <c r="F158" s="11">
        <v>0.27360000000000001</v>
      </c>
      <c r="G158" s="13">
        <v>290.01</v>
      </c>
      <c r="H158" s="13">
        <f t="shared" si="4"/>
        <v>79.349999999999994</v>
      </c>
    </row>
    <row r="159" spans="1:8" s="5" customFormat="1" ht="31.15" customHeight="1" x14ac:dyDescent="0.25">
      <c r="A159" s="11">
        <v>145</v>
      </c>
      <c r="B159" s="11"/>
      <c r="C159" s="12" t="s">
        <v>366</v>
      </c>
      <c r="D159" s="12" t="s">
        <v>367</v>
      </c>
      <c r="E159" s="11" t="s">
        <v>151</v>
      </c>
      <c r="F159" s="11">
        <v>0.77363999999999999</v>
      </c>
      <c r="G159" s="13">
        <v>92.86</v>
      </c>
      <c r="H159" s="13">
        <f t="shared" si="4"/>
        <v>71.84</v>
      </c>
    </row>
    <row r="160" spans="1:8" s="5" customFormat="1" ht="15.6" customHeight="1" x14ac:dyDescent="0.25">
      <c r="A160" s="11">
        <v>146</v>
      </c>
      <c r="B160" s="11"/>
      <c r="C160" s="12" t="s">
        <v>368</v>
      </c>
      <c r="D160" s="12" t="s">
        <v>369</v>
      </c>
      <c r="E160" s="11" t="s">
        <v>151</v>
      </c>
      <c r="F160" s="11">
        <v>0.59621999999999997</v>
      </c>
      <c r="G160" s="13">
        <v>120.24</v>
      </c>
      <c r="H160" s="13">
        <f t="shared" si="4"/>
        <v>71.69</v>
      </c>
    </row>
    <row r="161" spans="1:8" s="5" customFormat="1" ht="15.6" customHeight="1" x14ac:dyDescent="0.25">
      <c r="A161" s="11">
        <v>147</v>
      </c>
      <c r="B161" s="11"/>
      <c r="C161" s="12" t="s">
        <v>370</v>
      </c>
      <c r="D161" s="12" t="s">
        <v>371</v>
      </c>
      <c r="E161" s="11" t="s">
        <v>151</v>
      </c>
      <c r="F161" s="11">
        <v>2.6572800000000001</v>
      </c>
      <c r="G161" s="13">
        <v>26.87</v>
      </c>
      <c r="H161" s="13">
        <f t="shared" si="4"/>
        <v>71.400000000000006</v>
      </c>
    </row>
    <row r="162" spans="1:8" s="5" customFormat="1" ht="31.15" customHeight="1" x14ac:dyDescent="0.25">
      <c r="A162" s="11">
        <v>148</v>
      </c>
      <c r="B162" s="11"/>
      <c r="C162" s="12" t="s">
        <v>372</v>
      </c>
      <c r="D162" s="12" t="s">
        <v>373</v>
      </c>
      <c r="E162" s="11" t="s">
        <v>151</v>
      </c>
      <c r="F162" s="11">
        <v>5.45</v>
      </c>
      <c r="G162" s="13">
        <v>12.14</v>
      </c>
      <c r="H162" s="13">
        <f t="shared" si="4"/>
        <v>66.16</v>
      </c>
    </row>
    <row r="163" spans="1:8" s="5" customFormat="1" ht="15.6" customHeight="1" x14ac:dyDescent="0.25">
      <c r="A163" s="11">
        <v>149</v>
      </c>
      <c r="B163" s="11"/>
      <c r="C163" s="12" t="s">
        <v>374</v>
      </c>
      <c r="D163" s="12" t="s">
        <v>375</v>
      </c>
      <c r="E163" s="11" t="s">
        <v>151</v>
      </c>
      <c r="F163" s="11">
        <v>2.9355479999999998</v>
      </c>
      <c r="G163" s="13">
        <v>22.29</v>
      </c>
      <c r="H163" s="13">
        <f t="shared" si="4"/>
        <v>65.430000000000007</v>
      </c>
    </row>
    <row r="164" spans="1:8" s="5" customFormat="1" ht="15.6" customHeight="1" x14ac:dyDescent="0.25">
      <c r="A164" s="11">
        <v>150</v>
      </c>
      <c r="B164" s="11"/>
      <c r="C164" s="12" t="s">
        <v>376</v>
      </c>
      <c r="D164" s="12" t="s">
        <v>377</v>
      </c>
      <c r="E164" s="11" t="s">
        <v>151</v>
      </c>
      <c r="F164" s="11">
        <v>5.88</v>
      </c>
      <c r="G164" s="13">
        <v>10.62</v>
      </c>
      <c r="H164" s="13">
        <f t="shared" si="4"/>
        <v>62.45</v>
      </c>
    </row>
    <row r="165" spans="1:8" s="5" customFormat="1" ht="31.15" customHeight="1" x14ac:dyDescent="0.25">
      <c r="A165" s="11">
        <v>151</v>
      </c>
      <c r="B165" s="11"/>
      <c r="C165" s="12" t="s">
        <v>378</v>
      </c>
      <c r="D165" s="12" t="s">
        <v>379</v>
      </c>
      <c r="E165" s="11" t="s">
        <v>151</v>
      </c>
      <c r="F165" s="11">
        <v>11.728</v>
      </c>
      <c r="G165" s="13">
        <v>4.91</v>
      </c>
      <c r="H165" s="13">
        <f t="shared" si="4"/>
        <v>57.58</v>
      </c>
    </row>
    <row r="166" spans="1:8" s="5" customFormat="1" ht="31.15" customHeight="1" x14ac:dyDescent="0.25">
      <c r="A166" s="11">
        <v>152</v>
      </c>
      <c r="B166" s="11"/>
      <c r="C166" s="12" t="s">
        <v>380</v>
      </c>
      <c r="D166" s="12" t="s">
        <v>381</v>
      </c>
      <c r="E166" s="11" t="s">
        <v>151</v>
      </c>
      <c r="F166" s="11">
        <v>0.68899999999999995</v>
      </c>
      <c r="G166" s="13">
        <v>74.61</v>
      </c>
      <c r="H166" s="13">
        <f t="shared" si="4"/>
        <v>51.41</v>
      </c>
    </row>
    <row r="167" spans="1:8" s="5" customFormat="1" ht="15.6" customHeight="1" x14ac:dyDescent="0.25">
      <c r="A167" s="11">
        <v>153</v>
      </c>
      <c r="B167" s="11"/>
      <c r="C167" s="12" t="s">
        <v>382</v>
      </c>
      <c r="D167" s="12" t="s">
        <v>383</v>
      </c>
      <c r="E167" s="11" t="s">
        <v>151</v>
      </c>
      <c r="F167" s="11">
        <v>0.26791999999999999</v>
      </c>
      <c r="G167" s="13">
        <v>189.75</v>
      </c>
      <c r="H167" s="13">
        <f t="shared" si="4"/>
        <v>50.84</v>
      </c>
    </row>
    <row r="168" spans="1:8" s="5" customFormat="1" ht="46.9" customHeight="1" x14ac:dyDescent="0.25">
      <c r="A168" s="11">
        <v>154</v>
      </c>
      <c r="B168" s="11"/>
      <c r="C168" s="12" t="s">
        <v>384</v>
      </c>
      <c r="D168" s="12" t="s">
        <v>385</v>
      </c>
      <c r="E168" s="11" t="s">
        <v>151</v>
      </c>
      <c r="F168" s="11">
        <v>7.2948599999999999</v>
      </c>
      <c r="G168" s="13">
        <v>6.82</v>
      </c>
      <c r="H168" s="13">
        <f t="shared" si="4"/>
        <v>49.75</v>
      </c>
    </row>
    <row r="169" spans="1:8" s="5" customFormat="1" ht="31.15" customHeight="1" x14ac:dyDescent="0.25">
      <c r="A169" s="11">
        <v>155</v>
      </c>
      <c r="B169" s="11"/>
      <c r="C169" s="12" t="s">
        <v>386</v>
      </c>
      <c r="D169" s="12" t="s">
        <v>387</v>
      </c>
      <c r="E169" s="11" t="s">
        <v>151</v>
      </c>
      <c r="F169" s="11">
        <v>0.28248000000000001</v>
      </c>
      <c r="G169" s="13">
        <v>160.03</v>
      </c>
      <c r="H169" s="13">
        <f t="shared" si="4"/>
        <v>45.21</v>
      </c>
    </row>
    <row r="170" spans="1:8" s="5" customFormat="1" ht="15.6" customHeight="1" x14ac:dyDescent="0.25">
      <c r="A170" s="11">
        <v>156</v>
      </c>
      <c r="B170" s="11"/>
      <c r="C170" s="12" t="s">
        <v>388</v>
      </c>
      <c r="D170" s="12" t="s">
        <v>389</v>
      </c>
      <c r="E170" s="11" t="s">
        <v>151</v>
      </c>
      <c r="F170" s="11">
        <v>12.999700000000001</v>
      </c>
      <c r="G170" s="13">
        <v>3.29</v>
      </c>
      <c r="H170" s="13">
        <f t="shared" si="4"/>
        <v>42.77</v>
      </c>
    </row>
    <row r="171" spans="1:8" s="5" customFormat="1" ht="31.15" customHeight="1" x14ac:dyDescent="0.25">
      <c r="A171" s="11">
        <v>157</v>
      </c>
      <c r="B171" s="11"/>
      <c r="C171" s="12" t="s">
        <v>390</v>
      </c>
      <c r="D171" s="12" t="s">
        <v>391</v>
      </c>
      <c r="E171" s="11" t="s">
        <v>151</v>
      </c>
      <c r="F171" s="11">
        <v>23.796579999999999</v>
      </c>
      <c r="G171" s="13">
        <v>1.7</v>
      </c>
      <c r="H171" s="13">
        <f t="shared" si="4"/>
        <v>40.450000000000003</v>
      </c>
    </row>
    <row r="172" spans="1:8" s="5" customFormat="1" ht="15.6" customHeight="1" x14ac:dyDescent="0.25">
      <c r="A172" s="11">
        <v>158</v>
      </c>
      <c r="B172" s="11"/>
      <c r="C172" s="12" t="s">
        <v>392</v>
      </c>
      <c r="D172" s="12" t="s">
        <v>393</v>
      </c>
      <c r="E172" s="11" t="s">
        <v>151</v>
      </c>
      <c r="F172" s="11">
        <v>1.4110130000000001</v>
      </c>
      <c r="G172" s="13">
        <v>27.11</v>
      </c>
      <c r="H172" s="13">
        <f t="shared" si="4"/>
        <v>38.25</v>
      </c>
    </row>
    <row r="173" spans="1:8" s="5" customFormat="1" ht="15.6" customHeight="1" x14ac:dyDescent="0.25">
      <c r="A173" s="11">
        <v>159</v>
      </c>
      <c r="B173" s="11"/>
      <c r="C173" s="12" t="s">
        <v>394</v>
      </c>
      <c r="D173" s="12" t="s">
        <v>395</v>
      </c>
      <c r="E173" s="11" t="s">
        <v>151</v>
      </c>
      <c r="F173" s="11">
        <v>2.5672920000000001</v>
      </c>
      <c r="G173" s="13">
        <v>14.38</v>
      </c>
      <c r="H173" s="13">
        <f t="shared" si="4"/>
        <v>36.92</v>
      </c>
    </row>
    <row r="174" spans="1:8" s="5" customFormat="1" ht="62.45" customHeight="1" x14ac:dyDescent="0.25">
      <c r="A174" s="11">
        <v>160</v>
      </c>
      <c r="B174" s="11"/>
      <c r="C174" s="12" t="s">
        <v>396</v>
      </c>
      <c r="D174" s="12" t="s">
        <v>397</v>
      </c>
      <c r="E174" s="11" t="s">
        <v>151</v>
      </c>
      <c r="F174" s="11">
        <v>1.1627780000000001</v>
      </c>
      <c r="G174" s="13">
        <v>26.32</v>
      </c>
      <c r="H174" s="13">
        <f t="shared" si="4"/>
        <v>30.6</v>
      </c>
    </row>
    <row r="175" spans="1:8" s="5" customFormat="1" ht="31.15" customHeight="1" x14ac:dyDescent="0.25">
      <c r="A175" s="11">
        <v>161</v>
      </c>
      <c r="B175" s="11"/>
      <c r="C175" s="12" t="s">
        <v>398</v>
      </c>
      <c r="D175" s="12" t="s">
        <v>399</v>
      </c>
      <c r="E175" s="11" t="s">
        <v>151</v>
      </c>
      <c r="F175" s="11">
        <v>0.95220000000000005</v>
      </c>
      <c r="G175" s="13">
        <v>29.6</v>
      </c>
      <c r="H175" s="13">
        <f t="shared" si="4"/>
        <v>28.19</v>
      </c>
    </row>
    <row r="176" spans="1:8" s="5" customFormat="1" ht="46.9" customHeight="1" x14ac:dyDescent="0.25">
      <c r="A176" s="11">
        <v>162</v>
      </c>
      <c r="B176" s="11"/>
      <c r="C176" s="12" t="s">
        <v>400</v>
      </c>
      <c r="D176" s="12" t="s">
        <v>401</v>
      </c>
      <c r="E176" s="11" t="s">
        <v>151</v>
      </c>
      <c r="F176" s="11">
        <v>0.28699999999999998</v>
      </c>
      <c r="G176" s="13">
        <v>90.4</v>
      </c>
      <c r="H176" s="13">
        <f t="shared" si="4"/>
        <v>25.94</v>
      </c>
    </row>
    <row r="177" spans="1:8" s="5" customFormat="1" ht="15.6" customHeight="1" x14ac:dyDescent="0.25">
      <c r="A177" s="11">
        <v>163</v>
      </c>
      <c r="B177" s="11"/>
      <c r="C177" s="12" t="s">
        <v>402</v>
      </c>
      <c r="D177" s="12" t="s">
        <v>403</v>
      </c>
      <c r="E177" s="11" t="s">
        <v>151</v>
      </c>
      <c r="F177" s="11">
        <v>0.401202</v>
      </c>
      <c r="G177" s="13">
        <v>60</v>
      </c>
      <c r="H177" s="13">
        <f t="shared" si="4"/>
        <v>24.07</v>
      </c>
    </row>
    <row r="178" spans="1:8" s="5" customFormat="1" ht="15.6" customHeight="1" x14ac:dyDescent="0.25">
      <c r="A178" s="11">
        <v>164</v>
      </c>
      <c r="B178" s="11"/>
      <c r="C178" s="12" t="s">
        <v>404</v>
      </c>
      <c r="D178" s="12" t="s">
        <v>405</v>
      </c>
      <c r="E178" s="11" t="s">
        <v>151</v>
      </c>
      <c r="F178" s="11">
        <v>1.9292</v>
      </c>
      <c r="G178" s="13">
        <v>9.6199999999999992</v>
      </c>
      <c r="H178" s="13">
        <f t="shared" ref="H178:H209" si="5">ROUND(F178*G178,2)</f>
        <v>18.559999999999999</v>
      </c>
    </row>
    <row r="179" spans="1:8" s="5" customFormat="1" ht="15.6" customHeight="1" x14ac:dyDescent="0.25">
      <c r="A179" s="11">
        <v>165</v>
      </c>
      <c r="B179" s="11"/>
      <c r="C179" s="12" t="s">
        <v>406</v>
      </c>
      <c r="D179" s="12" t="s">
        <v>407</v>
      </c>
      <c r="E179" s="11" t="s">
        <v>151</v>
      </c>
      <c r="F179" s="11">
        <v>0.12686</v>
      </c>
      <c r="G179" s="13">
        <v>94.05</v>
      </c>
      <c r="H179" s="13">
        <f t="shared" si="5"/>
        <v>11.93</v>
      </c>
    </row>
    <row r="180" spans="1:8" s="5" customFormat="1" ht="15.6" customHeight="1" x14ac:dyDescent="0.25">
      <c r="A180" s="11">
        <v>166</v>
      </c>
      <c r="B180" s="11"/>
      <c r="C180" s="12" t="s">
        <v>408</v>
      </c>
      <c r="D180" s="12" t="s">
        <v>409</v>
      </c>
      <c r="E180" s="11" t="s">
        <v>151</v>
      </c>
      <c r="F180" s="11">
        <v>0.75949999999999995</v>
      </c>
      <c r="G180" s="13">
        <v>14.45</v>
      </c>
      <c r="H180" s="13">
        <f t="shared" si="5"/>
        <v>10.97</v>
      </c>
    </row>
    <row r="181" spans="1:8" s="5" customFormat="1" ht="31.15" customHeight="1" x14ac:dyDescent="0.25">
      <c r="A181" s="11">
        <v>167</v>
      </c>
      <c r="B181" s="11"/>
      <c r="C181" s="12" t="s">
        <v>410</v>
      </c>
      <c r="D181" s="12" t="s">
        <v>411</v>
      </c>
      <c r="E181" s="11" t="s">
        <v>151</v>
      </c>
      <c r="F181" s="11">
        <v>1.2301599999999999</v>
      </c>
      <c r="G181" s="13">
        <v>6.66</v>
      </c>
      <c r="H181" s="13">
        <f t="shared" si="5"/>
        <v>8.19</v>
      </c>
    </row>
    <row r="182" spans="1:8" s="5" customFormat="1" ht="15.6" customHeight="1" x14ac:dyDescent="0.25">
      <c r="A182" s="11">
        <v>168</v>
      </c>
      <c r="B182" s="11"/>
      <c r="C182" s="12" t="s">
        <v>412</v>
      </c>
      <c r="D182" s="12" t="s">
        <v>413</v>
      </c>
      <c r="E182" s="11" t="s">
        <v>151</v>
      </c>
      <c r="F182" s="11">
        <v>3.22</v>
      </c>
      <c r="G182" s="13">
        <v>2.36</v>
      </c>
      <c r="H182" s="13">
        <f t="shared" si="5"/>
        <v>7.6</v>
      </c>
    </row>
    <row r="183" spans="1:8" s="5" customFormat="1" ht="31.15" customHeight="1" x14ac:dyDescent="0.25">
      <c r="A183" s="11">
        <v>169</v>
      </c>
      <c r="B183" s="11"/>
      <c r="C183" s="12" t="s">
        <v>414</v>
      </c>
      <c r="D183" s="12" t="s">
        <v>415</v>
      </c>
      <c r="E183" s="11" t="s">
        <v>151</v>
      </c>
      <c r="F183" s="11">
        <v>2.39</v>
      </c>
      <c r="G183" s="13">
        <v>2.99</v>
      </c>
      <c r="H183" s="13">
        <f t="shared" si="5"/>
        <v>7.15</v>
      </c>
    </row>
    <row r="184" spans="1:8" s="5" customFormat="1" ht="31.15" customHeight="1" x14ac:dyDescent="0.25">
      <c r="A184" s="11">
        <v>170</v>
      </c>
      <c r="B184" s="11"/>
      <c r="C184" s="12" t="s">
        <v>416</v>
      </c>
      <c r="D184" s="12" t="s">
        <v>417</v>
      </c>
      <c r="E184" s="11" t="s">
        <v>151</v>
      </c>
      <c r="F184" s="11">
        <v>9.4384080000000008</v>
      </c>
      <c r="G184" s="13">
        <v>0.57999999999999996</v>
      </c>
      <c r="H184" s="13">
        <f t="shared" si="5"/>
        <v>5.47</v>
      </c>
    </row>
    <row r="185" spans="1:8" s="5" customFormat="1" ht="15.6" customHeight="1" x14ac:dyDescent="0.25">
      <c r="A185" s="11">
        <v>171</v>
      </c>
      <c r="B185" s="11"/>
      <c r="C185" s="12" t="s">
        <v>418</v>
      </c>
      <c r="D185" s="12" t="s">
        <v>419</v>
      </c>
      <c r="E185" s="11" t="s">
        <v>151</v>
      </c>
      <c r="F185" s="11">
        <v>1.24</v>
      </c>
      <c r="G185" s="13">
        <v>3.82</v>
      </c>
      <c r="H185" s="13">
        <f t="shared" si="5"/>
        <v>4.74</v>
      </c>
    </row>
    <row r="186" spans="1:8" s="5" customFormat="1" ht="15.6" customHeight="1" x14ac:dyDescent="0.25">
      <c r="A186" s="11">
        <v>172</v>
      </c>
      <c r="B186" s="11"/>
      <c r="C186" s="12" t="s">
        <v>420</v>
      </c>
      <c r="D186" s="12" t="s">
        <v>421</v>
      </c>
      <c r="E186" s="11" t="s">
        <v>151</v>
      </c>
      <c r="F186" s="11">
        <v>8.405E-2</v>
      </c>
      <c r="G186" s="13">
        <v>36.9</v>
      </c>
      <c r="H186" s="13">
        <f t="shared" si="5"/>
        <v>3.1</v>
      </c>
    </row>
    <row r="187" spans="1:8" s="5" customFormat="1" ht="46.9" customHeight="1" x14ac:dyDescent="0.25">
      <c r="A187" s="11">
        <v>173</v>
      </c>
      <c r="B187" s="11"/>
      <c r="C187" s="12" t="s">
        <v>422</v>
      </c>
      <c r="D187" s="12" t="s">
        <v>423</v>
      </c>
      <c r="E187" s="11" t="s">
        <v>151</v>
      </c>
      <c r="F187" s="11">
        <v>0.216</v>
      </c>
      <c r="G187" s="13">
        <v>11.13</v>
      </c>
      <c r="H187" s="13">
        <f t="shared" si="5"/>
        <v>2.4</v>
      </c>
    </row>
    <row r="188" spans="1:8" s="5" customFormat="1" ht="31.15" customHeight="1" x14ac:dyDescent="0.25">
      <c r="A188" s="11">
        <v>174</v>
      </c>
      <c r="B188" s="11"/>
      <c r="C188" s="12" t="s">
        <v>424</v>
      </c>
      <c r="D188" s="12" t="s">
        <v>425</v>
      </c>
      <c r="E188" s="11" t="s">
        <v>151</v>
      </c>
      <c r="F188" s="11">
        <v>2.2796E-2</v>
      </c>
      <c r="G188" s="13">
        <v>77.2</v>
      </c>
      <c r="H188" s="13">
        <f t="shared" si="5"/>
        <v>1.76</v>
      </c>
    </row>
    <row r="189" spans="1:8" s="5" customFormat="1" ht="15.6" customHeight="1" x14ac:dyDescent="0.25">
      <c r="A189" s="11">
        <v>175</v>
      </c>
      <c r="B189" s="11"/>
      <c r="C189" s="12" t="s">
        <v>426</v>
      </c>
      <c r="D189" s="12" t="s">
        <v>427</v>
      </c>
      <c r="E189" s="11" t="s">
        <v>151</v>
      </c>
      <c r="F189" s="11">
        <v>0.92800000000000005</v>
      </c>
      <c r="G189" s="13">
        <v>1.1100000000000001</v>
      </c>
      <c r="H189" s="13">
        <f t="shared" si="5"/>
        <v>1.03</v>
      </c>
    </row>
    <row r="190" spans="1:8" s="5" customFormat="1" ht="15.6" customHeight="1" x14ac:dyDescent="0.25">
      <c r="A190" s="11">
        <v>176</v>
      </c>
      <c r="B190" s="11"/>
      <c r="C190" s="12" t="s">
        <v>428</v>
      </c>
      <c r="D190" s="12" t="s">
        <v>429</v>
      </c>
      <c r="E190" s="11" t="s">
        <v>151</v>
      </c>
      <c r="F190" s="11">
        <v>3.1752000000000002E-2</v>
      </c>
      <c r="G190" s="13">
        <v>15.4</v>
      </c>
      <c r="H190" s="13">
        <f t="shared" si="5"/>
        <v>0.49</v>
      </c>
    </row>
    <row r="191" spans="1:8" s="5" customFormat="1" ht="15.6" customHeight="1" x14ac:dyDescent="0.25">
      <c r="A191" s="11">
        <v>177</v>
      </c>
      <c r="B191" s="11"/>
      <c r="C191" s="12" t="s">
        <v>430</v>
      </c>
      <c r="D191" s="12" t="s">
        <v>431</v>
      </c>
      <c r="E191" s="11" t="s">
        <v>151</v>
      </c>
      <c r="F191" s="11">
        <v>3.8764E-2</v>
      </c>
      <c r="G191" s="13">
        <v>6.7</v>
      </c>
      <c r="H191" s="13">
        <f t="shared" si="5"/>
        <v>0.26</v>
      </c>
    </row>
    <row r="192" spans="1:8" s="5" customFormat="1" ht="31.15" customHeight="1" x14ac:dyDescent="0.25">
      <c r="A192" s="11">
        <v>178</v>
      </c>
      <c r="B192" s="11"/>
      <c r="C192" s="12" t="s">
        <v>432</v>
      </c>
      <c r="D192" s="12" t="s">
        <v>433</v>
      </c>
      <c r="E192" s="11" t="s">
        <v>151</v>
      </c>
      <c r="F192" s="11">
        <v>0.124</v>
      </c>
      <c r="G192" s="13">
        <v>2.16</v>
      </c>
      <c r="H192" s="13">
        <f t="shared" si="5"/>
        <v>0.27</v>
      </c>
    </row>
    <row r="193" spans="1:8" s="5" customFormat="1" ht="15.6" customHeight="1" x14ac:dyDescent="0.25">
      <c r="A193" s="11">
        <v>179</v>
      </c>
      <c r="B193" s="11"/>
      <c r="C193" s="12" t="s">
        <v>434</v>
      </c>
      <c r="D193" s="12" t="s">
        <v>435</v>
      </c>
      <c r="E193" s="11" t="s">
        <v>151</v>
      </c>
      <c r="F193" s="11">
        <v>2.2796E-2</v>
      </c>
      <c r="G193" s="13">
        <v>8</v>
      </c>
      <c r="H193" s="13">
        <f t="shared" si="5"/>
        <v>0.18</v>
      </c>
    </row>
    <row r="194" spans="1:8" s="5" customFormat="1" ht="15.6" customHeight="1" x14ac:dyDescent="0.25">
      <c r="A194" s="11">
        <v>180</v>
      </c>
      <c r="B194" s="11"/>
      <c r="C194" s="12" t="s">
        <v>436</v>
      </c>
      <c r="D194" s="12" t="s">
        <v>437</v>
      </c>
      <c r="E194" s="11" t="s">
        <v>151</v>
      </c>
      <c r="F194" s="11">
        <v>3.4499999999999998E-4</v>
      </c>
      <c r="G194" s="13">
        <v>94.38</v>
      </c>
      <c r="H194" s="13">
        <f t="shared" si="5"/>
        <v>0.03</v>
      </c>
    </row>
    <row r="195" spans="1:8" s="5" customFormat="1" ht="31.15" customHeight="1" x14ac:dyDescent="0.25">
      <c r="A195" s="11">
        <v>181</v>
      </c>
      <c r="B195" s="11"/>
      <c r="C195" s="12" t="s">
        <v>438</v>
      </c>
      <c r="D195" s="12" t="s">
        <v>439</v>
      </c>
      <c r="E195" s="11" t="s">
        <v>151</v>
      </c>
      <c r="F195" s="11">
        <v>3.4499999999999998E-4</v>
      </c>
      <c r="G195" s="13">
        <v>19.760000000000002</v>
      </c>
      <c r="H195" s="13">
        <f t="shared" si="5"/>
        <v>0.01</v>
      </c>
    </row>
    <row r="196" spans="1:8" s="9" customFormat="1" ht="15.6" customHeight="1" x14ac:dyDescent="0.25">
      <c r="A196" s="171" t="s">
        <v>440</v>
      </c>
      <c r="B196" s="171"/>
      <c r="C196" s="172"/>
      <c r="D196" s="172"/>
      <c r="E196" s="173"/>
      <c r="F196" s="89"/>
      <c r="G196" s="10"/>
      <c r="H196" s="10">
        <f>SUM(H197:H847)</f>
        <v>40205334.68</v>
      </c>
    </row>
    <row r="197" spans="1:8" s="5" customFormat="1" ht="31.15" customHeight="1" x14ac:dyDescent="0.25">
      <c r="A197" s="11">
        <v>182</v>
      </c>
      <c r="B197" s="11"/>
      <c r="C197" s="12" t="s">
        <v>441</v>
      </c>
      <c r="D197" s="12" t="s">
        <v>442</v>
      </c>
      <c r="E197" s="11" t="s">
        <v>443</v>
      </c>
      <c r="F197" s="11">
        <v>5751.44542</v>
      </c>
      <c r="G197" s="13">
        <v>748.04</v>
      </c>
      <c r="H197" s="13">
        <f t="shared" ref="H197:H260" si="6">ROUND(F197*G197,2)</f>
        <v>4302311.2300000004</v>
      </c>
    </row>
    <row r="198" spans="1:8" s="5" customFormat="1" ht="31.15" customHeight="1" x14ac:dyDescent="0.25">
      <c r="A198" s="11">
        <v>183</v>
      </c>
      <c r="B198" s="11"/>
      <c r="C198" s="12" t="s">
        <v>444</v>
      </c>
      <c r="D198" s="12" t="s">
        <v>445</v>
      </c>
      <c r="E198" s="11" t="s">
        <v>446</v>
      </c>
      <c r="F198" s="11">
        <v>242.85</v>
      </c>
      <c r="G198" s="13">
        <v>13762.57</v>
      </c>
      <c r="H198" s="13">
        <f t="shared" si="6"/>
        <v>3342240.12</v>
      </c>
    </row>
    <row r="199" spans="1:8" s="5" customFormat="1" ht="31.15" customHeight="1" x14ac:dyDescent="0.25">
      <c r="A199" s="11">
        <v>184</v>
      </c>
      <c r="B199" s="11"/>
      <c r="C199" s="12" t="s">
        <v>447</v>
      </c>
      <c r="D199" s="12" t="s">
        <v>448</v>
      </c>
      <c r="E199" s="11" t="s">
        <v>446</v>
      </c>
      <c r="F199" s="11">
        <v>960.76750000000004</v>
      </c>
      <c r="G199" s="13">
        <v>2958.49</v>
      </c>
      <c r="H199" s="13">
        <f t="shared" si="6"/>
        <v>2842421.04</v>
      </c>
    </row>
    <row r="200" spans="1:8" s="5" customFormat="1" ht="46.9" customHeight="1" x14ac:dyDescent="0.25">
      <c r="A200" s="11">
        <v>185</v>
      </c>
      <c r="B200" s="11"/>
      <c r="C200" s="12" t="s">
        <v>449</v>
      </c>
      <c r="D200" s="12" t="s">
        <v>450</v>
      </c>
      <c r="E200" s="11" t="s">
        <v>446</v>
      </c>
      <c r="F200" s="11">
        <v>331.5677</v>
      </c>
      <c r="G200" s="13">
        <v>7664</v>
      </c>
      <c r="H200" s="13">
        <f t="shared" si="6"/>
        <v>2541134.85</v>
      </c>
    </row>
    <row r="201" spans="1:8" s="5" customFormat="1" ht="15.6" customHeight="1" x14ac:dyDescent="0.25">
      <c r="A201" s="11">
        <v>186</v>
      </c>
      <c r="B201" s="11"/>
      <c r="C201" s="12" t="s">
        <v>451</v>
      </c>
      <c r="D201" s="12" t="s">
        <v>452</v>
      </c>
      <c r="E201" s="11" t="s">
        <v>453</v>
      </c>
      <c r="F201" s="11">
        <v>5984</v>
      </c>
      <c r="G201" s="13">
        <v>337.37</v>
      </c>
      <c r="H201" s="13">
        <f t="shared" si="6"/>
        <v>2018822.08</v>
      </c>
    </row>
    <row r="202" spans="1:8" s="5" customFormat="1" ht="15.6" customHeight="1" x14ac:dyDescent="0.25">
      <c r="A202" s="11">
        <v>187</v>
      </c>
      <c r="B202" s="11"/>
      <c r="C202" s="12" t="s">
        <v>454</v>
      </c>
      <c r="D202" s="12" t="s">
        <v>455</v>
      </c>
      <c r="E202" s="11" t="s">
        <v>453</v>
      </c>
      <c r="F202" s="11">
        <v>20620</v>
      </c>
      <c r="G202" s="13">
        <v>57.5</v>
      </c>
      <c r="H202" s="13">
        <f t="shared" si="6"/>
        <v>1185650</v>
      </c>
    </row>
    <row r="203" spans="1:8" s="5" customFormat="1" ht="31.15" customHeight="1" x14ac:dyDescent="0.25">
      <c r="A203" s="11">
        <v>188</v>
      </c>
      <c r="B203" s="11"/>
      <c r="C203" s="12" t="s">
        <v>456</v>
      </c>
      <c r="D203" s="12" t="s">
        <v>457</v>
      </c>
      <c r="E203" s="11" t="s">
        <v>453</v>
      </c>
      <c r="F203" s="11">
        <v>131300</v>
      </c>
      <c r="G203" s="13">
        <v>8.36</v>
      </c>
      <c r="H203" s="13">
        <f t="shared" si="6"/>
        <v>1097668</v>
      </c>
    </row>
    <row r="204" spans="1:8" s="5" customFormat="1" ht="15.6" customHeight="1" x14ac:dyDescent="0.25">
      <c r="A204" s="11">
        <v>189</v>
      </c>
      <c r="B204" s="11"/>
      <c r="C204" s="12" t="s">
        <v>458</v>
      </c>
      <c r="D204" s="12" t="s">
        <v>459</v>
      </c>
      <c r="E204" s="11" t="s">
        <v>460</v>
      </c>
      <c r="F204" s="11">
        <v>593173.06000000006</v>
      </c>
      <c r="G204" s="13">
        <v>1.75</v>
      </c>
      <c r="H204" s="13">
        <f t="shared" si="6"/>
        <v>1038052.86</v>
      </c>
    </row>
    <row r="205" spans="1:8" s="5" customFormat="1" ht="15.6" customHeight="1" x14ac:dyDescent="0.25">
      <c r="A205" s="11">
        <v>190</v>
      </c>
      <c r="B205" s="11"/>
      <c r="C205" s="12" t="s">
        <v>461</v>
      </c>
      <c r="D205" s="12" t="s">
        <v>462</v>
      </c>
      <c r="E205" s="11" t="s">
        <v>443</v>
      </c>
      <c r="F205" s="11">
        <v>173.95</v>
      </c>
      <c r="G205" s="13">
        <v>5190.38</v>
      </c>
      <c r="H205" s="13">
        <f t="shared" si="6"/>
        <v>902866.6</v>
      </c>
    </row>
    <row r="206" spans="1:8" s="5" customFormat="1" ht="15.6" customHeight="1" x14ac:dyDescent="0.25">
      <c r="A206" s="11">
        <v>191</v>
      </c>
      <c r="B206" s="11"/>
      <c r="C206" s="12" t="s">
        <v>461</v>
      </c>
      <c r="D206" s="12" t="s">
        <v>462</v>
      </c>
      <c r="E206" s="11" t="s">
        <v>443</v>
      </c>
      <c r="F206" s="11">
        <v>173.95</v>
      </c>
      <c r="G206" s="13">
        <v>5190.38</v>
      </c>
      <c r="H206" s="13">
        <f t="shared" si="6"/>
        <v>902866.6</v>
      </c>
    </row>
    <row r="207" spans="1:8" s="5" customFormat="1" ht="15.6" customHeight="1" x14ac:dyDescent="0.25">
      <c r="A207" s="11">
        <v>192</v>
      </c>
      <c r="B207" s="11"/>
      <c r="C207" s="12" t="s">
        <v>461</v>
      </c>
      <c r="D207" s="12" t="s">
        <v>462</v>
      </c>
      <c r="E207" s="11" t="s">
        <v>443</v>
      </c>
      <c r="F207" s="11">
        <v>169.05</v>
      </c>
      <c r="G207" s="13">
        <v>5190.38</v>
      </c>
      <c r="H207" s="13">
        <f t="shared" si="6"/>
        <v>877433.74</v>
      </c>
    </row>
    <row r="208" spans="1:8" s="5" customFormat="1" ht="15.6" customHeight="1" x14ac:dyDescent="0.25">
      <c r="A208" s="11">
        <v>193</v>
      </c>
      <c r="B208" s="11"/>
      <c r="C208" s="12" t="s">
        <v>461</v>
      </c>
      <c r="D208" s="12" t="s">
        <v>462</v>
      </c>
      <c r="E208" s="11" t="s">
        <v>443</v>
      </c>
      <c r="F208" s="11">
        <v>169.05</v>
      </c>
      <c r="G208" s="13">
        <v>5190.38</v>
      </c>
      <c r="H208" s="13">
        <f t="shared" si="6"/>
        <v>877433.74</v>
      </c>
    </row>
    <row r="209" spans="1:8" s="5" customFormat="1" ht="15.6" customHeight="1" x14ac:dyDescent="0.25">
      <c r="A209" s="11">
        <v>194</v>
      </c>
      <c r="B209" s="11"/>
      <c r="C209" s="12" t="s">
        <v>461</v>
      </c>
      <c r="D209" s="12" t="s">
        <v>462</v>
      </c>
      <c r="E209" s="11" t="s">
        <v>443</v>
      </c>
      <c r="F209" s="11">
        <v>169.05</v>
      </c>
      <c r="G209" s="13">
        <v>5190.38</v>
      </c>
      <c r="H209" s="13">
        <f t="shared" si="6"/>
        <v>877433.74</v>
      </c>
    </row>
    <row r="210" spans="1:8" s="5" customFormat="1" ht="46.9" customHeight="1" x14ac:dyDescent="0.25">
      <c r="A210" s="11">
        <v>195</v>
      </c>
      <c r="B210" s="11"/>
      <c r="C210" s="12" t="s">
        <v>463</v>
      </c>
      <c r="D210" s="12" t="s">
        <v>464</v>
      </c>
      <c r="E210" s="11" t="s">
        <v>446</v>
      </c>
      <c r="F210" s="11">
        <v>111.30915899999999</v>
      </c>
      <c r="G210" s="13">
        <v>7792.12</v>
      </c>
      <c r="H210" s="13">
        <f t="shared" si="6"/>
        <v>867334.32</v>
      </c>
    </row>
    <row r="211" spans="1:8" s="5" customFormat="1" ht="31.15" customHeight="1" x14ac:dyDescent="0.25">
      <c r="A211" s="11">
        <v>196</v>
      </c>
      <c r="B211" s="11"/>
      <c r="C211" s="12" t="s">
        <v>465</v>
      </c>
      <c r="D211" s="12" t="s">
        <v>466</v>
      </c>
      <c r="E211" s="11" t="s">
        <v>446</v>
      </c>
      <c r="F211" s="11">
        <v>128.71385900000001</v>
      </c>
      <c r="G211" s="13">
        <v>5650</v>
      </c>
      <c r="H211" s="13">
        <f t="shared" si="6"/>
        <v>727233.3</v>
      </c>
    </row>
    <row r="212" spans="1:8" s="5" customFormat="1" ht="31.15" customHeight="1" x14ac:dyDescent="0.25">
      <c r="A212" s="11">
        <v>197</v>
      </c>
      <c r="B212" s="11"/>
      <c r="C212" s="12" t="s">
        <v>467</v>
      </c>
      <c r="D212" s="12" t="s">
        <v>468</v>
      </c>
      <c r="E212" s="11" t="s">
        <v>469</v>
      </c>
      <c r="F212" s="11">
        <v>4140</v>
      </c>
      <c r="G212" s="13">
        <v>172.29</v>
      </c>
      <c r="H212" s="13">
        <f t="shared" si="6"/>
        <v>713280.6</v>
      </c>
    </row>
    <row r="213" spans="1:8" s="5" customFormat="1" ht="46.9" customHeight="1" x14ac:dyDescent="0.25">
      <c r="A213" s="11">
        <v>198</v>
      </c>
      <c r="B213" s="11"/>
      <c r="C213" s="12" t="s">
        <v>470</v>
      </c>
      <c r="D213" s="12" t="s">
        <v>471</v>
      </c>
      <c r="E213" s="11" t="s">
        <v>453</v>
      </c>
      <c r="F213" s="11">
        <v>425</v>
      </c>
      <c r="G213" s="13">
        <v>1563.22</v>
      </c>
      <c r="H213" s="13">
        <f t="shared" si="6"/>
        <v>664368.5</v>
      </c>
    </row>
    <row r="214" spans="1:8" s="5" customFormat="1" ht="109.15" customHeight="1" x14ac:dyDescent="0.25">
      <c r="A214" s="11">
        <v>199</v>
      </c>
      <c r="B214" s="11"/>
      <c r="C214" s="12" t="s">
        <v>472</v>
      </c>
      <c r="D214" s="12" t="s">
        <v>473</v>
      </c>
      <c r="E214" s="11" t="s">
        <v>474</v>
      </c>
      <c r="F214" s="11">
        <v>10455</v>
      </c>
      <c r="G214" s="13">
        <v>56.52</v>
      </c>
      <c r="H214" s="13">
        <f t="shared" si="6"/>
        <v>590916.6</v>
      </c>
    </row>
    <row r="215" spans="1:8" s="5" customFormat="1" ht="15.6" customHeight="1" x14ac:dyDescent="0.25">
      <c r="A215" s="11">
        <v>200</v>
      </c>
      <c r="B215" s="11"/>
      <c r="C215" s="12" t="s">
        <v>475</v>
      </c>
      <c r="D215" s="12" t="s">
        <v>476</v>
      </c>
      <c r="E215" s="11" t="s">
        <v>474</v>
      </c>
      <c r="F215" s="11">
        <v>19.604199999999999</v>
      </c>
      <c r="G215" s="13">
        <v>26867.78</v>
      </c>
      <c r="H215" s="13">
        <f t="shared" si="6"/>
        <v>526721.32999999996</v>
      </c>
    </row>
    <row r="216" spans="1:8" s="5" customFormat="1" ht="15.6" customHeight="1" x14ac:dyDescent="0.25">
      <c r="A216" s="11">
        <v>201</v>
      </c>
      <c r="B216" s="11"/>
      <c r="C216" s="12" t="s">
        <v>477</v>
      </c>
      <c r="D216" s="12" t="s">
        <v>478</v>
      </c>
      <c r="E216" s="11" t="s">
        <v>453</v>
      </c>
      <c r="F216" s="11">
        <v>1470</v>
      </c>
      <c r="G216" s="13">
        <v>350</v>
      </c>
      <c r="H216" s="13">
        <f t="shared" si="6"/>
        <v>514500</v>
      </c>
    </row>
    <row r="217" spans="1:8" s="5" customFormat="1" ht="46.9" customHeight="1" x14ac:dyDescent="0.25">
      <c r="A217" s="11">
        <v>202</v>
      </c>
      <c r="B217" s="11"/>
      <c r="C217" s="12" t="s">
        <v>479</v>
      </c>
      <c r="D217" s="12" t="s">
        <v>480</v>
      </c>
      <c r="E217" s="11" t="s">
        <v>446</v>
      </c>
      <c r="F217" s="11">
        <v>60.070129000000001</v>
      </c>
      <c r="G217" s="13">
        <v>7917</v>
      </c>
      <c r="H217" s="13">
        <f t="shared" si="6"/>
        <v>475575.21</v>
      </c>
    </row>
    <row r="218" spans="1:8" s="5" customFormat="1" ht="62.45" customHeight="1" x14ac:dyDescent="0.25">
      <c r="A218" s="11">
        <v>203</v>
      </c>
      <c r="B218" s="11"/>
      <c r="C218" s="12" t="s">
        <v>481</v>
      </c>
      <c r="D218" s="12" t="s">
        <v>482</v>
      </c>
      <c r="E218" s="11" t="s">
        <v>483</v>
      </c>
      <c r="F218" s="11">
        <v>307.76</v>
      </c>
      <c r="G218" s="13">
        <v>1439.62</v>
      </c>
      <c r="H218" s="13">
        <f t="shared" si="6"/>
        <v>443057.45</v>
      </c>
    </row>
    <row r="219" spans="1:8" s="5" customFormat="1" ht="46.9" customHeight="1" x14ac:dyDescent="0.25">
      <c r="A219" s="11">
        <v>204</v>
      </c>
      <c r="B219" s="11"/>
      <c r="C219" s="12" t="s">
        <v>484</v>
      </c>
      <c r="D219" s="12" t="s">
        <v>485</v>
      </c>
      <c r="E219" s="11" t="s">
        <v>453</v>
      </c>
      <c r="F219" s="11">
        <v>24038</v>
      </c>
      <c r="G219" s="13">
        <v>17.73</v>
      </c>
      <c r="H219" s="13">
        <f t="shared" si="6"/>
        <v>426193.74</v>
      </c>
    </row>
    <row r="220" spans="1:8" s="5" customFormat="1" ht="46.9" customHeight="1" x14ac:dyDescent="0.25">
      <c r="A220" s="11">
        <v>205</v>
      </c>
      <c r="B220" s="11"/>
      <c r="C220" s="12" t="s">
        <v>486</v>
      </c>
      <c r="D220" s="12" t="s">
        <v>487</v>
      </c>
      <c r="E220" s="11" t="s">
        <v>446</v>
      </c>
      <c r="F220" s="11">
        <v>71.855131999999998</v>
      </c>
      <c r="G220" s="13">
        <v>5582.57</v>
      </c>
      <c r="H220" s="13">
        <f t="shared" si="6"/>
        <v>401136.3</v>
      </c>
    </row>
    <row r="221" spans="1:8" s="5" customFormat="1" ht="31.15" customHeight="1" x14ac:dyDescent="0.25">
      <c r="A221" s="11">
        <v>206</v>
      </c>
      <c r="B221" s="11"/>
      <c r="C221" s="12" t="s">
        <v>488</v>
      </c>
      <c r="D221" s="12" t="s">
        <v>489</v>
      </c>
      <c r="E221" s="11" t="s">
        <v>453</v>
      </c>
      <c r="F221" s="11">
        <v>1888</v>
      </c>
      <c r="G221" s="13">
        <v>208.2</v>
      </c>
      <c r="H221" s="13">
        <f t="shared" si="6"/>
        <v>393081.59999999998</v>
      </c>
    </row>
    <row r="222" spans="1:8" s="5" customFormat="1" ht="31.15" customHeight="1" x14ac:dyDescent="0.25">
      <c r="A222" s="11">
        <v>207</v>
      </c>
      <c r="B222" s="11"/>
      <c r="C222" s="12" t="s">
        <v>490</v>
      </c>
      <c r="D222" s="12" t="s">
        <v>491</v>
      </c>
      <c r="E222" s="11" t="s">
        <v>446</v>
      </c>
      <c r="F222" s="11">
        <v>28.91</v>
      </c>
      <c r="G222" s="13">
        <v>13579.52</v>
      </c>
      <c r="H222" s="13">
        <f t="shared" si="6"/>
        <v>392583.92</v>
      </c>
    </row>
    <row r="223" spans="1:8" s="5" customFormat="1" ht="15.6" customHeight="1" x14ac:dyDescent="0.25">
      <c r="A223" s="11">
        <v>208</v>
      </c>
      <c r="B223" s="11"/>
      <c r="C223" s="12" t="s">
        <v>492</v>
      </c>
      <c r="D223" s="12" t="s">
        <v>493</v>
      </c>
      <c r="E223" s="11" t="s">
        <v>494</v>
      </c>
      <c r="F223" s="11">
        <v>8517.41</v>
      </c>
      <c r="G223" s="13">
        <v>41.11</v>
      </c>
      <c r="H223" s="13">
        <f t="shared" si="6"/>
        <v>350150.73</v>
      </c>
    </row>
    <row r="224" spans="1:8" s="5" customFormat="1" ht="62.45" customHeight="1" x14ac:dyDescent="0.25">
      <c r="A224" s="11">
        <v>209</v>
      </c>
      <c r="B224" s="11"/>
      <c r="C224" s="12" t="s">
        <v>495</v>
      </c>
      <c r="D224" s="12" t="s">
        <v>496</v>
      </c>
      <c r="E224" s="11" t="s">
        <v>446</v>
      </c>
      <c r="F224" s="11">
        <v>71.89</v>
      </c>
      <c r="G224" s="13">
        <v>4766.2299999999996</v>
      </c>
      <c r="H224" s="13">
        <f t="shared" si="6"/>
        <v>342644.27</v>
      </c>
    </row>
    <row r="225" spans="1:8" s="5" customFormat="1" ht="31.15" customHeight="1" x14ac:dyDescent="0.25">
      <c r="A225" s="11">
        <v>210</v>
      </c>
      <c r="B225" s="11"/>
      <c r="C225" s="12" t="s">
        <v>497</v>
      </c>
      <c r="D225" s="12" t="s">
        <v>498</v>
      </c>
      <c r="E225" s="11" t="s">
        <v>499</v>
      </c>
      <c r="F225" s="11">
        <v>2202</v>
      </c>
      <c r="G225" s="13">
        <v>145.94999999999999</v>
      </c>
      <c r="H225" s="13">
        <f t="shared" si="6"/>
        <v>321381.90000000002</v>
      </c>
    </row>
    <row r="226" spans="1:8" s="5" customFormat="1" ht="15.6" customHeight="1" x14ac:dyDescent="0.25">
      <c r="A226" s="11">
        <v>211</v>
      </c>
      <c r="B226" s="11"/>
      <c r="C226" s="12" t="s">
        <v>500</v>
      </c>
      <c r="D226" s="12" t="s">
        <v>501</v>
      </c>
      <c r="E226" s="11" t="s">
        <v>446</v>
      </c>
      <c r="F226" s="11">
        <v>426.351562</v>
      </c>
      <c r="G226" s="13">
        <v>728.2</v>
      </c>
      <c r="H226" s="13">
        <f t="shared" si="6"/>
        <v>310469.21000000002</v>
      </c>
    </row>
    <row r="227" spans="1:8" s="5" customFormat="1" ht="31.15" customHeight="1" x14ac:dyDescent="0.25">
      <c r="A227" s="11">
        <v>212</v>
      </c>
      <c r="B227" s="11"/>
      <c r="C227" s="12" t="s">
        <v>502</v>
      </c>
      <c r="D227" s="12" t="s">
        <v>503</v>
      </c>
      <c r="E227" s="11" t="s">
        <v>453</v>
      </c>
      <c r="F227" s="11">
        <v>664</v>
      </c>
      <c r="G227" s="13">
        <v>442.36</v>
      </c>
      <c r="H227" s="13">
        <f t="shared" si="6"/>
        <v>293727.03999999998</v>
      </c>
    </row>
    <row r="228" spans="1:8" s="5" customFormat="1" ht="31.15" customHeight="1" x14ac:dyDescent="0.25">
      <c r="A228" s="11">
        <v>213</v>
      </c>
      <c r="B228" s="11"/>
      <c r="C228" s="12" t="s">
        <v>504</v>
      </c>
      <c r="D228" s="12" t="s">
        <v>505</v>
      </c>
      <c r="E228" s="11" t="s">
        <v>453</v>
      </c>
      <c r="F228" s="11">
        <v>2138</v>
      </c>
      <c r="G228" s="13">
        <v>132.79</v>
      </c>
      <c r="H228" s="13">
        <f t="shared" si="6"/>
        <v>283905.02</v>
      </c>
    </row>
    <row r="229" spans="1:8" s="5" customFormat="1" ht="31.15" customHeight="1" x14ac:dyDescent="0.25">
      <c r="A229" s="11">
        <v>214</v>
      </c>
      <c r="B229" s="11"/>
      <c r="C229" s="12" t="s">
        <v>506</v>
      </c>
      <c r="D229" s="12" t="s">
        <v>507</v>
      </c>
      <c r="E229" s="11" t="s">
        <v>443</v>
      </c>
      <c r="F229" s="11">
        <v>425.16962000000001</v>
      </c>
      <c r="G229" s="13">
        <v>665</v>
      </c>
      <c r="H229" s="13">
        <f t="shared" si="6"/>
        <v>282737.8</v>
      </c>
    </row>
    <row r="230" spans="1:8" s="5" customFormat="1" ht="31.15" customHeight="1" x14ac:dyDescent="0.25">
      <c r="A230" s="11">
        <v>215</v>
      </c>
      <c r="B230" s="11"/>
      <c r="C230" s="12" t="s">
        <v>508</v>
      </c>
      <c r="D230" s="12" t="s">
        <v>509</v>
      </c>
      <c r="E230" s="11" t="s">
        <v>443</v>
      </c>
      <c r="F230" s="11">
        <v>3968.024034</v>
      </c>
      <c r="G230" s="13">
        <v>70.599999999999994</v>
      </c>
      <c r="H230" s="13">
        <f t="shared" si="6"/>
        <v>280142.5</v>
      </c>
    </row>
    <row r="231" spans="1:8" s="5" customFormat="1" ht="15.6" customHeight="1" x14ac:dyDescent="0.25">
      <c r="A231" s="11">
        <v>216</v>
      </c>
      <c r="B231" s="11"/>
      <c r="C231" s="12" t="s">
        <v>461</v>
      </c>
      <c r="D231" s="12" t="s">
        <v>462</v>
      </c>
      <c r="E231" s="11" t="s">
        <v>443</v>
      </c>
      <c r="F231" s="11">
        <v>53.9</v>
      </c>
      <c r="G231" s="13">
        <v>5190.38</v>
      </c>
      <c r="H231" s="13">
        <f t="shared" si="6"/>
        <v>279761.48</v>
      </c>
    </row>
    <row r="232" spans="1:8" s="5" customFormat="1" ht="62.45" customHeight="1" x14ac:dyDescent="0.25">
      <c r="A232" s="11">
        <v>217</v>
      </c>
      <c r="B232" s="11"/>
      <c r="C232" s="12" t="s">
        <v>510</v>
      </c>
      <c r="D232" s="12" t="s">
        <v>511</v>
      </c>
      <c r="E232" s="11" t="s">
        <v>483</v>
      </c>
      <c r="F232" s="11">
        <v>876.56</v>
      </c>
      <c r="G232" s="13">
        <v>299.5</v>
      </c>
      <c r="H232" s="13">
        <f t="shared" si="6"/>
        <v>262529.71999999997</v>
      </c>
    </row>
    <row r="233" spans="1:8" s="5" customFormat="1" ht="31.15" customHeight="1" x14ac:dyDescent="0.25">
      <c r="A233" s="11">
        <v>218</v>
      </c>
      <c r="B233" s="11"/>
      <c r="C233" s="12" t="s">
        <v>497</v>
      </c>
      <c r="D233" s="12" t="s">
        <v>498</v>
      </c>
      <c r="E233" s="11" t="s">
        <v>499</v>
      </c>
      <c r="F233" s="11">
        <v>1782</v>
      </c>
      <c r="G233" s="13">
        <v>145.94999999999999</v>
      </c>
      <c r="H233" s="13">
        <f t="shared" si="6"/>
        <v>260082.9</v>
      </c>
    </row>
    <row r="234" spans="1:8" s="5" customFormat="1" ht="46.9" customHeight="1" x14ac:dyDescent="0.25">
      <c r="A234" s="11">
        <v>219</v>
      </c>
      <c r="B234" s="11"/>
      <c r="C234" s="12" t="s">
        <v>477</v>
      </c>
      <c r="D234" s="12" t="s">
        <v>512</v>
      </c>
      <c r="E234" s="11" t="s">
        <v>513</v>
      </c>
      <c r="F234" s="11">
        <v>55</v>
      </c>
      <c r="G234" s="13">
        <v>4726.46</v>
      </c>
      <c r="H234" s="13">
        <f t="shared" si="6"/>
        <v>259955.3</v>
      </c>
    </row>
    <row r="235" spans="1:8" s="5" customFormat="1" ht="31.15" customHeight="1" x14ac:dyDescent="0.25">
      <c r="A235" s="11">
        <v>220</v>
      </c>
      <c r="B235" s="11"/>
      <c r="C235" s="12" t="s">
        <v>514</v>
      </c>
      <c r="D235" s="12" t="s">
        <v>515</v>
      </c>
      <c r="E235" s="11" t="s">
        <v>443</v>
      </c>
      <c r="F235" s="11">
        <v>427.93693000000002</v>
      </c>
      <c r="G235" s="13">
        <v>600</v>
      </c>
      <c r="H235" s="13">
        <f t="shared" si="6"/>
        <v>256762.16</v>
      </c>
    </row>
    <row r="236" spans="1:8" s="5" customFormat="1" ht="31.15" customHeight="1" x14ac:dyDescent="0.25">
      <c r="A236" s="11">
        <v>221</v>
      </c>
      <c r="B236" s="11"/>
      <c r="C236" s="12" t="s">
        <v>516</v>
      </c>
      <c r="D236" s="12" t="s">
        <v>517</v>
      </c>
      <c r="E236" s="11" t="s">
        <v>518</v>
      </c>
      <c r="F236" s="11">
        <v>4267.0200000000004</v>
      </c>
      <c r="G236" s="13">
        <v>59.29</v>
      </c>
      <c r="H236" s="13">
        <f t="shared" si="6"/>
        <v>252991.62</v>
      </c>
    </row>
    <row r="237" spans="1:8" s="5" customFormat="1" ht="31.15" customHeight="1" x14ac:dyDescent="0.25">
      <c r="A237" s="11">
        <v>222</v>
      </c>
      <c r="B237" s="11"/>
      <c r="C237" s="12" t="s">
        <v>497</v>
      </c>
      <c r="D237" s="12" t="s">
        <v>498</v>
      </c>
      <c r="E237" s="11" t="s">
        <v>499</v>
      </c>
      <c r="F237" s="11">
        <v>450</v>
      </c>
      <c r="G237" s="13">
        <v>145.94999999999999</v>
      </c>
      <c r="H237" s="13">
        <f t="shared" si="6"/>
        <v>65677.5</v>
      </c>
    </row>
    <row r="238" spans="1:8" s="5" customFormat="1" ht="15.6" customHeight="1" x14ac:dyDescent="0.25">
      <c r="A238" s="11">
        <v>223</v>
      </c>
      <c r="B238" s="11"/>
      <c r="C238" s="12" t="s">
        <v>454</v>
      </c>
      <c r="D238" s="12" t="s">
        <v>455</v>
      </c>
      <c r="E238" s="11" t="s">
        <v>453</v>
      </c>
      <c r="F238" s="11">
        <v>1050</v>
      </c>
      <c r="G238" s="13">
        <v>57.5</v>
      </c>
      <c r="H238" s="13">
        <f t="shared" si="6"/>
        <v>60375</v>
      </c>
    </row>
    <row r="239" spans="1:8" s="5" customFormat="1" ht="15.6" customHeight="1" x14ac:dyDescent="0.25">
      <c r="A239" s="11">
        <v>224</v>
      </c>
      <c r="B239" s="11"/>
      <c r="C239" s="12" t="s">
        <v>519</v>
      </c>
      <c r="D239" s="12" t="s">
        <v>520</v>
      </c>
      <c r="E239" s="11" t="s">
        <v>521</v>
      </c>
      <c r="F239" s="11">
        <v>17.82</v>
      </c>
      <c r="G239" s="13">
        <v>519.24</v>
      </c>
      <c r="H239" s="13">
        <f t="shared" si="6"/>
        <v>9252.86</v>
      </c>
    </row>
    <row r="240" spans="1:8" s="5" customFormat="1" ht="15.6" customHeight="1" x14ac:dyDescent="0.25">
      <c r="A240" s="11">
        <v>225</v>
      </c>
      <c r="B240" s="11"/>
      <c r="C240" s="12" t="s">
        <v>477</v>
      </c>
      <c r="D240" s="12" t="s">
        <v>522</v>
      </c>
      <c r="E240" s="11" t="s">
        <v>499</v>
      </c>
      <c r="F240" s="11">
        <v>462</v>
      </c>
      <c r="G240" s="13">
        <v>385.08</v>
      </c>
      <c r="H240" s="13">
        <f t="shared" si="6"/>
        <v>177906.96</v>
      </c>
    </row>
    <row r="241" spans="1:8" s="5" customFormat="1" ht="15.6" customHeight="1" x14ac:dyDescent="0.25">
      <c r="A241" s="11">
        <v>226</v>
      </c>
      <c r="B241" s="11"/>
      <c r="C241" s="12" t="s">
        <v>477</v>
      </c>
      <c r="D241" s="12" t="s">
        <v>523</v>
      </c>
      <c r="E241" s="11" t="s">
        <v>453</v>
      </c>
      <c r="F241" s="11">
        <v>466</v>
      </c>
      <c r="G241" s="13">
        <v>381.74</v>
      </c>
      <c r="H241" s="13">
        <f t="shared" si="6"/>
        <v>177890.84</v>
      </c>
    </row>
    <row r="242" spans="1:8" s="5" customFormat="1" ht="15.6" customHeight="1" x14ac:dyDescent="0.25">
      <c r="A242" s="11">
        <v>227</v>
      </c>
      <c r="B242" s="11"/>
      <c r="C242" s="12" t="s">
        <v>477</v>
      </c>
      <c r="D242" s="12" t="s">
        <v>524</v>
      </c>
      <c r="E242" s="11" t="s">
        <v>453</v>
      </c>
      <c r="F242" s="11">
        <v>7840</v>
      </c>
      <c r="G242" s="13">
        <v>22.03</v>
      </c>
      <c r="H242" s="13">
        <f t="shared" si="6"/>
        <v>172715.2</v>
      </c>
    </row>
    <row r="243" spans="1:8" s="5" customFormat="1" ht="31.15" customHeight="1" x14ac:dyDescent="0.25">
      <c r="A243" s="11">
        <v>228</v>
      </c>
      <c r="B243" s="11"/>
      <c r="C243" s="12" t="s">
        <v>525</v>
      </c>
      <c r="D243" s="12" t="s">
        <v>526</v>
      </c>
      <c r="E243" s="11" t="s">
        <v>446</v>
      </c>
      <c r="F243" s="11">
        <v>373.20549999999997</v>
      </c>
      <c r="G243" s="13">
        <v>412</v>
      </c>
      <c r="H243" s="13">
        <f t="shared" si="6"/>
        <v>153760.67000000001</v>
      </c>
    </row>
    <row r="244" spans="1:8" s="5" customFormat="1" ht="31.15" customHeight="1" x14ac:dyDescent="0.25">
      <c r="A244" s="11">
        <v>229</v>
      </c>
      <c r="B244" s="11"/>
      <c r="C244" s="12" t="s">
        <v>527</v>
      </c>
      <c r="D244" s="12" t="s">
        <v>528</v>
      </c>
      <c r="E244" s="11" t="s">
        <v>446</v>
      </c>
      <c r="F244" s="11">
        <v>22.5504</v>
      </c>
      <c r="G244" s="13">
        <v>6500.56</v>
      </c>
      <c r="H244" s="13">
        <f t="shared" si="6"/>
        <v>146590.23000000001</v>
      </c>
    </row>
    <row r="245" spans="1:8" s="5" customFormat="1" ht="46.9" customHeight="1" x14ac:dyDescent="0.25">
      <c r="A245" s="11">
        <v>230</v>
      </c>
      <c r="B245" s="11"/>
      <c r="C245" s="12" t="s">
        <v>529</v>
      </c>
      <c r="D245" s="12" t="s">
        <v>530</v>
      </c>
      <c r="E245" s="11" t="s">
        <v>446</v>
      </c>
      <c r="F245" s="11">
        <v>0.27</v>
      </c>
      <c r="G245" s="13">
        <v>520484.22</v>
      </c>
      <c r="H245" s="13">
        <f t="shared" si="6"/>
        <v>140530.74</v>
      </c>
    </row>
    <row r="246" spans="1:8" s="5" customFormat="1" ht="31.15" customHeight="1" x14ac:dyDescent="0.25">
      <c r="A246" s="11">
        <v>231</v>
      </c>
      <c r="B246" s="11"/>
      <c r="C246" s="12" t="s">
        <v>531</v>
      </c>
      <c r="D246" s="12" t="s">
        <v>532</v>
      </c>
      <c r="E246" s="11" t="s">
        <v>446</v>
      </c>
      <c r="F246" s="11">
        <v>276.7328</v>
      </c>
      <c r="G246" s="13">
        <v>478.23</v>
      </c>
      <c r="H246" s="13">
        <f t="shared" si="6"/>
        <v>132341.93</v>
      </c>
    </row>
    <row r="247" spans="1:8" s="5" customFormat="1" ht="31.15" customHeight="1" x14ac:dyDescent="0.25">
      <c r="A247" s="11">
        <v>232</v>
      </c>
      <c r="B247" s="11"/>
      <c r="C247" s="12" t="s">
        <v>533</v>
      </c>
      <c r="D247" s="12" t="s">
        <v>534</v>
      </c>
      <c r="E247" s="11" t="s">
        <v>446</v>
      </c>
      <c r="F247" s="11">
        <v>19.211739999999999</v>
      </c>
      <c r="G247" s="13">
        <v>6726.18</v>
      </c>
      <c r="H247" s="13">
        <f t="shared" si="6"/>
        <v>129221.62</v>
      </c>
    </row>
    <row r="248" spans="1:8" s="5" customFormat="1" ht="31.15" customHeight="1" x14ac:dyDescent="0.25">
      <c r="A248" s="11">
        <v>233</v>
      </c>
      <c r="B248" s="11"/>
      <c r="C248" s="12" t="s">
        <v>535</v>
      </c>
      <c r="D248" s="12" t="s">
        <v>536</v>
      </c>
      <c r="E248" s="11" t="s">
        <v>443</v>
      </c>
      <c r="F248" s="11">
        <v>186.09899999999999</v>
      </c>
      <c r="G248" s="13">
        <v>592.76</v>
      </c>
      <c r="H248" s="13">
        <f t="shared" si="6"/>
        <v>110312.04</v>
      </c>
    </row>
    <row r="249" spans="1:8" s="5" customFormat="1" ht="15.6" customHeight="1" x14ac:dyDescent="0.25">
      <c r="A249" s="11">
        <v>234</v>
      </c>
      <c r="B249" s="11"/>
      <c r="C249" s="12" t="s">
        <v>477</v>
      </c>
      <c r="D249" s="12" t="s">
        <v>537</v>
      </c>
      <c r="E249" s="11" t="s">
        <v>453</v>
      </c>
      <c r="F249" s="11">
        <v>1560</v>
      </c>
      <c r="G249" s="13">
        <v>69.069999999999993</v>
      </c>
      <c r="H249" s="13">
        <f t="shared" si="6"/>
        <v>107749.2</v>
      </c>
    </row>
    <row r="250" spans="1:8" s="5" customFormat="1" ht="15.6" customHeight="1" x14ac:dyDescent="0.25">
      <c r="A250" s="11">
        <v>235</v>
      </c>
      <c r="B250" s="11"/>
      <c r="C250" s="12" t="s">
        <v>538</v>
      </c>
      <c r="D250" s="12" t="s">
        <v>539</v>
      </c>
      <c r="E250" s="11" t="s">
        <v>540</v>
      </c>
      <c r="F250" s="11">
        <v>397.29</v>
      </c>
      <c r="G250" s="13">
        <v>268.89999999999998</v>
      </c>
      <c r="H250" s="13">
        <f t="shared" si="6"/>
        <v>106831.28</v>
      </c>
    </row>
    <row r="251" spans="1:8" s="5" customFormat="1" ht="15.6" customHeight="1" x14ac:dyDescent="0.25">
      <c r="A251" s="11">
        <v>236</v>
      </c>
      <c r="B251" s="11"/>
      <c r="C251" s="12" t="s">
        <v>477</v>
      </c>
      <c r="D251" s="12" t="s">
        <v>541</v>
      </c>
      <c r="E251" s="11" t="s">
        <v>453</v>
      </c>
      <c r="F251" s="11">
        <v>3920</v>
      </c>
      <c r="G251" s="13">
        <v>26.82</v>
      </c>
      <c r="H251" s="13">
        <f t="shared" si="6"/>
        <v>105134.39999999999</v>
      </c>
    </row>
    <row r="252" spans="1:8" s="5" customFormat="1" ht="15.6" customHeight="1" x14ac:dyDescent="0.25">
      <c r="A252" s="11">
        <v>237</v>
      </c>
      <c r="B252" s="11"/>
      <c r="C252" s="12" t="s">
        <v>477</v>
      </c>
      <c r="D252" s="12" t="s">
        <v>542</v>
      </c>
      <c r="E252" s="11" t="s">
        <v>483</v>
      </c>
      <c r="F252" s="11">
        <v>655</v>
      </c>
      <c r="G252" s="13">
        <v>148.88999999999999</v>
      </c>
      <c r="H252" s="13">
        <f t="shared" si="6"/>
        <v>97522.95</v>
      </c>
    </row>
    <row r="253" spans="1:8" s="5" customFormat="1" ht="15.6" customHeight="1" x14ac:dyDescent="0.25">
      <c r="A253" s="11">
        <v>238</v>
      </c>
      <c r="B253" s="11"/>
      <c r="C253" s="12" t="s">
        <v>477</v>
      </c>
      <c r="D253" s="12" t="s">
        <v>543</v>
      </c>
      <c r="E253" s="11" t="s">
        <v>453</v>
      </c>
      <c r="F253" s="11">
        <v>245</v>
      </c>
      <c r="G253" s="13">
        <v>388.37</v>
      </c>
      <c r="H253" s="13">
        <f t="shared" si="6"/>
        <v>95150.65</v>
      </c>
    </row>
    <row r="254" spans="1:8" s="5" customFormat="1" ht="15.6" customHeight="1" x14ac:dyDescent="0.25">
      <c r="A254" s="11">
        <v>239</v>
      </c>
      <c r="B254" s="11"/>
      <c r="C254" s="12" t="s">
        <v>544</v>
      </c>
      <c r="D254" s="12" t="s">
        <v>545</v>
      </c>
      <c r="E254" s="11" t="s">
        <v>460</v>
      </c>
      <c r="F254" s="11">
        <v>5764.5</v>
      </c>
      <c r="G254" s="13">
        <v>16.5</v>
      </c>
      <c r="H254" s="13">
        <f t="shared" si="6"/>
        <v>95114.25</v>
      </c>
    </row>
    <row r="255" spans="1:8" s="5" customFormat="1" ht="15.6" customHeight="1" x14ac:dyDescent="0.25">
      <c r="A255" s="11">
        <v>240</v>
      </c>
      <c r="B255" s="11"/>
      <c r="C255" s="12" t="s">
        <v>477</v>
      </c>
      <c r="D255" s="12" t="s">
        <v>522</v>
      </c>
      <c r="E255" s="11" t="s">
        <v>499</v>
      </c>
      <c r="F255" s="11">
        <v>216</v>
      </c>
      <c r="G255" s="13">
        <v>385.08</v>
      </c>
      <c r="H255" s="13">
        <f t="shared" si="6"/>
        <v>83177.279999999999</v>
      </c>
    </row>
    <row r="256" spans="1:8" s="5" customFormat="1" ht="46.9" customHeight="1" x14ac:dyDescent="0.25">
      <c r="A256" s="11">
        <v>241</v>
      </c>
      <c r="B256" s="11"/>
      <c r="C256" s="12" t="s">
        <v>546</v>
      </c>
      <c r="D256" s="12" t="s">
        <v>547</v>
      </c>
      <c r="E256" s="11" t="s">
        <v>446</v>
      </c>
      <c r="F256" s="11">
        <v>0.80062500000000003</v>
      </c>
      <c r="G256" s="13">
        <v>95280.47</v>
      </c>
      <c r="H256" s="13">
        <f t="shared" si="6"/>
        <v>76283.929999999993</v>
      </c>
    </row>
    <row r="257" spans="1:8" s="5" customFormat="1" ht="15.6" customHeight="1" x14ac:dyDescent="0.25">
      <c r="A257" s="11">
        <v>242</v>
      </c>
      <c r="B257" s="11"/>
      <c r="C257" s="12" t="s">
        <v>477</v>
      </c>
      <c r="D257" s="12" t="s">
        <v>548</v>
      </c>
      <c r="E257" s="11" t="s">
        <v>453</v>
      </c>
      <c r="F257" s="11">
        <v>182</v>
      </c>
      <c r="G257" s="13">
        <v>414.48</v>
      </c>
      <c r="H257" s="13">
        <f t="shared" si="6"/>
        <v>75435.360000000001</v>
      </c>
    </row>
    <row r="258" spans="1:8" s="5" customFormat="1" ht="46.9" customHeight="1" x14ac:dyDescent="0.25">
      <c r="A258" s="11">
        <v>243</v>
      </c>
      <c r="B258" s="11"/>
      <c r="C258" s="12" t="s">
        <v>549</v>
      </c>
      <c r="D258" s="12" t="s">
        <v>550</v>
      </c>
      <c r="E258" s="11" t="s">
        <v>443</v>
      </c>
      <c r="F258" s="11">
        <v>71.318303</v>
      </c>
      <c r="G258" s="13">
        <v>1056</v>
      </c>
      <c r="H258" s="13">
        <f t="shared" si="6"/>
        <v>75312.13</v>
      </c>
    </row>
    <row r="259" spans="1:8" s="5" customFormat="1" ht="15.6" customHeight="1" x14ac:dyDescent="0.25">
      <c r="A259" s="11">
        <v>244</v>
      </c>
      <c r="B259" s="11"/>
      <c r="C259" s="12" t="s">
        <v>551</v>
      </c>
      <c r="D259" s="12" t="s">
        <v>552</v>
      </c>
      <c r="E259" s="11" t="s">
        <v>446</v>
      </c>
      <c r="F259" s="11">
        <v>2.8363679999999998</v>
      </c>
      <c r="G259" s="13">
        <v>25542.66</v>
      </c>
      <c r="H259" s="13">
        <f t="shared" si="6"/>
        <v>72448.38</v>
      </c>
    </row>
    <row r="260" spans="1:8" s="5" customFormat="1" ht="15.6" customHeight="1" x14ac:dyDescent="0.25">
      <c r="A260" s="11">
        <v>245</v>
      </c>
      <c r="B260" s="11"/>
      <c r="C260" s="12" t="s">
        <v>477</v>
      </c>
      <c r="D260" s="12" t="s">
        <v>553</v>
      </c>
      <c r="E260" s="11" t="s">
        <v>453</v>
      </c>
      <c r="F260" s="11">
        <v>205</v>
      </c>
      <c r="G260" s="13">
        <v>352.89</v>
      </c>
      <c r="H260" s="13">
        <f t="shared" si="6"/>
        <v>72342.45</v>
      </c>
    </row>
    <row r="261" spans="1:8" s="5" customFormat="1" ht="15.6" customHeight="1" x14ac:dyDescent="0.25">
      <c r="A261" s="11">
        <v>246</v>
      </c>
      <c r="B261" s="11"/>
      <c r="C261" s="12" t="s">
        <v>477</v>
      </c>
      <c r="D261" s="12" t="s">
        <v>554</v>
      </c>
      <c r="E261" s="11" t="s">
        <v>453</v>
      </c>
      <c r="F261" s="11">
        <v>1470</v>
      </c>
      <c r="G261" s="13">
        <v>49.08</v>
      </c>
      <c r="H261" s="13">
        <f t="shared" ref="H261:H324" si="7">ROUND(F261*G261,2)</f>
        <v>72147.600000000006</v>
      </c>
    </row>
    <row r="262" spans="1:8" s="5" customFormat="1" ht="15.6" customHeight="1" x14ac:dyDescent="0.25">
      <c r="A262" s="11">
        <v>247</v>
      </c>
      <c r="B262" s="11"/>
      <c r="C262" s="12" t="s">
        <v>555</v>
      </c>
      <c r="D262" s="12" t="s">
        <v>556</v>
      </c>
      <c r="E262" s="11" t="s">
        <v>494</v>
      </c>
      <c r="F262" s="11">
        <v>1909.10742</v>
      </c>
      <c r="G262" s="13">
        <v>35.53</v>
      </c>
      <c r="H262" s="13">
        <f t="shared" si="7"/>
        <v>67830.59</v>
      </c>
    </row>
    <row r="263" spans="1:8" s="5" customFormat="1" ht="15.6" customHeight="1" x14ac:dyDescent="0.25">
      <c r="A263" s="11">
        <v>248</v>
      </c>
      <c r="B263" s="11"/>
      <c r="C263" s="12" t="s">
        <v>477</v>
      </c>
      <c r="D263" s="12" t="s">
        <v>557</v>
      </c>
      <c r="E263" s="11" t="s">
        <v>483</v>
      </c>
      <c r="F263" s="11">
        <v>1975</v>
      </c>
      <c r="G263" s="13">
        <v>33.950000000000003</v>
      </c>
      <c r="H263" s="13">
        <f t="shared" si="7"/>
        <v>67051.25</v>
      </c>
    </row>
    <row r="264" spans="1:8" s="5" customFormat="1" ht="15.6" customHeight="1" x14ac:dyDescent="0.25">
      <c r="A264" s="11">
        <v>249</v>
      </c>
      <c r="B264" s="11"/>
      <c r="C264" s="12" t="s">
        <v>477</v>
      </c>
      <c r="D264" s="12" t="s">
        <v>558</v>
      </c>
      <c r="E264" s="11" t="s">
        <v>453</v>
      </c>
      <c r="F264" s="11">
        <v>2100</v>
      </c>
      <c r="G264" s="13">
        <v>30.76</v>
      </c>
      <c r="H264" s="13">
        <f t="shared" si="7"/>
        <v>64596</v>
      </c>
    </row>
    <row r="265" spans="1:8" s="5" customFormat="1" ht="15.6" customHeight="1" x14ac:dyDescent="0.25">
      <c r="A265" s="11">
        <v>250</v>
      </c>
      <c r="B265" s="11"/>
      <c r="C265" s="12" t="s">
        <v>477</v>
      </c>
      <c r="D265" s="12" t="s">
        <v>559</v>
      </c>
      <c r="E265" s="11" t="s">
        <v>453</v>
      </c>
      <c r="F265" s="11">
        <v>23550</v>
      </c>
      <c r="G265" s="13">
        <v>2.66</v>
      </c>
      <c r="H265" s="13">
        <f t="shared" si="7"/>
        <v>62643</v>
      </c>
    </row>
    <row r="266" spans="1:8" s="5" customFormat="1" ht="46.9" customHeight="1" x14ac:dyDescent="0.25">
      <c r="A266" s="11">
        <v>251</v>
      </c>
      <c r="B266" s="11"/>
      <c r="C266" s="12" t="s">
        <v>560</v>
      </c>
      <c r="D266" s="12" t="s">
        <v>561</v>
      </c>
      <c r="E266" s="11" t="s">
        <v>446</v>
      </c>
      <c r="F266" s="11">
        <v>7.8</v>
      </c>
      <c r="G266" s="13">
        <v>7997.23</v>
      </c>
      <c r="H266" s="13">
        <f t="shared" si="7"/>
        <v>62378.39</v>
      </c>
    </row>
    <row r="267" spans="1:8" s="5" customFormat="1" ht="15.6" customHeight="1" x14ac:dyDescent="0.25">
      <c r="A267" s="11">
        <v>252</v>
      </c>
      <c r="B267" s="11"/>
      <c r="C267" s="12" t="s">
        <v>477</v>
      </c>
      <c r="D267" s="12" t="s">
        <v>562</v>
      </c>
      <c r="E267" s="11" t="s">
        <v>453</v>
      </c>
      <c r="F267" s="11">
        <v>2500</v>
      </c>
      <c r="G267" s="13">
        <v>24.69</v>
      </c>
      <c r="H267" s="13">
        <f t="shared" si="7"/>
        <v>61725</v>
      </c>
    </row>
    <row r="268" spans="1:8" s="5" customFormat="1" ht="62.45" customHeight="1" x14ac:dyDescent="0.25">
      <c r="A268" s="11">
        <v>253</v>
      </c>
      <c r="B268" s="11"/>
      <c r="C268" s="12" t="s">
        <v>563</v>
      </c>
      <c r="D268" s="12" t="s">
        <v>564</v>
      </c>
      <c r="E268" s="11" t="s">
        <v>483</v>
      </c>
      <c r="F268" s="11">
        <v>386.5</v>
      </c>
      <c r="G268" s="13">
        <v>158.36000000000001</v>
      </c>
      <c r="H268" s="13">
        <f t="shared" si="7"/>
        <v>61206.14</v>
      </c>
    </row>
    <row r="269" spans="1:8" s="5" customFormat="1" ht="31.15" customHeight="1" x14ac:dyDescent="0.25">
      <c r="A269" s="11">
        <v>254</v>
      </c>
      <c r="B269" s="11"/>
      <c r="C269" s="12" t="s">
        <v>477</v>
      </c>
      <c r="D269" s="12" t="s">
        <v>565</v>
      </c>
      <c r="E269" s="11" t="s">
        <v>513</v>
      </c>
      <c r="F269" s="11">
        <v>19</v>
      </c>
      <c r="G269" s="13">
        <v>3195.3</v>
      </c>
      <c r="H269" s="13">
        <f t="shared" si="7"/>
        <v>60710.7</v>
      </c>
    </row>
    <row r="270" spans="1:8" s="5" customFormat="1" ht="15.6" customHeight="1" x14ac:dyDescent="0.25">
      <c r="A270" s="11">
        <v>255</v>
      </c>
      <c r="B270" s="11"/>
      <c r="C270" s="12" t="s">
        <v>477</v>
      </c>
      <c r="D270" s="12" t="s">
        <v>566</v>
      </c>
      <c r="E270" s="11" t="s">
        <v>453</v>
      </c>
      <c r="F270" s="11">
        <v>4150</v>
      </c>
      <c r="G270" s="13">
        <v>13.95</v>
      </c>
      <c r="H270" s="13">
        <f t="shared" si="7"/>
        <v>57892.5</v>
      </c>
    </row>
    <row r="271" spans="1:8" s="5" customFormat="1" ht="15.6" customHeight="1" x14ac:dyDescent="0.25">
      <c r="A271" s="11">
        <v>256</v>
      </c>
      <c r="B271" s="11"/>
      <c r="C271" s="12" t="s">
        <v>477</v>
      </c>
      <c r="D271" s="12" t="s">
        <v>567</v>
      </c>
      <c r="E271" s="11" t="s">
        <v>483</v>
      </c>
      <c r="F271" s="11">
        <v>1705</v>
      </c>
      <c r="G271" s="13">
        <v>33.71</v>
      </c>
      <c r="H271" s="13">
        <f t="shared" si="7"/>
        <v>57475.55</v>
      </c>
    </row>
    <row r="272" spans="1:8" s="5" customFormat="1" ht="15.6" customHeight="1" x14ac:dyDescent="0.25">
      <c r="A272" s="11">
        <v>257</v>
      </c>
      <c r="B272" s="11"/>
      <c r="C272" s="12" t="s">
        <v>477</v>
      </c>
      <c r="D272" s="12" t="s">
        <v>568</v>
      </c>
      <c r="E272" s="11" t="s">
        <v>453</v>
      </c>
      <c r="F272" s="11">
        <v>150</v>
      </c>
      <c r="G272" s="13">
        <v>381.74</v>
      </c>
      <c r="H272" s="13">
        <f t="shared" si="7"/>
        <v>57261</v>
      </c>
    </row>
    <row r="273" spans="1:8" s="5" customFormat="1" ht="31.15" customHeight="1" x14ac:dyDescent="0.25">
      <c r="A273" s="11">
        <v>258</v>
      </c>
      <c r="B273" s="11"/>
      <c r="C273" s="12" t="s">
        <v>477</v>
      </c>
      <c r="D273" s="12" t="s">
        <v>569</v>
      </c>
      <c r="E273" s="11" t="s">
        <v>460</v>
      </c>
      <c r="F273" s="11">
        <v>2646</v>
      </c>
      <c r="G273" s="13">
        <v>21.2</v>
      </c>
      <c r="H273" s="13">
        <f t="shared" si="7"/>
        <v>56095.199999999997</v>
      </c>
    </row>
    <row r="274" spans="1:8" s="5" customFormat="1" ht="15.6" customHeight="1" x14ac:dyDescent="0.25">
      <c r="A274" s="11">
        <v>259</v>
      </c>
      <c r="B274" s="11"/>
      <c r="C274" s="12" t="s">
        <v>570</v>
      </c>
      <c r="D274" s="12" t="s">
        <v>571</v>
      </c>
      <c r="E274" s="11" t="s">
        <v>446</v>
      </c>
      <c r="F274" s="11">
        <v>16.012499999999999</v>
      </c>
      <c r="G274" s="13">
        <v>3316.55</v>
      </c>
      <c r="H274" s="13">
        <f t="shared" si="7"/>
        <v>53106.26</v>
      </c>
    </row>
    <row r="275" spans="1:8" s="5" customFormat="1" ht="15.6" customHeight="1" x14ac:dyDescent="0.25">
      <c r="A275" s="11">
        <v>260</v>
      </c>
      <c r="B275" s="11"/>
      <c r="C275" s="12" t="s">
        <v>477</v>
      </c>
      <c r="D275" s="12" t="s">
        <v>572</v>
      </c>
      <c r="E275" s="11" t="s">
        <v>499</v>
      </c>
      <c r="F275" s="11">
        <v>270</v>
      </c>
      <c r="G275" s="13">
        <v>191.49</v>
      </c>
      <c r="H275" s="13">
        <f t="shared" si="7"/>
        <v>51702.3</v>
      </c>
    </row>
    <row r="276" spans="1:8" s="5" customFormat="1" ht="15.6" customHeight="1" x14ac:dyDescent="0.25">
      <c r="A276" s="11">
        <v>261</v>
      </c>
      <c r="B276" s="11"/>
      <c r="C276" s="12" t="s">
        <v>477</v>
      </c>
      <c r="D276" s="12" t="s">
        <v>573</v>
      </c>
      <c r="E276" s="11" t="s">
        <v>453</v>
      </c>
      <c r="F276" s="11">
        <v>350</v>
      </c>
      <c r="G276" s="13">
        <v>141.79</v>
      </c>
      <c r="H276" s="13">
        <f t="shared" si="7"/>
        <v>49626.5</v>
      </c>
    </row>
    <row r="277" spans="1:8" s="5" customFormat="1" ht="15.6" customHeight="1" x14ac:dyDescent="0.25">
      <c r="A277" s="11">
        <v>262</v>
      </c>
      <c r="B277" s="11"/>
      <c r="C277" s="12" t="s">
        <v>477</v>
      </c>
      <c r="D277" s="12" t="s">
        <v>574</v>
      </c>
      <c r="E277" s="11" t="s">
        <v>453</v>
      </c>
      <c r="F277" s="11">
        <v>234</v>
      </c>
      <c r="G277" s="13">
        <v>203.26</v>
      </c>
      <c r="H277" s="13">
        <f t="shared" si="7"/>
        <v>47562.84</v>
      </c>
    </row>
    <row r="278" spans="1:8" s="5" customFormat="1" ht="31.15" customHeight="1" x14ac:dyDescent="0.25">
      <c r="A278" s="11">
        <v>263</v>
      </c>
      <c r="B278" s="11"/>
      <c r="C278" s="12" t="s">
        <v>477</v>
      </c>
      <c r="D278" s="12" t="s">
        <v>575</v>
      </c>
      <c r="E278" s="11" t="s">
        <v>460</v>
      </c>
      <c r="F278" s="11">
        <v>2450</v>
      </c>
      <c r="G278" s="13">
        <v>18.77</v>
      </c>
      <c r="H278" s="13">
        <f t="shared" si="7"/>
        <v>45986.5</v>
      </c>
    </row>
    <row r="279" spans="1:8" s="5" customFormat="1" ht="46.9" customHeight="1" x14ac:dyDescent="0.25">
      <c r="A279" s="11">
        <v>264</v>
      </c>
      <c r="B279" s="11"/>
      <c r="C279" s="12" t="s">
        <v>576</v>
      </c>
      <c r="D279" s="12" t="s">
        <v>577</v>
      </c>
      <c r="E279" s="11" t="s">
        <v>474</v>
      </c>
      <c r="F279" s="11">
        <v>100</v>
      </c>
      <c r="G279" s="13">
        <v>452.4</v>
      </c>
      <c r="H279" s="13">
        <f t="shared" si="7"/>
        <v>45240</v>
      </c>
    </row>
    <row r="280" spans="1:8" s="5" customFormat="1" ht="15.6" customHeight="1" x14ac:dyDescent="0.25">
      <c r="A280" s="11">
        <v>265</v>
      </c>
      <c r="B280" s="11"/>
      <c r="C280" s="12" t="s">
        <v>477</v>
      </c>
      <c r="D280" s="12" t="s">
        <v>578</v>
      </c>
      <c r="E280" s="11" t="s">
        <v>453</v>
      </c>
      <c r="F280" s="11">
        <v>42000</v>
      </c>
      <c r="G280" s="13">
        <v>1.07</v>
      </c>
      <c r="H280" s="13">
        <f t="shared" si="7"/>
        <v>44940</v>
      </c>
    </row>
    <row r="281" spans="1:8" s="5" customFormat="1" ht="62.45" customHeight="1" x14ac:dyDescent="0.25">
      <c r="A281" s="11">
        <v>266</v>
      </c>
      <c r="B281" s="11"/>
      <c r="C281" s="12" t="s">
        <v>579</v>
      </c>
      <c r="D281" s="12" t="s">
        <v>580</v>
      </c>
      <c r="E281" s="11" t="s">
        <v>483</v>
      </c>
      <c r="F281" s="11">
        <v>10000</v>
      </c>
      <c r="G281" s="13">
        <v>4.2300000000000004</v>
      </c>
      <c r="H281" s="13">
        <f t="shared" si="7"/>
        <v>42300</v>
      </c>
    </row>
    <row r="282" spans="1:8" s="5" customFormat="1" ht="31.15" customHeight="1" x14ac:dyDescent="0.25">
      <c r="A282" s="11">
        <v>267</v>
      </c>
      <c r="B282" s="11"/>
      <c r="C282" s="12" t="s">
        <v>581</v>
      </c>
      <c r="D282" s="12" t="s">
        <v>582</v>
      </c>
      <c r="E282" s="11" t="s">
        <v>443</v>
      </c>
      <c r="F282" s="11">
        <v>34.012610000000002</v>
      </c>
      <c r="G282" s="13">
        <v>1242.2</v>
      </c>
      <c r="H282" s="13">
        <f t="shared" si="7"/>
        <v>42250.46</v>
      </c>
    </row>
    <row r="283" spans="1:8" s="5" customFormat="1" ht="15.6" customHeight="1" x14ac:dyDescent="0.25">
      <c r="A283" s="11">
        <v>268</v>
      </c>
      <c r="B283" s="11"/>
      <c r="C283" s="12" t="s">
        <v>477</v>
      </c>
      <c r="D283" s="12" t="s">
        <v>583</v>
      </c>
      <c r="E283" s="11" t="s">
        <v>453</v>
      </c>
      <c r="F283" s="11">
        <v>2100</v>
      </c>
      <c r="G283" s="13">
        <v>19.920000000000002</v>
      </c>
      <c r="H283" s="13">
        <f t="shared" si="7"/>
        <v>41832</v>
      </c>
    </row>
    <row r="284" spans="1:8" s="5" customFormat="1" ht="31.15" customHeight="1" x14ac:dyDescent="0.25">
      <c r="A284" s="11">
        <v>269</v>
      </c>
      <c r="B284" s="11"/>
      <c r="C284" s="12" t="s">
        <v>584</v>
      </c>
      <c r="D284" s="12" t="s">
        <v>585</v>
      </c>
      <c r="E284" s="11" t="s">
        <v>446</v>
      </c>
      <c r="F284" s="11">
        <v>5.6301430000000003</v>
      </c>
      <c r="G284" s="13">
        <v>7418.82</v>
      </c>
      <c r="H284" s="13">
        <f t="shared" si="7"/>
        <v>41769.019999999997</v>
      </c>
    </row>
    <row r="285" spans="1:8" s="5" customFormat="1" ht="31.15" customHeight="1" x14ac:dyDescent="0.25">
      <c r="A285" s="11">
        <v>270</v>
      </c>
      <c r="B285" s="11"/>
      <c r="C285" s="12" t="s">
        <v>586</v>
      </c>
      <c r="D285" s="12" t="s">
        <v>587</v>
      </c>
      <c r="E285" s="11" t="s">
        <v>446</v>
      </c>
      <c r="F285" s="11">
        <v>83.552599999999998</v>
      </c>
      <c r="G285" s="13">
        <v>491.01</v>
      </c>
      <c r="H285" s="13">
        <f t="shared" si="7"/>
        <v>41025.160000000003</v>
      </c>
    </row>
    <row r="286" spans="1:8" s="5" customFormat="1" ht="31.15" customHeight="1" x14ac:dyDescent="0.25">
      <c r="A286" s="11">
        <v>271</v>
      </c>
      <c r="B286" s="11"/>
      <c r="C286" s="12" t="s">
        <v>588</v>
      </c>
      <c r="D286" s="12" t="s">
        <v>589</v>
      </c>
      <c r="E286" s="11" t="s">
        <v>474</v>
      </c>
      <c r="F286" s="11">
        <v>15</v>
      </c>
      <c r="G286" s="13">
        <v>2640.46</v>
      </c>
      <c r="H286" s="13">
        <f t="shared" si="7"/>
        <v>39606.9</v>
      </c>
    </row>
    <row r="287" spans="1:8" s="5" customFormat="1" ht="15.6" customHeight="1" x14ac:dyDescent="0.25">
      <c r="A287" s="11">
        <v>272</v>
      </c>
      <c r="B287" s="11"/>
      <c r="C287" s="12" t="s">
        <v>477</v>
      </c>
      <c r="D287" s="12" t="s">
        <v>590</v>
      </c>
      <c r="E287" s="11" t="s">
        <v>453</v>
      </c>
      <c r="F287" s="11">
        <v>230</v>
      </c>
      <c r="G287" s="13">
        <v>168.8</v>
      </c>
      <c r="H287" s="13">
        <f t="shared" si="7"/>
        <v>38824</v>
      </c>
    </row>
    <row r="288" spans="1:8" s="5" customFormat="1" ht="15.6" customHeight="1" x14ac:dyDescent="0.25">
      <c r="A288" s="11">
        <v>273</v>
      </c>
      <c r="B288" s="11"/>
      <c r="C288" s="12" t="s">
        <v>591</v>
      </c>
      <c r="D288" s="12" t="s">
        <v>592</v>
      </c>
      <c r="E288" s="11" t="s">
        <v>446</v>
      </c>
      <c r="F288" s="11">
        <v>3.6330866999999998</v>
      </c>
      <c r="G288" s="13">
        <v>10315.01</v>
      </c>
      <c r="H288" s="13">
        <f t="shared" si="7"/>
        <v>37475.33</v>
      </c>
    </row>
    <row r="289" spans="1:8" s="5" customFormat="1" ht="62.45" customHeight="1" x14ac:dyDescent="0.25">
      <c r="A289" s="11">
        <v>274</v>
      </c>
      <c r="B289" s="11"/>
      <c r="C289" s="12" t="s">
        <v>593</v>
      </c>
      <c r="D289" s="12" t="s">
        <v>594</v>
      </c>
      <c r="E289" s="11" t="s">
        <v>474</v>
      </c>
      <c r="F289" s="11">
        <v>7</v>
      </c>
      <c r="G289" s="13">
        <v>5127.87</v>
      </c>
      <c r="H289" s="13">
        <f t="shared" si="7"/>
        <v>35895.089999999997</v>
      </c>
    </row>
    <row r="290" spans="1:8" s="5" customFormat="1" ht="31.15" customHeight="1" x14ac:dyDescent="0.25">
      <c r="A290" s="11">
        <v>275</v>
      </c>
      <c r="B290" s="11"/>
      <c r="C290" s="12" t="s">
        <v>595</v>
      </c>
      <c r="D290" s="12" t="s">
        <v>596</v>
      </c>
      <c r="E290" s="11" t="s">
        <v>443</v>
      </c>
      <c r="F290" s="11">
        <v>27.381601</v>
      </c>
      <c r="G290" s="13">
        <v>1287</v>
      </c>
      <c r="H290" s="13">
        <f t="shared" si="7"/>
        <v>35240.120000000003</v>
      </c>
    </row>
    <row r="291" spans="1:8" s="5" customFormat="1" ht="15.6" customHeight="1" x14ac:dyDescent="0.25">
      <c r="A291" s="11">
        <v>276</v>
      </c>
      <c r="B291" s="11"/>
      <c r="C291" s="12" t="s">
        <v>597</v>
      </c>
      <c r="D291" s="12" t="s">
        <v>598</v>
      </c>
      <c r="E291" s="11" t="s">
        <v>474</v>
      </c>
      <c r="F291" s="11">
        <v>270</v>
      </c>
      <c r="G291" s="13">
        <v>128.05000000000001</v>
      </c>
      <c r="H291" s="13">
        <f t="shared" si="7"/>
        <v>34573.5</v>
      </c>
    </row>
    <row r="292" spans="1:8" s="5" customFormat="1" ht="46.9" customHeight="1" x14ac:dyDescent="0.25">
      <c r="A292" s="11">
        <v>277</v>
      </c>
      <c r="B292" s="11"/>
      <c r="C292" s="12" t="s">
        <v>599</v>
      </c>
      <c r="D292" s="12" t="s">
        <v>600</v>
      </c>
      <c r="E292" s="11" t="s">
        <v>446</v>
      </c>
      <c r="F292" s="11">
        <v>2.0859109999999998</v>
      </c>
      <c r="G292" s="13">
        <v>16361.59</v>
      </c>
      <c r="H292" s="13">
        <f t="shared" si="7"/>
        <v>34128.82</v>
      </c>
    </row>
    <row r="293" spans="1:8" s="5" customFormat="1" ht="31.15" customHeight="1" x14ac:dyDescent="0.25">
      <c r="A293" s="11">
        <v>278</v>
      </c>
      <c r="B293" s="11"/>
      <c r="C293" s="12" t="s">
        <v>601</v>
      </c>
      <c r="D293" s="12" t="s">
        <v>602</v>
      </c>
      <c r="E293" s="11" t="s">
        <v>603</v>
      </c>
      <c r="F293" s="11">
        <v>17.114999999999998</v>
      </c>
      <c r="G293" s="13">
        <v>1952</v>
      </c>
      <c r="H293" s="13">
        <f t="shared" si="7"/>
        <v>33408.480000000003</v>
      </c>
    </row>
    <row r="294" spans="1:8" s="5" customFormat="1" ht="15.6" customHeight="1" x14ac:dyDescent="0.25">
      <c r="A294" s="11">
        <v>279</v>
      </c>
      <c r="B294" s="11"/>
      <c r="C294" s="12" t="s">
        <v>604</v>
      </c>
      <c r="D294" s="12" t="s">
        <v>605</v>
      </c>
      <c r="E294" s="11" t="s">
        <v>446</v>
      </c>
      <c r="F294" s="11">
        <v>1.0716779999999999</v>
      </c>
      <c r="G294" s="13">
        <v>31063.41</v>
      </c>
      <c r="H294" s="13">
        <f t="shared" si="7"/>
        <v>33289.97</v>
      </c>
    </row>
    <row r="295" spans="1:8" s="5" customFormat="1" ht="15.6" customHeight="1" x14ac:dyDescent="0.25">
      <c r="A295" s="11">
        <v>280</v>
      </c>
      <c r="B295" s="11"/>
      <c r="C295" s="12" t="s">
        <v>606</v>
      </c>
      <c r="D295" s="12" t="s">
        <v>607</v>
      </c>
      <c r="E295" s="11" t="s">
        <v>460</v>
      </c>
      <c r="F295" s="11">
        <v>3485</v>
      </c>
      <c r="G295" s="13">
        <v>9.5</v>
      </c>
      <c r="H295" s="13">
        <f t="shared" si="7"/>
        <v>33107.5</v>
      </c>
    </row>
    <row r="296" spans="1:8" s="5" customFormat="1" ht="15.6" customHeight="1" x14ac:dyDescent="0.25">
      <c r="A296" s="11">
        <v>281</v>
      </c>
      <c r="B296" s="11"/>
      <c r="C296" s="12" t="s">
        <v>477</v>
      </c>
      <c r="D296" s="12" t="s">
        <v>608</v>
      </c>
      <c r="E296" s="11" t="s">
        <v>443</v>
      </c>
      <c r="F296" s="11">
        <v>6.9</v>
      </c>
      <c r="G296" s="13">
        <v>4683.62</v>
      </c>
      <c r="H296" s="13">
        <f t="shared" si="7"/>
        <v>32316.98</v>
      </c>
    </row>
    <row r="297" spans="1:8" s="5" customFormat="1" ht="15.6" customHeight="1" x14ac:dyDescent="0.25">
      <c r="A297" s="11">
        <v>282</v>
      </c>
      <c r="B297" s="11"/>
      <c r="C297" s="12" t="s">
        <v>477</v>
      </c>
      <c r="D297" s="12" t="s">
        <v>609</v>
      </c>
      <c r="E297" s="11" t="s">
        <v>443</v>
      </c>
      <c r="F297" s="11">
        <v>6.9</v>
      </c>
      <c r="G297" s="13">
        <v>4683.62</v>
      </c>
      <c r="H297" s="13">
        <f t="shared" si="7"/>
        <v>32316.98</v>
      </c>
    </row>
    <row r="298" spans="1:8" s="5" customFormat="1" ht="15.6" customHeight="1" x14ac:dyDescent="0.25">
      <c r="A298" s="11">
        <v>283</v>
      </c>
      <c r="B298" s="11"/>
      <c r="C298" s="12" t="s">
        <v>477</v>
      </c>
      <c r="D298" s="12" t="s">
        <v>610</v>
      </c>
      <c r="E298" s="11" t="s">
        <v>443</v>
      </c>
      <c r="F298" s="11">
        <v>6.9</v>
      </c>
      <c r="G298" s="13">
        <v>4683.62</v>
      </c>
      <c r="H298" s="13">
        <f t="shared" si="7"/>
        <v>32316.98</v>
      </c>
    </row>
    <row r="299" spans="1:8" s="5" customFormat="1" ht="78" customHeight="1" x14ac:dyDescent="0.25">
      <c r="A299" s="11">
        <v>284</v>
      </c>
      <c r="B299" s="11"/>
      <c r="C299" s="12" t="s">
        <v>611</v>
      </c>
      <c r="D299" s="12" t="s">
        <v>612</v>
      </c>
      <c r="E299" s="11" t="s">
        <v>446</v>
      </c>
      <c r="F299" s="11">
        <v>4.2220000000000004</v>
      </c>
      <c r="G299" s="13">
        <v>7571</v>
      </c>
      <c r="H299" s="13">
        <f t="shared" si="7"/>
        <v>31964.76</v>
      </c>
    </row>
    <row r="300" spans="1:8" s="5" customFormat="1" ht="15.6" customHeight="1" x14ac:dyDescent="0.25">
      <c r="A300" s="11">
        <v>285</v>
      </c>
      <c r="B300" s="11"/>
      <c r="C300" s="12" t="s">
        <v>477</v>
      </c>
      <c r="D300" s="12" t="s">
        <v>613</v>
      </c>
      <c r="E300" s="11" t="s">
        <v>453</v>
      </c>
      <c r="F300" s="11">
        <v>2100</v>
      </c>
      <c r="G300" s="13">
        <v>14.84</v>
      </c>
      <c r="H300" s="13">
        <f t="shared" si="7"/>
        <v>31164</v>
      </c>
    </row>
    <row r="301" spans="1:8" s="5" customFormat="1" ht="15.6" customHeight="1" x14ac:dyDescent="0.25">
      <c r="A301" s="11">
        <v>286</v>
      </c>
      <c r="B301" s="11"/>
      <c r="C301" s="12" t="s">
        <v>477</v>
      </c>
      <c r="D301" s="12" t="s">
        <v>614</v>
      </c>
      <c r="E301" s="11" t="s">
        <v>513</v>
      </c>
      <c r="F301" s="11">
        <v>136</v>
      </c>
      <c r="G301" s="13">
        <v>225.95</v>
      </c>
      <c r="H301" s="13">
        <f t="shared" si="7"/>
        <v>30729.200000000001</v>
      </c>
    </row>
    <row r="302" spans="1:8" s="5" customFormat="1" ht="31.15" customHeight="1" x14ac:dyDescent="0.25">
      <c r="A302" s="11">
        <v>287</v>
      </c>
      <c r="B302" s="11"/>
      <c r="C302" s="12" t="s">
        <v>615</v>
      </c>
      <c r="D302" s="12" t="s">
        <v>616</v>
      </c>
      <c r="E302" s="11" t="s">
        <v>474</v>
      </c>
      <c r="F302" s="11">
        <v>30.387550000000001</v>
      </c>
      <c r="G302" s="13">
        <v>1010</v>
      </c>
      <c r="H302" s="13">
        <f t="shared" si="7"/>
        <v>30691.43</v>
      </c>
    </row>
    <row r="303" spans="1:8" s="5" customFormat="1" ht="15.6" customHeight="1" x14ac:dyDescent="0.25">
      <c r="A303" s="11">
        <v>288</v>
      </c>
      <c r="B303" s="11"/>
      <c r="C303" s="12" t="s">
        <v>477</v>
      </c>
      <c r="D303" s="12" t="s">
        <v>617</v>
      </c>
      <c r="E303" s="11" t="s">
        <v>483</v>
      </c>
      <c r="F303" s="11">
        <v>480</v>
      </c>
      <c r="G303" s="13">
        <v>61.5</v>
      </c>
      <c r="H303" s="13">
        <f t="shared" si="7"/>
        <v>29520</v>
      </c>
    </row>
    <row r="304" spans="1:8" s="5" customFormat="1" ht="15.6" customHeight="1" x14ac:dyDescent="0.25">
      <c r="A304" s="11">
        <v>289</v>
      </c>
      <c r="B304" s="11"/>
      <c r="C304" s="12" t="s">
        <v>618</v>
      </c>
      <c r="D304" s="12" t="s">
        <v>619</v>
      </c>
      <c r="E304" s="11" t="s">
        <v>446</v>
      </c>
      <c r="F304" s="11">
        <v>13.5375</v>
      </c>
      <c r="G304" s="13">
        <v>2165.8000000000002</v>
      </c>
      <c r="H304" s="13">
        <f t="shared" si="7"/>
        <v>29319.52</v>
      </c>
    </row>
    <row r="305" spans="1:8" s="5" customFormat="1" ht="15.6" customHeight="1" x14ac:dyDescent="0.25">
      <c r="A305" s="11">
        <v>290</v>
      </c>
      <c r="B305" s="11"/>
      <c r="C305" s="12" t="s">
        <v>477</v>
      </c>
      <c r="D305" s="12" t="s">
        <v>620</v>
      </c>
      <c r="E305" s="11" t="s">
        <v>453</v>
      </c>
      <c r="F305" s="11">
        <v>3350</v>
      </c>
      <c r="G305" s="13">
        <v>8.58</v>
      </c>
      <c r="H305" s="13">
        <f t="shared" si="7"/>
        <v>28743</v>
      </c>
    </row>
    <row r="306" spans="1:8" s="5" customFormat="1" ht="146.25" customHeight="1" x14ac:dyDescent="0.25">
      <c r="A306" s="11">
        <v>291</v>
      </c>
      <c r="B306" s="11"/>
      <c r="C306" s="12" t="s">
        <v>621</v>
      </c>
      <c r="D306" s="12" t="s">
        <v>622</v>
      </c>
      <c r="E306" s="11" t="s">
        <v>623</v>
      </c>
      <c r="F306" s="11">
        <v>0.38500000000000001</v>
      </c>
      <c r="G306" s="13">
        <v>72965.84</v>
      </c>
      <c r="H306" s="13">
        <f t="shared" si="7"/>
        <v>28091.85</v>
      </c>
    </row>
    <row r="307" spans="1:8" s="5" customFormat="1" ht="15.6" customHeight="1" x14ac:dyDescent="0.25">
      <c r="A307" s="11">
        <v>292</v>
      </c>
      <c r="B307" s="11"/>
      <c r="C307" s="12" t="s">
        <v>624</v>
      </c>
      <c r="D307" s="12" t="s">
        <v>625</v>
      </c>
      <c r="E307" s="11" t="s">
        <v>443</v>
      </c>
      <c r="F307" s="11">
        <v>206.7</v>
      </c>
      <c r="G307" s="13">
        <v>135.6</v>
      </c>
      <c r="H307" s="13">
        <f t="shared" si="7"/>
        <v>28028.52</v>
      </c>
    </row>
    <row r="308" spans="1:8" s="5" customFormat="1" ht="15.6" customHeight="1" x14ac:dyDescent="0.25">
      <c r="A308" s="11">
        <v>293</v>
      </c>
      <c r="B308" s="11"/>
      <c r="C308" s="12" t="s">
        <v>626</v>
      </c>
      <c r="D308" s="12" t="s">
        <v>627</v>
      </c>
      <c r="E308" s="11" t="s">
        <v>446</v>
      </c>
      <c r="F308" s="11">
        <v>11.84925</v>
      </c>
      <c r="G308" s="13">
        <v>2333.4499999999998</v>
      </c>
      <c r="H308" s="13">
        <f t="shared" si="7"/>
        <v>27649.63</v>
      </c>
    </row>
    <row r="309" spans="1:8" s="5" customFormat="1" ht="31.15" customHeight="1" x14ac:dyDescent="0.25">
      <c r="A309" s="11">
        <v>294</v>
      </c>
      <c r="B309" s="11"/>
      <c r="C309" s="12" t="s">
        <v>477</v>
      </c>
      <c r="D309" s="12" t="s">
        <v>628</v>
      </c>
      <c r="E309" s="11" t="s">
        <v>629</v>
      </c>
      <c r="F309" s="11">
        <v>2</v>
      </c>
      <c r="G309" s="13">
        <v>13633.92</v>
      </c>
      <c r="H309" s="13">
        <f t="shared" si="7"/>
        <v>27267.84</v>
      </c>
    </row>
    <row r="310" spans="1:8" s="5" customFormat="1" ht="15.6" customHeight="1" x14ac:dyDescent="0.25">
      <c r="A310" s="11">
        <v>295</v>
      </c>
      <c r="B310" s="11"/>
      <c r="C310" s="12" t="s">
        <v>630</v>
      </c>
      <c r="D310" s="12" t="s">
        <v>631</v>
      </c>
      <c r="E310" s="11" t="s">
        <v>443</v>
      </c>
      <c r="F310" s="11">
        <v>46.8</v>
      </c>
      <c r="G310" s="13">
        <v>580</v>
      </c>
      <c r="H310" s="13">
        <f t="shared" si="7"/>
        <v>27144</v>
      </c>
    </row>
    <row r="311" spans="1:8" s="5" customFormat="1" ht="46.9" customHeight="1" x14ac:dyDescent="0.25">
      <c r="A311" s="11">
        <v>296</v>
      </c>
      <c r="B311" s="11"/>
      <c r="C311" s="12" t="s">
        <v>632</v>
      </c>
      <c r="D311" s="12" t="s">
        <v>633</v>
      </c>
      <c r="E311" s="11" t="s">
        <v>483</v>
      </c>
      <c r="F311" s="11">
        <v>35</v>
      </c>
      <c r="G311" s="13">
        <v>772.4</v>
      </c>
      <c r="H311" s="13">
        <f t="shared" si="7"/>
        <v>27034</v>
      </c>
    </row>
    <row r="312" spans="1:8" s="5" customFormat="1" ht="31.15" customHeight="1" x14ac:dyDescent="0.25">
      <c r="A312" s="11">
        <v>297</v>
      </c>
      <c r="B312" s="11"/>
      <c r="C312" s="12" t="s">
        <v>634</v>
      </c>
      <c r="D312" s="12" t="s">
        <v>635</v>
      </c>
      <c r="E312" s="11" t="s">
        <v>494</v>
      </c>
      <c r="F312" s="11">
        <v>896.7</v>
      </c>
      <c r="G312" s="13">
        <v>28.72</v>
      </c>
      <c r="H312" s="13">
        <f t="shared" si="7"/>
        <v>25753.22</v>
      </c>
    </row>
    <row r="313" spans="1:8" s="5" customFormat="1" ht="46.9" customHeight="1" x14ac:dyDescent="0.25">
      <c r="A313" s="11">
        <v>298</v>
      </c>
      <c r="B313" s="11"/>
      <c r="C313" s="12" t="s">
        <v>636</v>
      </c>
      <c r="D313" s="12" t="s">
        <v>637</v>
      </c>
      <c r="E313" s="11" t="s">
        <v>483</v>
      </c>
      <c r="F313" s="11">
        <v>407.29662200000001</v>
      </c>
      <c r="G313" s="13">
        <v>61.62</v>
      </c>
      <c r="H313" s="13">
        <f t="shared" si="7"/>
        <v>25097.62</v>
      </c>
    </row>
    <row r="314" spans="1:8" s="5" customFormat="1" ht="46.9" customHeight="1" x14ac:dyDescent="0.25">
      <c r="A314" s="11">
        <v>299</v>
      </c>
      <c r="B314" s="11"/>
      <c r="C314" s="12" t="s">
        <v>638</v>
      </c>
      <c r="D314" s="12" t="s">
        <v>639</v>
      </c>
      <c r="E314" s="11" t="s">
        <v>446</v>
      </c>
      <c r="F314" s="11">
        <v>3.0544739999999999</v>
      </c>
      <c r="G314" s="13">
        <v>8213.7199999999993</v>
      </c>
      <c r="H314" s="13">
        <f t="shared" si="7"/>
        <v>25088.59</v>
      </c>
    </row>
    <row r="315" spans="1:8" s="5" customFormat="1" ht="15.6" customHeight="1" x14ac:dyDescent="0.25">
      <c r="A315" s="11">
        <v>300</v>
      </c>
      <c r="B315" s="11"/>
      <c r="C315" s="12" t="s">
        <v>640</v>
      </c>
      <c r="D315" s="12" t="s">
        <v>641</v>
      </c>
      <c r="E315" s="11" t="s">
        <v>460</v>
      </c>
      <c r="F315" s="11">
        <v>2746.02</v>
      </c>
      <c r="G315" s="13">
        <v>9.0399999999999991</v>
      </c>
      <c r="H315" s="13">
        <f t="shared" si="7"/>
        <v>24824.02</v>
      </c>
    </row>
    <row r="316" spans="1:8" s="5" customFormat="1" ht="46.9" customHeight="1" x14ac:dyDescent="0.25">
      <c r="A316" s="11">
        <v>301</v>
      </c>
      <c r="B316" s="11"/>
      <c r="C316" s="12" t="s">
        <v>642</v>
      </c>
      <c r="D316" s="12" t="s">
        <v>643</v>
      </c>
      <c r="E316" s="11" t="s">
        <v>494</v>
      </c>
      <c r="F316" s="11">
        <v>943.8</v>
      </c>
      <c r="G316" s="13">
        <v>26.1</v>
      </c>
      <c r="H316" s="13">
        <f t="shared" si="7"/>
        <v>24633.18</v>
      </c>
    </row>
    <row r="317" spans="1:8" s="5" customFormat="1" ht="15.6" customHeight="1" x14ac:dyDescent="0.25">
      <c r="A317" s="11">
        <v>302</v>
      </c>
      <c r="B317" s="11"/>
      <c r="C317" s="12" t="s">
        <v>477</v>
      </c>
      <c r="D317" s="12" t="s">
        <v>644</v>
      </c>
      <c r="E317" s="11" t="s">
        <v>453</v>
      </c>
      <c r="F317" s="11">
        <v>2</v>
      </c>
      <c r="G317" s="13">
        <v>12080.7</v>
      </c>
      <c r="H317" s="13">
        <f t="shared" si="7"/>
        <v>24161.4</v>
      </c>
    </row>
    <row r="318" spans="1:8" s="5" customFormat="1" ht="31.15" customHeight="1" x14ac:dyDescent="0.25">
      <c r="A318" s="11">
        <v>303</v>
      </c>
      <c r="B318" s="11"/>
      <c r="C318" s="12" t="s">
        <v>645</v>
      </c>
      <c r="D318" s="12" t="s">
        <v>646</v>
      </c>
      <c r="E318" s="11" t="s">
        <v>494</v>
      </c>
      <c r="F318" s="11">
        <v>140</v>
      </c>
      <c r="G318" s="13">
        <v>169.5</v>
      </c>
      <c r="H318" s="13">
        <f t="shared" si="7"/>
        <v>23730</v>
      </c>
    </row>
    <row r="319" spans="1:8" s="5" customFormat="1" ht="62.45" customHeight="1" x14ac:dyDescent="0.25">
      <c r="A319" s="11">
        <v>304</v>
      </c>
      <c r="B319" s="11"/>
      <c r="C319" s="12" t="s">
        <v>647</v>
      </c>
      <c r="D319" s="12" t="s">
        <v>648</v>
      </c>
      <c r="E319" s="11" t="s">
        <v>446</v>
      </c>
      <c r="F319" s="11">
        <v>2.1</v>
      </c>
      <c r="G319" s="13">
        <v>10508</v>
      </c>
      <c r="H319" s="13">
        <f t="shared" si="7"/>
        <v>22066.799999999999</v>
      </c>
    </row>
    <row r="320" spans="1:8" s="5" customFormat="1" ht="31.15" customHeight="1" x14ac:dyDescent="0.25">
      <c r="A320" s="11">
        <v>305</v>
      </c>
      <c r="B320" s="11"/>
      <c r="C320" s="12" t="s">
        <v>477</v>
      </c>
      <c r="D320" s="12" t="s">
        <v>649</v>
      </c>
      <c r="E320" s="11" t="s">
        <v>443</v>
      </c>
      <c r="F320" s="11">
        <v>13740</v>
      </c>
      <c r="G320" s="13">
        <v>1.6</v>
      </c>
      <c r="H320" s="13">
        <f t="shared" si="7"/>
        <v>21984</v>
      </c>
    </row>
    <row r="321" spans="1:8" s="5" customFormat="1" ht="15.6" customHeight="1" x14ac:dyDescent="0.25">
      <c r="A321" s="11">
        <v>306</v>
      </c>
      <c r="B321" s="11"/>
      <c r="C321" s="12" t="s">
        <v>650</v>
      </c>
      <c r="D321" s="12" t="s">
        <v>651</v>
      </c>
      <c r="E321" s="11" t="s">
        <v>446</v>
      </c>
      <c r="F321" s="11">
        <v>1.8231847999999999</v>
      </c>
      <c r="G321" s="13">
        <v>11978</v>
      </c>
      <c r="H321" s="13">
        <f t="shared" si="7"/>
        <v>21838.11</v>
      </c>
    </row>
    <row r="322" spans="1:8" s="5" customFormat="1" ht="15.6" customHeight="1" x14ac:dyDescent="0.25">
      <c r="A322" s="11">
        <v>307</v>
      </c>
      <c r="B322" s="11"/>
      <c r="C322" s="12" t="s">
        <v>652</v>
      </c>
      <c r="D322" s="12" t="s">
        <v>653</v>
      </c>
      <c r="E322" s="11" t="s">
        <v>443</v>
      </c>
      <c r="F322" s="11">
        <v>39.386620000000001</v>
      </c>
      <c r="G322" s="13">
        <v>519.79999999999995</v>
      </c>
      <c r="H322" s="13">
        <f t="shared" si="7"/>
        <v>20473.169999999998</v>
      </c>
    </row>
    <row r="323" spans="1:8" s="5" customFormat="1" ht="31.15" customHeight="1" x14ac:dyDescent="0.25">
      <c r="A323" s="11">
        <v>308</v>
      </c>
      <c r="B323" s="11"/>
      <c r="C323" s="12" t="s">
        <v>654</v>
      </c>
      <c r="D323" s="12" t="s">
        <v>655</v>
      </c>
      <c r="E323" s="11" t="s">
        <v>446</v>
      </c>
      <c r="F323" s="11">
        <v>1.2168000000000001</v>
      </c>
      <c r="G323" s="13">
        <v>16552.689999999999</v>
      </c>
      <c r="H323" s="13">
        <f t="shared" si="7"/>
        <v>20141.310000000001</v>
      </c>
    </row>
    <row r="324" spans="1:8" s="5" customFormat="1" ht="15.6" customHeight="1" x14ac:dyDescent="0.25">
      <c r="A324" s="11">
        <v>309</v>
      </c>
      <c r="B324" s="11"/>
      <c r="C324" s="12" t="s">
        <v>477</v>
      </c>
      <c r="D324" s="12" t="s">
        <v>656</v>
      </c>
      <c r="E324" s="11" t="s">
        <v>453</v>
      </c>
      <c r="F324" s="11">
        <v>2400</v>
      </c>
      <c r="G324" s="13">
        <v>8.09</v>
      </c>
      <c r="H324" s="13">
        <f t="shared" si="7"/>
        <v>19416</v>
      </c>
    </row>
    <row r="325" spans="1:8" s="5" customFormat="1" ht="31.15" customHeight="1" x14ac:dyDescent="0.25">
      <c r="A325" s="11">
        <v>310</v>
      </c>
      <c r="B325" s="11"/>
      <c r="C325" s="12" t="s">
        <v>657</v>
      </c>
      <c r="D325" s="12" t="s">
        <v>658</v>
      </c>
      <c r="E325" s="11" t="s">
        <v>474</v>
      </c>
      <c r="F325" s="11">
        <v>180</v>
      </c>
      <c r="G325" s="13">
        <v>103.2</v>
      </c>
      <c r="H325" s="13">
        <f t="shared" ref="H325:H388" si="8">ROUND(F325*G325,2)</f>
        <v>18576</v>
      </c>
    </row>
    <row r="326" spans="1:8" s="5" customFormat="1" ht="15.6" customHeight="1" x14ac:dyDescent="0.25">
      <c r="A326" s="11">
        <v>311</v>
      </c>
      <c r="B326" s="11"/>
      <c r="C326" s="12" t="s">
        <v>477</v>
      </c>
      <c r="D326" s="12" t="s">
        <v>659</v>
      </c>
      <c r="E326" s="11" t="s">
        <v>483</v>
      </c>
      <c r="F326" s="11">
        <v>850</v>
      </c>
      <c r="G326" s="13">
        <v>21.24</v>
      </c>
      <c r="H326" s="13">
        <f t="shared" si="8"/>
        <v>18054</v>
      </c>
    </row>
    <row r="327" spans="1:8" s="5" customFormat="1" ht="15.6" customHeight="1" x14ac:dyDescent="0.25">
      <c r="A327" s="11">
        <v>312</v>
      </c>
      <c r="B327" s="11"/>
      <c r="C327" s="12" t="s">
        <v>477</v>
      </c>
      <c r="D327" s="12" t="s">
        <v>660</v>
      </c>
      <c r="E327" s="11" t="s">
        <v>453</v>
      </c>
      <c r="F327" s="11">
        <v>850</v>
      </c>
      <c r="G327" s="13">
        <v>20.97</v>
      </c>
      <c r="H327" s="13">
        <f t="shared" si="8"/>
        <v>17824.5</v>
      </c>
    </row>
    <row r="328" spans="1:8" s="5" customFormat="1" ht="15.6" customHeight="1" x14ac:dyDescent="0.25">
      <c r="A328" s="11">
        <v>313</v>
      </c>
      <c r="B328" s="11"/>
      <c r="C328" s="12" t="s">
        <v>477</v>
      </c>
      <c r="D328" s="12" t="s">
        <v>661</v>
      </c>
      <c r="E328" s="11" t="s">
        <v>483</v>
      </c>
      <c r="F328" s="11">
        <v>475</v>
      </c>
      <c r="G328" s="13">
        <v>37.450000000000003</v>
      </c>
      <c r="H328" s="13">
        <f t="shared" si="8"/>
        <v>17788.75</v>
      </c>
    </row>
    <row r="329" spans="1:8" s="5" customFormat="1" ht="15.6" customHeight="1" x14ac:dyDescent="0.25">
      <c r="A329" s="11">
        <v>314</v>
      </c>
      <c r="B329" s="11"/>
      <c r="C329" s="12" t="s">
        <v>477</v>
      </c>
      <c r="D329" s="12" t="s">
        <v>662</v>
      </c>
      <c r="E329" s="11" t="s">
        <v>453</v>
      </c>
      <c r="F329" s="11">
        <v>578</v>
      </c>
      <c r="G329" s="13">
        <v>30.76</v>
      </c>
      <c r="H329" s="13">
        <f t="shared" si="8"/>
        <v>17779.28</v>
      </c>
    </row>
    <row r="330" spans="1:8" s="5" customFormat="1" ht="46.9" customHeight="1" x14ac:dyDescent="0.25">
      <c r="A330" s="11">
        <v>315</v>
      </c>
      <c r="B330" s="11"/>
      <c r="C330" s="12" t="s">
        <v>663</v>
      </c>
      <c r="D330" s="12" t="s">
        <v>664</v>
      </c>
      <c r="E330" s="11" t="s">
        <v>446</v>
      </c>
      <c r="F330" s="11">
        <v>2.23</v>
      </c>
      <c r="G330" s="13">
        <v>7956.21</v>
      </c>
      <c r="H330" s="13">
        <f t="shared" si="8"/>
        <v>17742.349999999999</v>
      </c>
    </row>
    <row r="331" spans="1:8" s="5" customFormat="1" ht="31.15" customHeight="1" x14ac:dyDescent="0.25">
      <c r="A331" s="11">
        <v>316</v>
      </c>
      <c r="B331" s="11"/>
      <c r="C331" s="12" t="s">
        <v>665</v>
      </c>
      <c r="D331" s="12" t="s">
        <v>666</v>
      </c>
      <c r="E331" s="11" t="s">
        <v>443</v>
      </c>
      <c r="F331" s="11">
        <v>34.228470000000002</v>
      </c>
      <c r="G331" s="13">
        <v>517.91</v>
      </c>
      <c r="H331" s="13">
        <f t="shared" si="8"/>
        <v>17727.27</v>
      </c>
    </row>
    <row r="332" spans="1:8" s="5" customFormat="1" ht="18.75" customHeight="1" x14ac:dyDescent="0.25">
      <c r="A332" s="11">
        <v>317</v>
      </c>
      <c r="B332" s="11"/>
      <c r="C332" s="12" t="s">
        <v>477</v>
      </c>
      <c r="D332" s="12" t="s">
        <v>548</v>
      </c>
      <c r="E332" s="11" t="s">
        <v>453</v>
      </c>
      <c r="F332" s="11">
        <v>42</v>
      </c>
      <c r="G332" s="13">
        <v>414.48</v>
      </c>
      <c r="H332" s="13">
        <f t="shared" si="8"/>
        <v>17408.16</v>
      </c>
    </row>
    <row r="333" spans="1:8" s="5" customFormat="1" ht="31.15" customHeight="1" x14ac:dyDescent="0.25">
      <c r="A333" s="11">
        <v>318</v>
      </c>
      <c r="B333" s="11"/>
      <c r="C333" s="12" t="s">
        <v>667</v>
      </c>
      <c r="D333" s="12" t="s">
        <v>668</v>
      </c>
      <c r="E333" s="11" t="s">
        <v>494</v>
      </c>
      <c r="F333" s="11">
        <v>223.73</v>
      </c>
      <c r="G333" s="13">
        <v>76.11</v>
      </c>
      <c r="H333" s="13">
        <f t="shared" si="8"/>
        <v>17028.09</v>
      </c>
    </row>
    <row r="334" spans="1:8" s="5" customFormat="1" ht="15.6" customHeight="1" x14ac:dyDescent="0.25">
      <c r="A334" s="11">
        <v>319</v>
      </c>
      <c r="B334" s="11"/>
      <c r="C334" s="12" t="s">
        <v>669</v>
      </c>
      <c r="D334" s="12" t="s">
        <v>670</v>
      </c>
      <c r="E334" s="11" t="s">
        <v>446</v>
      </c>
      <c r="F334" s="11">
        <v>1.4143911</v>
      </c>
      <c r="G334" s="13">
        <v>11524</v>
      </c>
      <c r="H334" s="13">
        <f t="shared" si="8"/>
        <v>16299.44</v>
      </c>
    </row>
    <row r="335" spans="1:8" s="5" customFormat="1" ht="18.75" customHeight="1" x14ac:dyDescent="0.25">
      <c r="A335" s="11">
        <v>320</v>
      </c>
      <c r="B335" s="11"/>
      <c r="C335" s="12" t="s">
        <v>477</v>
      </c>
      <c r="D335" s="12" t="s">
        <v>671</v>
      </c>
      <c r="E335" s="11" t="s">
        <v>672</v>
      </c>
      <c r="F335" s="11">
        <v>1.45</v>
      </c>
      <c r="G335" s="13">
        <v>11015.92</v>
      </c>
      <c r="H335" s="13">
        <f t="shared" si="8"/>
        <v>15973.08</v>
      </c>
    </row>
    <row r="336" spans="1:8" s="5" customFormat="1" ht="31.15" customHeight="1" x14ac:dyDescent="0.25">
      <c r="A336" s="11">
        <v>321</v>
      </c>
      <c r="B336" s="11"/>
      <c r="C336" s="12" t="s">
        <v>477</v>
      </c>
      <c r="D336" s="12" t="s">
        <v>673</v>
      </c>
      <c r="E336" s="11" t="s">
        <v>513</v>
      </c>
      <c r="F336" s="11">
        <v>152</v>
      </c>
      <c r="G336" s="13">
        <v>98.79</v>
      </c>
      <c r="H336" s="13">
        <f t="shared" si="8"/>
        <v>15016.08</v>
      </c>
    </row>
    <row r="337" spans="1:8" s="5" customFormat="1" ht="33.75" customHeight="1" x14ac:dyDescent="0.25">
      <c r="A337" s="11">
        <v>322</v>
      </c>
      <c r="B337" s="11"/>
      <c r="C337" s="12" t="s">
        <v>674</v>
      </c>
      <c r="D337" s="12" t="s">
        <v>675</v>
      </c>
      <c r="E337" s="11" t="s">
        <v>443</v>
      </c>
      <c r="F337" s="11">
        <v>9.5109463999999999</v>
      </c>
      <c r="G337" s="13">
        <v>1553</v>
      </c>
      <c r="H337" s="13">
        <f t="shared" si="8"/>
        <v>14770.5</v>
      </c>
    </row>
    <row r="338" spans="1:8" s="5" customFormat="1" ht="15.6" customHeight="1" x14ac:dyDescent="0.25">
      <c r="A338" s="11">
        <v>323</v>
      </c>
      <c r="B338" s="11"/>
      <c r="C338" s="12" t="s">
        <v>676</v>
      </c>
      <c r="D338" s="12" t="s">
        <v>677</v>
      </c>
      <c r="E338" s="11" t="s">
        <v>623</v>
      </c>
      <c r="F338" s="11">
        <v>1.155</v>
      </c>
      <c r="G338" s="13">
        <v>12714.39</v>
      </c>
      <c r="H338" s="13">
        <f t="shared" si="8"/>
        <v>14685.12</v>
      </c>
    </row>
    <row r="339" spans="1:8" s="5" customFormat="1" ht="15.6" customHeight="1" x14ac:dyDescent="0.25">
      <c r="A339" s="11">
        <v>324</v>
      </c>
      <c r="B339" s="11"/>
      <c r="C339" s="12" t="s">
        <v>477</v>
      </c>
      <c r="D339" s="12" t="s">
        <v>678</v>
      </c>
      <c r="E339" s="11" t="s">
        <v>453</v>
      </c>
      <c r="F339" s="11">
        <v>96</v>
      </c>
      <c r="G339" s="13">
        <v>152.63999999999999</v>
      </c>
      <c r="H339" s="13">
        <f t="shared" si="8"/>
        <v>14653.44</v>
      </c>
    </row>
    <row r="340" spans="1:8" s="5" customFormat="1" ht="31.15" customHeight="1" x14ac:dyDescent="0.25">
      <c r="A340" s="11">
        <v>325</v>
      </c>
      <c r="B340" s="11"/>
      <c r="C340" s="12" t="s">
        <v>679</v>
      </c>
      <c r="D340" s="12" t="s">
        <v>680</v>
      </c>
      <c r="E340" s="11" t="s">
        <v>474</v>
      </c>
      <c r="F340" s="11">
        <v>36</v>
      </c>
      <c r="G340" s="13">
        <v>399.05</v>
      </c>
      <c r="H340" s="13">
        <f t="shared" si="8"/>
        <v>14365.8</v>
      </c>
    </row>
    <row r="341" spans="1:8" s="5" customFormat="1" ht="15.6" customHeight="1" x14ac:dyDescent="0.25">
      <c r="A341" s="11">
        <v>326</v>
      </c>
      <c r="B341" s="11"/>
      <c r="C341" s="12" t="s">
        <v>681</v>
      </c>
      <c r="D341" s="12" t="s">
        <v>682</v>
      </c>
      <c r="E341" s="11" t="s">
        <v>623</v>
      </c>
      <c r="F341" s="11">
        <v>0.80500000000000005</v>
      </c>
      <c r="G341" s="13">
        <v>17715.47</v>
      </c>
      <c r="H341" s="13">
        <f t="shared" si="8"/>
        <v>14260.95</v>
      </c>
    </row>
    <row r="342" spans="1:8" s="5" customFormat="1" ht="15.6" customHeight="1" x14ac:dyDescent="0.25">
      <c r="A342" s="11">
        <v>327</v>
      </c>
      <c r="B342" s="11"/>
      <c r="C342" s="12" t="s">
        <v>477</v>
      </c>
      <c r="D342" s="12" t="s">
        <v>683</v>
      </c>
      <c r="E342" s="11" t="s">
        <v>453</v>
      </c>
      <c r="F342" s="11">
        <v>1750</v>
      </c>
      <c r="G342" s="13">
        <v>8.09</v>
      </c>
      <c r="H342" s="13">
        <f t="shared" si="8"/>
        <v>14157.5</v>
      </c>
    </row>
    <row r="343" spans="1:8" s="5" customFormat="1" ht="15.6" customHeight="1" x14ac:dyDescent="0.25">
      <c r="A343" s="11">
        <v>328</v>
      </c>
      <c r="B343" s="11"/>
      <c r="C343" s="12" t="s">
        <v>477</v>
      </c>
      <c r="D343" s="12" t="s">
        <v>684</v>
      </c>
      <c r="E343" s="11" t="s">
        <v>453</v>
      </c>
      <c r="F343" s="11">
        <v>1470</v>
      </c>
      <c r="G343" s="13">
        <v>9.58</v>
      </c>
      <c r="H343" s="13">
        <f t="shared" si="8"/>
        <v>14082.6</v>
      </c>
    </row>
    <row r="344" spans="1:8" s="5" customFormat="1" ht="15.6" customHeight="1" x14ac:dyDescent="0.25">
      <c r="A344" s="11">
        <v>329</v>
      </c>
      <c r="B344" s="11"/>
      <c r="C344" s="12" t="s">
        <v>477</v>
      </c>
      <c r="D344" s="12" t="s">
        <v>685</v>
      </c>
      <c r="E344" s="11" t="s">
        <v>499</v>
      </c>
      <c r="F344" s="11">
        <v>350</v>
      </c>
      <c r="G344" s="13">
        <v>39.94</v>
      </c>
      <c r="H344" s="13">
        <f t="shared" si="8"/>
        <v>13979</v>
      </c>
    </row>
    <row r="345" spans="1:8" s="5" customFormat="1" ht="31.15" customHeight="1" x14ac:dyDescent="0.25">
      <c r="A345" s="11">
        <v>330</v>
      </c>
      <c r="B345" s="11"/>
      <c r="C345" s="12" t="s">
        <v>686</v>
      </c>
      <c r="D345" s="12" t="s">
        <v>687</v>
      </c>
      <c r="E345" s="11" t="s">
        <v>446</v>
      </c>
      <c r="F345" s="11">
        <v>3.2199999999999999E-2</v>
      </c>
      <c r="G345" s="13">
        <v>427569.53</v>
      </c>
      <c r="H345" s="13">
        <f t="shared" si="8"/>
        <v>13767.74</v>
      </c>
    </row>
    <row r="346" spans="1:8" s="5" customFormat="1" ht="15.6" customHeight="1" x14ac:dyDescent="0.25">
      <c r="A346" s="11">
        <v>331</v>
      </c>
      <c r="B346" s="11"/>
      <c r="C346" s="12" t="s">
        <v>477</v>
      </c>
      <c r="D346" s="12" t="s">
        <v>688</v>
      </c>
      <c r="E346" s="11" t="s">
        <v>453</v>
      </c>
      <c r="F346" s="11">
        <v>2400</v>
      </c>
      <c r="G346" s="13">
        <v>5.68</v>
      </c>
      <c r="H346" s="13">
        <f t="shared" si="8"/>
        <v>13632</v>
      </c>
    </row>
    <row r="347" spans="1:8" s="5" customFormat="1" ht="46.9" customHeight="1" x14ac:dyDescent="0.25">
      <c r="A347" s="11">
        <v>332</v>
      </c>
      <c r="B347" s="11"/>
      <c r="C347" s="12" t="s">
        <v>689</v>
      </c>
      <c r="D347" s="12" t="s">
        <v>690</v>
      </c>
      <c r="E347" s="11" t="s">
        <v>494</v>
      </c>
      <c r="F347" s="11">
        <v>39</v>
      </c>
      <c r="G347" s="13">
        <v>347.7</v>
      </c>
      <c r="H347" s="13">
        <f t="shared" si="8"/>
        <v>13560.3</v>
      </c>
    </row>
    <row r="348" spans="1:8" s="5" customFormat="1" ht="31.15" customHeight="1" x14ac:dyDescent="0.25">
      <c r="A348" s="11">
        <v>333</v>
      </c>
      <c r="B348" s="11"/>
      <c r="C348" s="12" t="s">
        <v>691</v>
      </c>
      <c r="D348" s="12" t="s">
        <v>692</v>
      </c>
      <c r="E348" s="11" t="s">
        <v>483</v>
      </c>
      <c r="F348" s="11">
        <v>800</v>
      </c>
      <c r="G348" s="13">
        <v>16.86</v>
      </c>
      <c r="H348" s="13">
        <f t="shared" si="8"/>
        <v>13488</v>
      </c>
    </row>
    <row r="349" spans="1:8" s="5" customFormat="1" ht="31.15" customHeight="1" x14ac:dyDescent="0.25">
      <c r="A349" s="11">
        <v>334</v>
      </c>
      <c r="B349" s="11"/>
      <c r="C349" s="12" t="s">
        <v>693</v>
      </c>
      <c r="D349" s="12" t="s">
        <v>694</v>
      </c>
      <c r="E349" s="11" t="s">
        <v>474</v>
      </c>
      <c r="F349" s="11">
        <v>4.8968059999999998</v>
      </c>
      <c r="G349" s="13">
        <v>2745.52</v>
      </c>
      <c r="H349" s="13">
        <f t="shared" si="8"/>
        <v>13444.28</v>
      </c>
    </row>
    <row r="350" spans="1:8" s="5" customFormat="1" ht="31.15" customHeight="1" x14ac:dyDescent="0.25">
      <c r="A350" s="11">
        <v>335</v>
      </c>
      <c r="B350" s="11"/>
      <c r="C350" s="12" t="s">
        <v>695</v>
      </c>
      <c r="D350" s="12" t="s">
        <v>696</v>
      </c>
      <c r="E350" s="11" t="s">
        <v>697</v>
      </c>
      <c r="F350" s="11">
        <v>3.36</v>
      </c>
      <c r="G350" s="13">
        <v>3986</v>
      </c>
      <c r="H350" s="13">
        <f t="shared" si="8"/>
        <v>13392.96</v>
      </c>
    </row>
    <row r="351" spans="1:8" s="5" customFormat="1" ht="15.6" customHeight="1" x14ac:dyDescent="0.25">
      <c r="A351" s="11">
        <v>336</v>
      </c>
      <c r="B351" s="11"/>
      <c r="C351" s="12" t="s">
        <v>477</v>
      </c>
      <c r="D351" s="12" t="s">
        <v>698</v>
      </c>
      <c r="E351" s="11" t="s">
        <v>453</v>
      </c>
      <c r="F351" s="11">
        <v>688</v>
      </c>
      <c r="G351" s="13">
        <v>18.43</v>
      </c>
      <c r="H351" s="13">
        <f t="shared" si="8"/>
        <v>12679.84</v>
      </c>
    </row>
    <row r="352" spans="1:8" s="5" customFormat="1" ht="15.6" customHeight="1" x14ac:dyDescent="0.25">
      <c r="A352" s="11">
        <v>337</v>
      </c>
      <c r="B352" s="11"/>
      <c r="C352" s="12" t="s">
        <v>699</v>
      </c>
      <c r="D352" s="12" t="s">
        <v>700</v>
      </c>
      <c r="E352" s="11" t="s">
        <v>446</v>
      </c>
      <c r="F352" s="11">
        <v>1.7684</v>
      </c>
      <c r="G352" s="13">
        <v>6882.85</v>
      </c>
      <c r="H352" s="13">
        <f t="shared" si="8"/>
        <v>12171.63</v>
      </c>
    </row>
    <row r="353" spans="1:8" s="5" customFormat="1" ht="15.6" customHeight="1" x14ac:dyDescent="0.25">
      <c r="A353" s="11">
        <v>338</v>
      </c>
      <c r="B353" s="11"/>
      <c r="C353" s="12" t="s">
        <v>477</v>
      </c>
      <c r="D353" s="12" t="s">
        <v>701</v>
      </c>
      <c r="E353" s="11" t="s">
        <v>672</v>
      </c>
      <c r="F353" s="11">
        <v>1.75</v>
      </c>
      <c r="G353" s="13">
        <v>6858.08</v>
      </c>
      <c r="H353" s="13">
        <f t="shared" si="8"/>
        <v>12001.64</v>
      </c>
    </row>
    <row r="354" spans="1:8" s="5" customFormat="1" ht="46.9" customHeight="1" x14ac:dyDescent="0.25">
      <c r="A354" s="11">
        <v>339</v>
      </c>
      <c r="B354" s="11"/>
      <c r="C354" s="12" t="s">
        <v>702</v>
      </c>
      <c r="D354" s="12" t="s">
        <v>703</v>
      </c>
      <c r="E354" s="11" t="s">
        <v>483</v>
      </c>
      <c r="F354" s="11">
        <v>13</v>
      </c>
      <c r="G354" s="13">
        <v>905.71</v>
      </c>
      <c r="H354" s="13">
        <f t="shared" si="8"/>
        <v>11774.23</v>
      </c>
    </row>
    <row r="355" spans="1:8" s="5" customFormat="1" ht="31.15" customHeight="1" x14ac:dyDescent="0.25">
      <c r="A355" s="11">
        <v>340</v>
      </c>
      <c r="B355" s="11"/>
      <c r="C355" s="12" t="s">
        <v>477</v>
      </c>
      <c r="D355" s="12" t="s">
        <v>704</v>
      </c>
      <c r="E355" s="11" t="s">
        <v>460</v>
      </c>
      <c r="F355" s="11">
        <v>524.79999999999995</v>
      </c>
      <c r="G355" s="13">
        <v>22.22</v>
      </c>
      <c r="H355" s="13">
        <f t="shared" si="8"/>
        <v>11661.06</v>
      </c>
    </row>
    <row r="356" spans="1:8" s="5" customFormat="1" ht="31.15" customHeight="1" x14ac:dyDescent="0.25">
      <c r="A356" s="11">
        <v>341</v>
      </c>
      <c r="B356" s="11"/>
      <c r="C356" s="12" t="s">
        <v>705</v>
      </c>
      <c r="D356" s="12" t="s">
        <v>706</v>
      </c>
      <c r="E356" s="11" t="s">
        <v>603</v>
      </c>
      <c r="F356" s="11">
        <v>6.43</v>
      </c>
      <c r="G356" s="13">
        <v>1752.86</v>
      </c>
      <c r="H356" s="13">
        <f t="shared" si="8"/>
        <v>11270.89</v>
      </c>
    </row>
    <row r="357" spans="1:8" s="5" customFormat="1" ht="15.6" customHeight="1" x14ac:dyDescent="0.25">
      <c r="A357" s="11">
        <v>342</v>
      </c>
      <c r="B357" s="11"/>
      <c r="C357" s="12" t="s">
        <v>477</v>
      </c>
      <c r="D357" s="12" t="s">
        <v>707</v>
      </c>
      <c r="E357" s="11" t="s">
        <v>513</v>
      </c>
      <c r="F357" s="11">
        <v>6</v>
      </c>
      <c r="G357" s="13">
        <v>1855.09</v>
      </c>
      <c r="H357" s="13">
        <f t="shared" si="8"/>
        <v>11130.54</v>
      </c>
    </row>
    <row r="358" spans="1:8" s="5" customFormat="1" ht="78" customHeight="1" x14ac:dyDescent="0.25">
      <c r="A358" s="11">
        <v>343</v>
      </c>
      <c r="B358" s="11"/>
      <c r="C358" s="12" t="s">
        <v>708</v>
      </c>
      <c r="D358" s="12" t="s">
        <v>709</v>
      </c>
      <c r="E358" s="11" t="s">
        <v>494</v>
      </c>
      <c r="F358" s="11">
        <v>80.540000000000006</v>
      </c>
      <c r="G358" s="13">
        <v>134.84</v>
      </c>
      <c r="H358" s="13">
        <f t="shared" si="8"/>
        <v>10860.01</v>
      </c>
    </row>
    <row r="359" spans="1:8" s="5" customFormat="1" ht="15.6" customHeight="1" x14ac:dyDescent="0.25">
      <c r="A359" s="11">
        <v>344</v>
      </c>
      <c r="B359" s="11"/>
      <c r="C359" s="12" t="s">
        <v>710</v>
      </c>
      <c r="D359" s="12" t="s">
        <v>711</v>
      </c>
      <c r="E359" s="11" t="s">
        <v>443</v>
      </c>
      <c r="F359" s="11">
        <v>4297.5258150999998</v>
      </c>
      <c r="G359" s="13">
        <v>2.44</v>
      </c>
      <c r="H359" s="13">
        <f t="shared" si="8"/>
        <v>10485.96</v>
      </c>
    </row>
    <row r="360" spans="1:8" s="5" customFormat="1" ht="31.15" customHeight="1" x14ac:dyDescent="0.25">
      <c r="A360" s="11">
        <v>345</v>
      </c>
      <c r="B360" s="11"/>
      <c r="C360" s="12" t="s">
        <v>712</v>
      </c>
      <c r="D360" s="12" t="s">
        <v>713</v>
      </c>
      <c r="E360" s="11" t="s">
        <v>483</v>
      </c>
      <c r="F360" s="11">
        <v>3850</v>
      </c>
      <c r="G360" s="13">
        <v>2.72</v>
      </c>
      <c r="H360" s="13">
        <f t="shared" si="8"/>
        <v>10472</v>
      </c>
    </row>
    <row r="361" spans="1:8" s="5" customFormat="1" ht="31.15" customHeight="1" x14ac:dyDescent="0.25">
      <c r="A361" s="11">
        <v>346</v>
      </c>
      <c r="B361" s="11"/>
      <c r="C361" s="12" t="s">
        <v>714</v>
      </c>
      <c r="D361" s="12" t="s">
        <v>715</v>
      </c>
      <c r="E361" s="11" t="s">
        <v>483</v>
      </c>
      <c r="F361" s="11">
        <v>75.599999999999994</v>
      </c>
      <c r="G361" s="13">
        <v>137.33000000000001</v>
      </c>
      <c r="H361" s="13">
        <f t="shared" si="8"/>
        <v>10382.15</v>
      </c>
    </row>
    <row r="362" spans="1:8" s="5" customFormat="1" ht="15.6" customHeight="1" x14ac:dyDescent="0.25">
      <c r="A362" s="11">
        <v>347</v>
      </c>
      <c r="B362" s="11"/>
      <c r="C362" s="12" t="s">
        <v>477</v>
      </c>
      <c r="D362" s="12" t="s">
        <v>716</v>
      </c>
      <c r="E362" s="11" t="s">
        <v>499</v>
      </c>
      <c r="F362" s="11">
        <v>54</v>
      </c>
      <c r="G362" s="13">
        <v>191.49</v>
      </c>
      <c r="H362" s="13">
        <f t="shared" si="8"/>
        <v>10340.459999999999</v>
      </c>
    </row>
    <row r="363" spans="1:8" s="5" customFormat="1" ht="31.15" customHeight="1" x14ac:dyDescent="0.25">
      <c r="A363" s="11">
        <v>348</v>
      </c>
      <c r="B363" s="11"/>
      <c r="C363" s="12" t="s">
        <v>477</v>
      </c>
      <c r="D363" s="12" t="s">
        <v>717</v>
      </c>
      <c r="E363" s="11" t="s">
        <v>672</v>
      </c>
      <c r="F363" s="11">
        <v>0.5</v>
      </c>
      <c r="G363" s="13">
        <v>20624.86</v>
      </c>
      <c r="H363" s="13">
        <f t="shared" si="8"/>
        <v>10312.43</v>
      </c>
    </row>
    <row r="364" spans="1:8" s="5" customFormat="1" ht="15.6" customHeight="1" x14ac:dyDescent="0.25">
      <c r="A364" s="11">
        <v>349</v>
      </c>
      <c r="B364" s="11"/>
      <c r="C364" s="12" t="s">
        <v>718</v>
      </c>
      <c r="D364" s="12" t="s">
        <v>719</v>
      </c>
      <c r="E364" s="11" t="s">
        <v>623</v>
      </c>
      <c r="F364" s="11">
        <v>1.19</v>
      </c>
      <c r="G364" s="13">
        <v>8308.84</v>
      </c>
      <c r="H364" s="13">
        <f t="shared" si="8"/>
        <v>9887.52</v>
      </c>
    </row>
    <row r="365" spans="1:8" s="5" customFormat="1" ht="15.6" customHeight="1" x14ac:dyDescent="0.25">
      <c r="A365" s="11">
        <v>350</v>
      </c>
      <c r="B365" s="11"/>
      <c r="C365" s="12" t="s">
        <v>477</v>
      </c>
      <c r="D365" s="12" t="s">
        <v>720</v>
      </c>
      <c r="E365" s="11" t="s">
        <v>483</v>
      </c>
      <c r="F365" s="11">
        <v>225</v>
      </c>
      <c r="G365" s="13">
        <v>42.62</v>
      </c>
      <c r="H365" s="13">
        <f t="shared" si="8"/>
        <v>9589.5</v>
      </c>
    </row>
    <row r="366" spans="1:8" s="5" customFormat="1" ht="31.15" customHeight="1" x14ac:dyDescent="0.25">
      <c r="A366" s="11">
        <v>351</v>
      </c>
      <c r="B366" s="11"/>
      <c r="C366" s="12" t="s">
        <v>721</v>
      </c>
      <c r="D366" s="12" t="s">
        <v>722</v>
      </c>
      <c r="E366" s="11" t="s">
        <v>483</v>
      </c>
      <c r="F366" s="11">
        <v>199.8</v>
      </c>
      <c r="G366" s="13">
        <v>47.11</v>
      </c>
      <c r="H366" s="13">
        <f t="shared" si="8"/>
        <v>9412.58</v>
      </c>
    </row>
    <row r="367" spans="1:8" s="5" customFormat="1" ht="78" customHeight="1" x14ac:dyDescent="0.25">
      <c r="A367" s="11">
        <v>352</v>
      </c>
      <c r="B367" s="11"/>
      <c r="C367" s="12" t="s">
        <v>723</v>
      </c>
      <c r="D367" s="12" t="s">
        <v>724</v>
      </c>
      <c r="E367" s="11" t="s">
        <v>540</v>
      </c>
      <c r="F367" s="11">
        <v>1.5</v>
      </c>
      <c r="G367" s="13">
        <v>6161.7</v>
      </c>
      <c r="H367" s="13">
        <f t="shared" si="8"/>
        <v>9242.5499999999993</v>
      </c>
    </row>
    <row r="368" spans="1:8" s="5" customFormat="1" ht="31.15" customHeight="1" x14ac:dyDescent="0.25">
      <c r="A368" s="11">
        <v>353</v>
      </c>
      <c r="B368" s="11"/>
      <c r="C368" s="12" t="s">
        <v>477</v>
      </c>
      <c r="D368" s="12" t="s">
        <v>725</v>
      </c>
      <c r="E368" s="11" t="s">
        <v>513</v>
      </c>
      <c r="F368" s="11">
        <v>7</v>
      </c>
      <c r="G368" s="13">
        <v>1315.01</v>
      </c>
      <c r="H368" s="13">
        <f t="shared" si="8"/>
        <v>9205.07</v>
      </c>
    </row>
    <row r="369" spans="1:8" s="5" customFormat="1" ht="46.9" customHeight="1" x14ac:dyDescent="0.25">
      <c r="A369" s="11">
        <v>354</v>
      </c>
      <c r="B369" s="11"/>
      <c r="C369" s="12" t="s">
        <v>726</v>
      </c>
      <c r="D369" s="12" t="s">
        <v>727</v>
      </c>
      <c r="E369" s="11" t="s">
        <v>443</v>
      </c>
      <c r="F369" s="11">
        <v>4.2065149999999996</v>
      </c>
      <c r="G369" s="13">
        <v>2156</v>
      </c>
      <c r="H369" s="13">
        <f t="shared" si="8"/>
        <v>9069.25</v>
      </c>
    </row>
    <row r="370" spans="1:8" s="5" customFormat="1" ht="15.6" customHeight="1" x14ac:dyDescent="0.25">
      <c r="A370" s="11">
        <v>355</v>
      </c>
      <c r="B370" s="11"/>
      <c r="C370" s="12" t="s">
        <v>477</v>
      </c>
      <c r="D370" s="12" t="s">
        <v>728</v>
      </c>
      <c r="E370" s="11" t="s">
        <v>513</v>
      </c>
      <c r="F370" s="11">
        <v>125</v>
      </c>
      <c r="G370" s="13">
        <v>72.55</v>
      </c>
      <c r="H370" s="13">
        <f t="shared" si="8"/>
        <v>9068.75</v>
      </c>
    </row>
    <row r="371" spans="1:8" s="5" customFormat="1" ht="15.6" customHeight="1" x14ac:dyDescent="0.25">
      <c r="A371" s="11">
        <v>356</v>
      </c>
      <c r="B371" s="11"/>
      <c r="C371" s="12" t="s">
        <v>477</v>
      </c>
      <c r="D371" s="12" t="s">
        <v>729</v>
      </c>
      <c r="E371" s="11" t="s">
        <v>453</v>
      </c>
      <c r="F371" s="11">
        <v>23650</v>
      </c>
      <c r="G371" s="13">
        <v>0.38</v>
      </c>
      <c r="H371" s="13">
        <f t="shared" si="8"/>
        <v>8987</v>
      </c>
    </row>
    <row r="372" spans="1:8" s="5" customFormat="1" ht="15.6" customHeight="1" x14ac:dyDescent="0.25">
      <c r="A372" s="11">
        <v>357</v>
      </c>
      <c r="B372" s="11"/>
      <c r="C372" s="12" t="s">
        <v>477</v>
      </c>
      <c r="D372" s="12" t="s">
        <v>730</v>
      </c>
      <c r="E372" s="11" t="s">
        <v>672</v>
      </c>
      <c r="F372" s="11">
        <v>0.6</v>
      </c>
      <c r="G372" s="13">
        <v>14755.53</v>
      </c>
      <c r="H372" s="13">
        <f t="shared" si="8"/>
        <v>8853.32</v>
      </c>
    </row>
    <row r="373" spans="1:8" s="5" customFormat="1" ht="31.15" customHeight="1" x14ac:dyDescent="0.25">
      <c r="A373" s="11">
        <v>358</v>
      </c>
      <c r="B373" s="11"/>
      <c r="C373" s="12" t="s">
        <v>731</v>
      </c>
      <c r="D373" s="12" t="s">
        <v>732</v>
      </c>
      <c r="E373" s="11" t="s">
        <v>460</v>
      </c>
      <c r="F373" s="11">
        <v>37.107999999999997</v>
      </c>
      <c r="G373" s="13">
        <v>238.48</v>
      </c>
      <c r="H373" s="13">
        <f t="shared" si="8"/>
        <v>8849.52</v>
      </c>
    </row>
    <row r="374" spans="1:8" s="5" customFormat="1" ht="31.15" customHeight="1" x14ac:dyDescent="0.25">
      <c r="A374" s="11">
        <v>359</v>
      </c>
      <c r="B374" s="11"/>
      <c r="C374" s="12" t="s">
        <v>477</v>
      </c>
      <c r="D374" s="12" t="s">
        <v>733</v>
      </c>
      <c r="E374" s="11" t="s">
        <v>453</v>
      </c>
      <c r="F374" s="11">
        <v>122</v>
      </c>
      <c r="G374" s="13">
        <v>71.260000000000005</v>
      </c>
      <c r="H374" s="13">
        <f t="shared" si="8"/>
        <v>8693.7199999999993</v>
      </c>
    </row>
    <row r="375" spans="1:8" s="5" customFormat="1" ht="15.6" customHeight="1" x14ac:dyDescent="0.25">
      <c r="A375" s="11">
        <v>360</v>
      </c>
      <c r="B375" s="11"/>
      <c r="C375" s="12" t="s">
        <v>477</v>
      </c>
      <c r="D375" s="12" t="s">
        <v>734</v>
      </c>
      <c r="E375" s="11" t="s">
        <v>513</v>
      </c>
      <c r="F375" s="11">
        <v>9</v>
      </c>
      <c r="G375" s="13">
        <v>924.77</v>
      </c>
      <c r="H375" s="13">
        <f t="shared" si="8"/>
        <v>8322.93</v>
      </c>
    </row>
    <row r="376" spans="1:8" s="5" customFormat="1" ht="15.6" customHeight="1" x14ac:dyDescent="0.25">
      <c r="A376" s="11">
        <v>361</v>
      </c>
      <c r="B376" s="11"/>
      <c r="C376" s="12" t="s">
        <v>735</v>
      </c>
      <c r="D376" s="12" t="s">
        <v>736</v>
      </c>
      <c r="E376" s="11" t="s">
        <v>623</v>
      </c>
      <c r="F376" s="11">
        <v>0.35</v>
      </c>
      <c r="G376" s="13">
        <v>23361.27</v>
      </c>
      <c r="H376" s="13">
        <f t="shared" si="8"/>
        <v>8176.44</v>
      </c>
    </row>
    <row r="377" spans="1:8" s="5" customFormat="1" ht="15.6" customHeight="1" x14ac:dyDescent="0.25">
      <c r="A377" s="11">
        <v>362</v>
      </c>
      <c r="B377" s="11"/>
      <c r="C377" s="12" t="s">
        <v>477</v>
      </c>
      <c r="D377" s="12" t="s">
        <v>737</v>
      </c>
      <c r="E377" s="11" t="s">
        <v>453</v>
      </c>
      <c r="F377" s="11">
        <v>410</v>
      </c>
      <c r="G377" s="13">
        <v>19.920000000000002</v>
      </c>
      <c r="H377" s="13">
        <f t="shared" si="8"/>
        <v>8167.2</v>
      </c>
    </row>
    <row r="378" spans="1:8" s="5" customFormat="1" ht="15.6" customHeight="1" x14ac:dyDescent="0.25">
      <c r="A378" s="11">
        <v>363</v>
      </c>
      <c r="B378" s="11"/>
      <c r="C378" s="12" t="s">
        <v>738</v>
      </c>
      <c r="D378" s="12" t="s">
        <v>739</v>
      </c>
      <c r="E378" s="11" t="s">
        <v>460</v>
      </c>
      <c r="F378" s="11">
        <v>55.12</v>
      </c>
      <c r="G378" s="13">
        <v>146.25</v>
      </c>
      <c r="H378" s="13">
        <f t="shared" si="8"/>
        <v>8061.3</v>
      </c>
    </row>
    <row r="379" spans="1:8" s="5" customFormat="1" ht="15.6" customHeight="1" x14ac:dyDescent="0.25">
      <c r="A379" s="11">
        <v>364</v>
      </c>
      <c r="B379" s="11"/>
      <c r="C379" s="12" t="s">
        <v>477</v>
      </c>
      <c r="D379" s="12" t="s">
        <v>740</v>
      </c>
      <c r="E379" s="11" t="s">
        <v>453</v>
      </c>
      <c r="F379" s="11">
        <v>1400</v>
      </c>
      <c r="G379" s="13">
        <v>5.68</v>
      </c>
      <c r="H379" s="13">
        <f t="shared" si="8"/>
        <v>7952</v>
      </c>
    </row>
    <row r="380" spans="1:8" s="5" customFormat="1" ht="46.9" customHeight="1" x14ac:dyDescent="0.25">
      <c r="A380" s="11">
        <v>365</v>
      </c>
      <c r="B380" s="11"/>
      <c r="C380" s="12" t="s">
        <v>741</v>
      </c>
      <c r="D380" s="12" t="s">
        <v>742</v>
      </c>
      <c r="E380" s="11" t="s">
        <v>474</v>
      </c>
      <c r="F380" s="11">
        <v>280</v>
      </c>
      <c r="G380" s="13">
        <v>28.29</v>
      </c>
      <c r="H380" s="13">
        <f t="shared" si="8"/>
        <v>7921.2</v>
      </c>
    </row>
    <row r="381" spans="1:8" s="5" customFormat="1" ht="31.15" customHeight="1" x14ac:dyDescent="0.25">
      <c r="A381" s="11">
        <v>366</v>
      </c>
      <c r="B381" s="11"/>
      <c r="C381" s="12" t="s">
        <v>743</v>
      </c>
      <c r="D381" s="12" t="s">
        <v>744</v>
      </c>
      <c r="E381" s="11" t="s">
        <v>446</v>
      </c>
      <c r="F381" s="11">
        <v>1.36</v>
      </c>
      <c r="G381" s="13">
        <v>5520</v>
      </c>
      <c r="H381" s="13">
        <f t="shared" si="8"/>
        <v>7507.2</v>
      </c>
    </row>
    <row r="382" spans="1:8" s="5" customFormat="1" ht="15.6" customHeight="1" x14ac:dyDescent="0.25">
      <c r="A382" s="11">
        <v>367</v>
      </c>
      <c r="B382" s="11"/>
      <c r="C382" s="12" t="s">
        <v>745</v>
      </c>
      <c r="D382" s="12" t="s">
        <v>746</v>
      </c>
      <c r="E382" s="11" t="s">
        <v>446</v>
      </c>
      <c r="F382" s="11">
        <v>1.2231000000000001</v>
      </c>
      <c r="G382" s="13">
        <v>6054.11</v>
      </c>
      <c r="H382" s="13">
        <f t="shared" si="8"/>
        <v>7404.78</v>
      </c>
    </row>
    <row r="383" spans="1:8" s="5" customFormat="1" ht="15.6" customHeight="1" x14ac:dyDescent="0.25">
      <c r="A383" s="11">
        <v>368</v>
      </c>
      <c r="B383" s="11"/>
      <c r="C383" s="12" t="s">
        <v>747</v>
      </c>
      <c r="D383" s="12" t="s">
        <v>748</v>
      </c>
      <c r="E383" s="11" t="s">
        <v>446</v>
      </c>
      <c r="F383" s="11">
        <v>0.8938836</v>
      </c>
      <c r="G383" s="13">
        <v>7826.9</v>
      </c>
      <c r="H383" s="13">
        <f t="shared" si="8"/>
        <v>6996.34</v>
      </c>
    </row>
    <row r="384" spans="1:8" s="5" customFormat="1" ht="15.6" customHeight="1" x14ac:dyDescent="0.25">
      <c r="A384" s="11">
        <v>369</v>
      </c>
      <c r="B384" s="11"/>
      <c r="C384" s="12" t="s">
        <v>477</v>
      </c>
      <c r="D384" s="12" t="s">
        <v>749</v>
      </c>
      <c r="E384" s="11" t="s">
        <v>513</v>
      </c>
      <c r="F384" s="11">
        <v>300</v>
      </c>
      <c r="G384" s="13">
        <v>23.24</v>
      </c>
      <c r="H384" s="13">
        <f t="shared" si="8"/>
        <v>6972</v>
      </c>
    </row>
    <row r="385" spans="1:8" s="5" customFormat="1" ht="31.15" customHeight="1" x14ac:dyDescent="0.25">
      <c r="A385" s="11">
        <v>370</v>
      </c>
      <c r="B385" s="11"/>
      <c r="C385" s="12" t="s">
        <v>750</v>
      </c>
      <c r="D385" s="12" t="s">
        <v>751</v>
      </c>
      <c r="E385" s="11" t="s">
        <v>446</v>
      </c>
      <c r="F385" s="11">
        <v>0.4728</v>
      </c>
      <c r="G385" s="13">
        <v>14700</v>
      </c>
      <c r="H385" s="13">
        <f t="shared" si="8"/>
        <v>6950.16</v>
      </c>
    </row>
    <row r="386" spans="1:8" s="5" customFormat="1" ht="15.6" customHeight="1" x14ac:dyDescent="0.25">
      <c r="A386" s="11">
        <v>371</v>
      </c>
      <c r="B386" s="11"/>
      <c r="C386" s="12" t="s">
        <v>752</v>
      </c>
      <c r="D386" s="12" t="s">
        <v>753</v>
      </c>
      <c r="E386" s="11" t="s">
        <v>474</v>
      </c>
      <c r="F386" s="11">
        <v>90</v>
      </c>
      <c r="G386" s="13">
        <v>76.84</v>
      </c>
      <c r="H386" s="13">
        <f t="shared" si="8"/>
        <v>6915.6</v>
      </c>
    </row>
    <row r="387" spans="1:8" s="5" customFormat="1" ht="15.6" customHeight="1" x14ac:dyDescent="0.25">
      <c r="A387" s="11">
        <v>372</v>
      </c>
      <c r="B387" s="11"/>
      <c r="C387" s="12" t="s">
        <v>477</v>
      </c>
      <c r="D387" s="12" t="s">
        <v>754</v>
      </c>
      <c r="E387" s="11" t="s">
        <v>483</v>
      </c>
      <c r="F387" s="11">
        <v>95</v>
      </c>
      <c r="G387" s="13">
        <v>71.81</v>
      </c>
      <c r="H387" s="13">
        <f t="shared" si="8"/>
        <v>6821.95</v>
      </c>
    </row>
    <row r="388" spans="1:8" s="5" customFormat="1" ht="15.6" customHeight="1" x14ac:dyDescent="0.25">
      <c r="A388" s="11">
        <v>373</v>
      </c>
      <c r="B388" s="11"/>
      <c r="C388" s="12" t="s">
        <v>477</v>
      </c>
      <c r="D388" s="12" t="s">
        <v>755</v>
      </c>
      <c r="E388" s="11" t="s">
        <v>483</v>
      </c>
      <c r="F388" s="11">
        <v>200</v>
      </c>
      <c r="G388" s="13">
        <v>33.950000000000003</v>
      </c>
      <c r="H388" s="13">
        <f t="shared" si="8"/>
        <v>6790</v>
      </c>
    </row>
    <row r="389" spans="1:8" s="5" customFormat="1" ht="62.45" customHeight="1" x14ac:dyDescent="0.25">
      <c r="A389" s="11">
        <v>374</v>
      </c>
      <c r="B389" s="11"/>
      <c r="C389" s="12" t="s">
        <v>611</v>
      </c>
      <c r="D389" s="12" t="s">
        <v>756</v>
      </c>
      <c r="E389" s="11" t="s">
        <v>446</v>
      </c>
      <c r="F389" s="11">
        <v>0.85829999999999995</v>
      </c>
      <c r="G389" s="13">
        <v>7571</v>
      </c>
      <c r="H389" s="13">
        <f t="shared" ref="H389:H452" si="9">ROUND(F389*G389,2)</f>
        <v>6498.19</v>
      </c>
    </row>
    <row r="390" spans="1:8" s="5" customFormat="1" ht="15.6" customHeight="1" x14ac:dyDescent="0.25">
      <c r="A390" s="11">
        <v>375</v>
      </c>
      <c r="B390" s="11"/>
      <c r="C390" s="12" t="s">
        <v>477</v>
      </c>
      <c r="D390" s="12" t="s">
        <v>757</v>
      </c>
      <c r="E390" s="11" t="s">
        <v>513</v>
      </c>
      <c r="F390" s="11">
        <v>4</v>
      </c>
      <c r="G390" s="13">
        <v>1608.6</v>
      </c>
      <c r="H390" s="13">
        <f t="shared" si="9"/>
        <v>6434.4</v>
      </c>
    </row>
    <row r="391" spans="1:8" s="5" customFormat="1" ht="31.15" customHeight="1" x14ac:dyDescent="0.25">
      <c r="A391" s="11">
        <v>376</v>
      </c>
      <c r="B391" s="11"/>
      <c r="C391" s="12" t="s">
        <v>758</v>
      </c>
      <c r="D391" s="12" t="s">
        <v>759</v>
      </c>
      <c r="E391" s="11" t="s">
        <v>443</v>
      </c>
      <c r="F391" s="11">
        <v>5.7613675999999998</v>
      </c>
      <c r="G391" s="13">
        <v>1100</v>
      </c>
      <c r="H391" s="13">
        <f t="shared" si="9"/>
        <v>6337.5</v>
      </c>
    </row>
    <row r="392" spans="1:8" s="5" customFormat="1" ht="31.15" customHeight="1" x14ac:dyDescent="0.25">
      <c r="A392" s="11">
        <v>377</v>
      </c>
      <c r="B392" s="11"/>
      <c r="C392" s="12" t="s">
        <v>760</v>
      </c>
      <c r="D392" s="12" t="s">
        <v>761</v>
      </c>
      <c r="E392" s="11" t="s">
        <v>446</v>
      </c>
      <c r="F392" s="11">
        <v>0.54400000000000004</v>
      </c>
      <c r="G392" s="13">
        <v>11500</v>
      </c>
      <c r="H392" s="13">
        <f t="shared" si="9"/>
        <v>6256</v>
      </c>
    </row>
    <row r="393" spans="1:8" s="5" customFormat="1" ht="31.15" customHeight="1" x14ac:dyDescent="0.25">
      <c r="A393" s="11">
        <v>378</v>
      </c>
      <c r="B393" s="11"/>
      <c r="C393" s="12" t="s">
        <v>762</v>
      </c>
      <c r="D393" s="12" t="s">
        <v>763</v>
      </c>
      <c r="E393" s="11" t="s">
        <v>483</v>
      </c>
      <c r="F393" s="11">
        <v>39.6</v>
      </c>
      <c r="G393" s="13">
        <v>156.36000000000001</v>
      </c>
      <c r="H393" s="13">
        <f t="shared" si="9"/>
        <v>6191.86</v>
      </c>
    </row>
    <row r="394" spans="1:8" s="5" customFormat="1" ht="46.9" customHeight="1" x14ac:dyDescent="0.25">
      <c r="A394" s="11">
        <v>379</v>
      </c>
      <c r="B394" s="11"/>
      <c r="C394" s="12" t="s">
        <v>764</v>
      </c>
      <c r="D394" s="12" t="s">
        <v>765</v>
      </c>
      <c r="E394" s="11" t="s">
        <v>446</v>
      </c>
      <c r="F394" s="11">
        <v>0.51739999999999997</v>
      </c>
      <c r="G394" s="13">
        <v>11879.76</v>
      </c>
      <c r="H394" s="13">
        <f t="shared" si="9"/>
        <v>6146.59</v>
      </c>
    </row>
    <row r="395" spans="1:8" s="5" customFormat="1" ht="15.6" customHeight="1" x14ac:dyDescent="0.25">
      <c r="A395" s="11">
        <v>380</v>
      </c>
      <c r="B395" s="11"/>
      <c r="C395" s="12" t="s">
        <v>766</v>
      </c>
      <c r="D395" s="12" t="s">
        <v>767</v>
      </c>
      <c r="E395" s="11" t="s">
        <v>443</v>
      </c>
      <c r="F395" s="11">
        <v>8.7048000000000005</v>
      </c>
      <c r="G395" s="13">
        <v>686.42</v>
      </c>
      <c r="H395" s="13">
        <f t="shared" si="9"/>
        <v>5975.15</v>
      </c>
    </row>
    <row r="396" spans="1:8" s="5" customFormat="1" ht="15.6" customHeight="1" x14ac:dyDescent="0.25">
      <c r="A396" s="11">
        <v>381</v>
      </c>
      <c r="B396" s="11"/>
      <c r="C396" s="12" t="s">
        <v>768</v>
      </c>
      <c r="D396" s="12" t="s">
        <v>769</v>
      </c>
      <c r="E396" s="11" t="s">
        <v>460</v>
      </c>
      <c r="F396" s="11">
        <v>660.43633999999997</v>
      </c>
      <c r="G396" s="13">
        <v>9.0399999999999991</v>
      </c>
      <c r="H396" s="13">
        <f t="shared" si="9"/>
        <v>5970.34</v>
      </c>
    </row>
    <row r="397" spans="1:8" s="5" customFormat="1" ht="31.15" customHeight="1" x14ac:dyDescent="0.25">
      <c r="A397" s="11">
        <v>382</v>
      </c>
      <c r="B397" s="11"/>
      <c r="C397" s="12" t="s">
        <v>770</v>
      </c>
      <c r="D397" s="12" t="s">
        <v>771</v>
      </c>
      <c r="E397" s="11" t="s">
        <v>494</v>
      </c>
      <c r="F397" s="11">
        <v>189.53448</v>
      </c>
      <c r="G397" s="13">
        <v>30.78</v>
      </c>
      <c r="H397" s="13">
        <f t="shared" si="9"/>
        <v>5833.87</v>
      </c>
    </row>
    <row r="398" spans="1:8" s="5" customFormat="1" ht="15.6" customHeight="1" x14ac:dyDescent="0.25">
      <c r="A398" s="11">
        <v>383</v>
      </c>
      <c r="B398" s="11"/>
      <c r="C398" s="12" t="s">
        <v>477</v>
      </c>
      <c r="D398" s="12" t="s">
        <v>772</v>
      </c>
      <c r="E398" s="11" t="s">
        <v>499</v>
      </c>
      <c r="F398" s="11">
        <v>30</v>
      </c>
      <c r="G398" s="13">
        <v>191.49</v>
      </c>
      <c r="H398" s="13">
        <f t="shared" si="9"/>
        <v>5744.7</v>
      </c>
    </row>
    <row r="399" spans="1:8" s="5" customFormat="1" ht="31.15" customHeight="1" x14ac:dyDescent="0.25">
      <c r="A399" s="11">
        <v>384</v>
      </c>
      <c r="B399" s="11"/>
      <c r="C399" s="12" t="s">
        <v>773</v>
      </c>
      <c r="D399" s="12" t="s">
        <v>774</v>
      </c>
      <c r="E399" s="11" t="s">
        <v>446</v>
      </c>
      <c r="F399" s="11">
        <v>0.85399999999999998</v>
      </c>
      <c r="G399" s="13">
        <v>6493.31</v>
      </c>
      <c r="H399" s="13">
        <f t="shared" si="9"/>
        <v>5545.29</v>
      </c>
    </row>
    <row r="400" spans="1:8" s="5" customFormat="1" ht="15.6" customHeight="1" x14ac:dyDescent="0.25">
      <c r="A400" s="11">
        <v>385</v>
      </c>
      <c r="B400" s="11"/>
      <c r="C400" s="12" t="s">
        <v>477</v>
      </c>
      <c r="D400" s="12" t="s">
        <v>775</v>
      </c>
      <c r="E400" s="11" t="s">
        <v>453</v>
      </c>
      <c r="F400" s="11">
        <v>2900</v>
      </c>
      <c r="G400" s="13">
        <v>1.9</v>
      </c>
      <c r="H400" s="13">
        <f t="shared" si="9"/>
        <v>5510</v>
      </c>
    </row>
    <row r="401" spans="1:8" s="5" customFormat="1" ht="15.6" customHeight="1" x14ac:dyDescent="0.25">
      <c r="A401" s="11">
        <v>386</v>
      </c>
      <c r="B401" s="11"/>
      <c r="C401" s="12" t="s">
        <v>477</v>
      </c>
      <c r="D401" s="12" t="s">
        <v>776</v>
      </c>
      <c r="E401" s="11" t="s">
        <v>513</v>
      </c>
      <c r="F401" s="11">
        <v>6</v>
      </c>
      <c r="G401" s="13">
        <v>917.63</v>
      </c>
      <c r="H401" s="13">
        <f t="shared" si="9"/>
        <v>5505.78</v>
      </c>
    </row>
    <row r="402" spans="1:8" s="5" customFormat="1" ht="15.6" customHeight="1" x14ac:dyDescent="0.25">
      <c r="A402" s="11">
        <v>387</v>
      </c>
      <c r="B402" s="11"/>
      <c r="C402" s="12" t="s">
        <v>477</v>
      </c>
      <c r="D402" s="12" t="s">
        <v>777</v>
      </c>
      <c r="E402" s="11" t="s">
        <v>513</v>
      </c>
      <c r="F402" s="11">
        <v>4</v>
      </c>
      <c r="G402" s="13">
        <v>1367.31</v>
      </c>
      <c r="H402" s="13">
        <f t="shared" si="9"/>
        <v>5469.24</v>
      </c>
    </row>
    <row r="403" spans="1:8" s="5" customFormat="1" ht="15.6" customHeight="1" x14ac:dyDescent="0.25">
      <c r="A403" s="11">
        <v>388</v>
      </c>
      <c r="B403" s="11"/>
      <c r="C403" s="12" t="s">
        <v>477</v>
      </c>
      <c r="D403" s="12" t="s">
        <v>778</v>
      </c>
      <c r="E403" s="11" t="s">
        <v>453</v>
      </c>
      <c r="F403" s="11">
        <v>5400</v>
      </c>
      <c r="G403" s="13">
        <v>0.97</v>
      </c>
      <c r="H403" s="13">
        <f t="shared" si="9"/>
        <v>5238</v>
      </c>
    </row>
    <row r="404" spans="1:8" s="5" customFormat="1" ht="31.15" customHeight="1" x14ac:dyDescent="0.25">
      <c r="A404" s="11">
        <v>389</v>
      </c>
      <c r="B404" s="11"/>
      <c r="C404" s="12" t="s">
        <v>779</v>
      </c>
      <c r="D404" s="12" t="s">
        <v>780</v>
      </c>
      <c r="E404" s="11" t="s">
        <v>446</v>
      </c>
      <c r="F404" s="11">
        <v>0.77190000000000003</v>
      </c>
      <c r="G404" s="13">
        <v>6666.53</v>
      </c>
      <c r="H404" s="13">
        <f t="shared" si="9"/>
        <v>5145.8900000000003</v>
      </c>
    </row>
    <row r="405" spans="1:8" s="5" customFormat="1" ht="31.15" customHeight="1" x14ac:dyDescent="0.25">
      <c r="A405" s="11">
        <v>390</v>
      </c>
      <c r="B405" s="11"/>
      <c r="C405" s="12" t="s">
        <v>477</v>
      </c>
      <c r="D405" s="12" t="s">
        <v>781</v>
      </c>
      <c r="E405" s="11" t="s">
        <v>513</v>
      </c>
      <c r="F405" s="11">
        <v>152</v>
      </c>
      <c r="G405" s="13">
        <v>33.85</v>
      </c>
      <c r="H405" s="13">
        <f t="shared" si="9"/>
        <v>5145.2</v>
      </c>
    </row>
    <row r="406" spans="1:8" s="5" customFormat="1" ht="15.6" customHeight="1" x14ac:dyDescent="0.25">
      <c r="A406" s="11">
        <v>391</v>
      </c>
      <c r="B406" s="11"/>
      <c r="C406" s="12" t="s">
        <v>477</v>
      </c>
      <c r="D406" s="12" t="s">
        <v>782</v>
      </c>
      <c r="E406" s="11" t="s">
        <v>513</v>
      </c>
      <c r="F406" s="11">
        <v>90</v>
      </c>
      <c r="G406" s="13">
        <v>57.05</v>
      </c>
      <c r="H406" s="13">
        <f t="shared" si="9"/>
        <v>5134.5</v>
      </c>
    </row>
    <row r="407" spans="1:8" s="5" customFormat="1" ht="15.6" customHeight="1" x14ac:dyDescent="0.25">
      <c r="A407" s="11">
        <v>392</v>
      </c>
      <c r="B407" s="11"/>
      <c r="C407" s="12" t="s">
        <v>783</v>
      </c>
      <c r="D407" s="12" t="s">
        <v>784</v>
      </c>
      <c r="E407" s="11" t="s">
        <v>446</v>
      </c>
      <c r="F407" s="11">
        <v>7.1022000000000002E-2</v>
      </c>
      <c r="G407" s="13">
        <v>70605.350000000006</v>
      </c>
      <c r="H407" s="13">
        <f t="shared" si="9"/>
        <v>5014.53</v>
      </c>
    </row>
    <row r="408" spans="1:8" s="5" customFormat="1" ht="15.6" customHeight="1" x14ac:dyDescent="0.25">
      <c r="A408" s="11">
        <v>393</v>
      </c>
      <c r="B408" s="11"/>
      <c r="C408" s="12" t="s">
        <v>785</v>
      </c>
      <c r="D408" s="12" t="s">
        <v>786</v>
      </c>
      <c r="E408" s="11" t="s">
        <v>603</v>
      </c>
      <c r="F408" s="11">
        <v>1.4372</v>
      </c>
      <c r="G408" s="13">
        <v>3468.64</v>
      </c>
      <c r="H408" s="13">
        <f t="shared" si="9"/>
        <v>4985.13</v>
      </c>
    </row>
    <row r="409" spans="1:8" s="5" customFormat="1" ht="15.6" customHeight="1" x14ac:dyDescent="0.25">
      <c r="A409" s="11">
        <v>394</v>
      </c>
      <c r="B409" s="11"/>
      <c r="C409" s="12" t="s">
        <v>477</v>
      </c>
      <c r="D409" s="12" t="s">
        <v>787</v>
      </c>
      <c r="E409" s="11" t="s">
        <v>483</v>
      </c>
      <c r="F409" s="11">
        <v>150</v>
      </c>
      <c r="G409" s="13">
        <v>32.619999999999997</v>
      </c>
      <c r="H409" s="13">
        <f t="shared" si="9"/>
        <v>4893</v>
      </c>
    </row>
    <row r="410" spans="1:8" s="5" customFormat="1" ht="46.9" customHeight="1" x14ac:dyDescent="0.25">
      <c r="A410" s="11">
        <v>395</v>
      </c>
      <c r="B410" s="11"/>
      <c r="C410" s="12" t="s">
        <v>788</v>
      </c>
      <c r="D410" s="12" t="s">
        <v>789</v>
      </c>
      <c r="E410" s="11" t="s">
        <v>446</v>
      </c>
      <c r="F410" s="11">
        <v>0.55300000000000005</v>
      </c>
      <c r="G410" s="13">
        <v>8814</v>
      </c>
      <c r="H410" s="13">
        <f t="shared" si="9"/>
        <v>4874.1400000000003</v>
      </c>
    </row>
    <row r="411" spans="1:8" s="5" customFormat="1" ht="15.6" customHeight="1" x14ac:dyDescent="0.25">
      <c r="A411" s="11">
        <v>396</v>
      </c>
      <c r="B411" s="11"/>
      <c r="C411" s="12" t="s">
        <v>790</v>
      </c>
      <c r="D411" s="12" t="s">
        <v>791</v>
      </c>
      <c r="E411" s="11" t="s">
        <v>460</v>
      </c>
      <c r="F411" s="11">
        <v>457.35622000000001</v>
      </c>
      <c r="G411" s="13">
        <v>10.57</v>
      </c>
      <c r="H411" s="13">
        <f t="shared" si="9"/>
        <v>4834.26</v>
      </c>
    </row>
    <row r="412" spans="1:8" s="5" customFormat="1" ht="15.6" customHeight="1" x14ac:dyDescent="0.25">
      <c r="A412" s="11">
        <v>397</v>
      </c>
      <c r="B412" s="11"/>
      <c r="C412" s="12" t="s">
        <v>477</v>
      </c>
      <c r="D412" s="12" t="s">
        <v>792</v>
      </c>
      <c r="E412" s="11" t="s">
        <v>483</v>
      </c>
      <c r="F412" s="11">
        <v>420</v>
      </c>
      <c r="G412" s="13">
        <v>11.36</v>
      </c>
      <c r="H412" s="13">
        <f t="shared" si="9"/>
        <v>4771.2</v>
      </c>
    </row>
    <row r="413" spans="1:8" s="5" customFormat="1" ht="15.6" customHeight="1" x14ac:dyDescent="0.25">
      <c r="A413" s="11">
        <v>398</v>
      </c>
      <c r="B413" s="11"/>
      <c r="C413" s="12" t="s">
        <v>477</v>
      </c>
      <c r="D413" s="12" t="s">
        <v>793</v>
      </c>
      <c r="E413" s="11" t="s">
        <v>453</v>
      </c>
      <c r="F413" s="11">
        <v>600</v>
      </c>
      <c r="G413" s="13">
        <v>7.92</v>
      </c>
      <c r="H413" s="13">
        <f t="shared" si="9"/>
        <v>4752</v>
      </c>
    </row>
    <row r="414" spans="1:8" s="5" customFormat="1" ht="31.15" customHeight="1" x14ac:dyDescent="0.25">
      <c r="A414" s="11">
        <v>399</v>
      </c>
      <c r="B414" s="11"/>
      <c r="C414" s="12" t="s">
        <v>794</v>
      </c>
      <c r="D414" s="12" t="s">
        <v>795</v>
      </c>
      <c r="E414" s="11" t="s">
        <v>540</v>
      </c>
      <c r="F414" s="11">
        <v>1637.5</v>
      </c>
      <c r="G414" s="13">
        <v>2.9</v>
      </c>
      <c r="H414" s="13">
        <f t="shared" si="9"/>
        <v>4748.75</v>
      </c>
    </row>
    <row r="415" spans="1:8" s="5" customFormat="1" ht="62.45" customHeight="1" x14ac:dyDescent="0.25">
      <c r="A415" s="11">
        <v>400</v>
      </c>
      <c r="B415" s="11"/>
      <c r="C415" s="12" t="s">
        <v>796</v>
      </c>
      <c r="D415" s="12" t="s">
        <v>797</v>
      </c>
      <c r="E415" s="11" t="s">
        <v>483</v>
      </c>
      <c r="F415" s="11">
        <v>52.1</v>
      </c>
      <c r="G415" s="13">
        <v>90.86</v>
      </c>
      <c r="H415" s="13">
        <f t="shared" si="9"/>
        <v>4733.8100000000004</v>
      </c>
    </row>
    <row r="416" spans="1:8" s="5" customFormat="1" ht="15.6" customHeight="1" x14ac:dyDescent="0.25">
      <c r="A416" s="11">
        <v>401</v>
      </c>
      <c r="B416" s="11"/>
      <c r="C416" s="12" t="s">
        <v>477</v>
      </c>
      <c r="D416" s="12" t="s">
        <v>798</v>
      </c>
      <c r="E416" s="11" t="s">
        <v>513</v>
      </c>
      <c r="F416" s="11">
        <v>226</v>
      </c>
      <c r="G416" s="13">
        <v>20.25</v>
      </c>
      <c r="H416" s="13">
        <f t="shared" si="9"/>
        <v>4576.5</v>
      </c>
    </row>
    <row r="417" spans="1:8" s="5" customFormat="1" ht="15.6" customHeight="1" x14ac:dyDescent="0.25">
      <c r="A417" s="11">
        <v>402</v>
      </c>
      <c r="B417" s="11"/>
      <c r="C417" s="12" t="s">
        <v>799</v>
      </c>
      <c r="D417" s="12" t="s">
        <v>800</v>
      </c>
      <c r="E417" s="11" t="s">
        <v>446</v>
      </c>
      <c r="F417" s="11">
        <v>17.594999999999999</v>
      </c>
      <c r="G417" s="13">
        <v>255</v>
      </c>
      <c r="H417" s="13">
        <f t="shared" si="9"/>
        <v>4486.7299999999996</v>
      </c>
    </row>
    <row r="418" spans="1:8" s="5" customFormat="1" ht="46.9" customHeight="1" x14ac:dyDescent="0.25">
      <c r="A418" s="11">
        <v>403</v>
      </c>
      <c r="B418" s="11"/>
      <c r="C418" s="12" t="s">
        <v>801</v>
      </c>
      <c r="D418" s="12" t="s">
        <v>802</v>
      </c>
      <c r="E418" s="11" t="s">
        <v>446</v>
      </c>
      <c r="F418" s="11">
        <v>0.11634</v>
      </c>
      <c r="G418" s="13">
        <v>38250</v>
      </c>
      <c r="H418" s="13">
        <f t="shared" si="9"/>
        <v>4450.01</v>
      </c>
    </row>
    <row r="419" spans="1:8" s="5" customFormat="1" ht="15.6" customHeight="1" x14ac:dyDescent="0.25">
      <c r="A419" s="11">
        <v>404</v>
      </c>
      <c r="B419" s="11"/>
      <c r="C419" s="12" t="s">
        <v>803</v>
      </c>
      <c r="D419" s="12" t="s">
        <v>804</v>
      </c>
      <c r="E419" s="11" t="s">
        <v>446</v>
      </c>
      <c r="F419" s="11">
        <v>0.42165000000000002</v>
      </c>
      <c r="G419" s="13">
        <v>10465</v>
      </c>
      <c r="H419" s="13">
        <f t="shared" si="9"/>
        <v>4412.57</v>
      </c>
    </row>
    <row r="420" spans="1:8" s="5" customFormat="1" ht="31.15" customHeight="1" x14ac:dyDescent="0.25">
      <c r="A420" s="11">
        <v>405</v>
      </c>
      <c r="B420" s="11"/>
      <c r="C420" s="12" t="s">
        <v>805</v>
      </c>
      <c r="D420" s="12" t="s">
        <v>806</v>
      </c>
      <c r="E420" s="11" t="s">
        <v>443</v>
      </c>
      <c r="F420" s="11">
        <v>6.3626500000000004</v>
      </c>
      <c r="G420" s="13">
        <v>684</v>
      </c>
      <c r="H420" s="13">
        <f t="shared" si="9"/>
        <v>4352.05</v>
      </c>
    </row>
    <row r="421" spans="1:8" s="5" customFormat="1" ht="15.6" customHeight="1" x14ac:dyDescent="0.25">
      <c r="A421" s="11">
        <v>406</v>
      </c>
      <c r="B421" s="11"/>
      <c r="C421" s="12" t="s">
        <v>807</v>
      </c>
      <c r="D421" s="12" t="s">
        <v>808</v>
      </c>
      <c r="E421" s="11" t="s">
        <v>446</v>
      </c>
      <c r="F421" s="11">
        <v>0.754</v>
      </c>
      <c r="G421" s="13">
        <v>5763</v>
      </c>
      <c r="H421" s="13">
        <f t="shared" si="9"/>
        <v>4345.3</v>
      </c>
    </row>
    <row r="422" spans="1:8" s="5" customFormat="1" ht="31.15" customHeight="1" x14ac:dyDescent="0.25">
      <c r="A422" s="11">
        <v>407</v>
      </c>
      <c r="B422" s="11"/>
      <c r="C422" s="12" t="s">
        <v>809</v>
      </c>
      <c r="D422" s="12" t="s">
        <v>810</v>
      </c>
      <c r="E422" s="11" t="s">
        <v>446</v>
      </c>
      <c r="F422" s="11">
        <v>6.1504099999999999E-2</v>
      </c>
      <c r="G422" s="13">
        <v>68050</v>
      </c>
      <c r="H422" s="13">
        <f t="shared" si="9"/>
        <v>4185.3500000000004</v>
      </c>
    </row>
    <row r="423" spans="1:8" s="5" customFormat="1" ht="31.15" customHeight="1" x14ac:dyDescent="0.25">
      <c r="A423" s="11">
        <v>408</v>
      </c>
      <c r="B423" s="11"/>
      <c r="C423" s="12" t="s">
        <v>811</v>
      </c>
      <c r="D423" s="12" t="s">
        <v>812</v>
      </c>
      <c r="E423" s="11" t="s">
        <v>446</v>
      </c>
      <c r="F423" s="11">
        <v>1.1220000000000001</v>
      </c>
      <c r="G423" s="13">
        <v>3716.77</v>
      </c>
      <c r="H423" s="13">
        <f t="shared" si="9"/>
        <v>4170.22</v>
      </c>
    </row>
    <row r="424" spans="1:8" s="5" customFormat="1" ht="15.6" customHeight="1" x14ac:dyDescent="0.25">
      <c r="A424" s="11">
        <v>409</v>
      </c>
      <c r="B424" s="11"/>
      <c r="C424" s="12" t="s">
        <v>813</v>
      </c>
      <c r="D424" s="12" t="s">
        <v>814</v>
      </c>
      <c r="E424" s="11" t="s">
        <v>443</v>
      </c>
      <c r="F424" s="11">
        <v>653.01086699999996</v>
      </c>
      <c r="G424" s="13">
        <v>6.22</v>
      </c>
      <c r="H424" s="13">
        <f t="shared" si="9"/>
        <v>4061.73</v>
      </c>
    </row>
    <row r="425" spans="1:8" s="5" customFormat="1" ht="31.15" customHeight="1" x14ac:dyDescent="0.25">
      <c r="A425" s="11">
        <v>410</v>
      </c>
      <c r="B425" s="11"/>
      <c r="C425" s="12" t="s">
        <v>815</v>
      </c>
      <c r="D425" s="12" t="s">
        <v>816</v>
      </c>
      <c r="E425" s="11" t="s">
        <v>483</v>
      </c>
      <c r="F425" s="11">
        <v>280</v>
      </c>
      <c r="G425" s="13">
        <v>14.5</v>
      </c>
      <c r="H425" s="13">
        <f t="shared" si="9"/>
        <v>4060</v>
      </c>
    </row>
    <row r="426" spans="1:8" s="5" customFormat="1" ht="15.6" customHeight="1" x14ac:dyDescent="0.25">
      <c r="A426" s="11">
        <v>411</v>
      </c>
      <c r="B426" s="11"/>
      <c r="C426" s="12" t="s">
        <v>652</v>
      </c>
      <c r="D426" s="12" t="s">
        <v>653</v>
      </c>
      <c r="E426" s="11" t="s">
        <v>443</v>
      </c>
      <c r="F426" s="11">
        <v>7.6738400000000002</v>
      </c>
      <c r="G426" s="13">
        <v>519.79999999999995</v>
      </c>
      <c r="H426" s="13">
        <f t="shared" si="9"/>
        <v>3988.86</v>
      </c>
    </row>
    <row r="427" spans="1:8" s="5" customFormat="1" ht="15.6" customHeight="1" x14ac:dyDescent="0.25">
      <c r="A427" s="11">
        <v>412</v>
      </c>
      <c r="B427" s="11"/>
      <c r="C427" s="12" t="s">
        <v>477</v>
      </c>
      <c r="D427" s="12" t="s">
        <v>817</v>
      </c>
      <c r="E427" s="11" t="s">
        <v>513</v>
      </c>
      <c r="F427" s="11">
        <v>96</v>
      </c>
      <c r="G427" s="13">
        <v>40.81</v>
      </c>
      <c r="H427" s="13">
        <f t="shared" si="9"/>
        <v>3917.76</v>
      </c>
    </row>
    <row r="428" spans="1:8" s="5" customFormat="1" ht="31.15" customHeight="1" x14ac:dyDescent="0.25">
      <c r="A428" s="11">
        <v>413</v>
      </c>
      <c r="B428" s="11"/>
      <c r="C428" s="12" t="s">
        <v>818</v>
      </c>
      <c r="D428" s="12" t="s">
        <v>819</v>
      </c>
      <c r="E428" s="11" t="s">
        <v>446</v>
      </c>
      <c r="F428" s="11">
        <v>0.68447199999999997</v>
      </c>
      <c r="G428" s="13">
        <v>5630.34</v>
      </c>
      <c r="H428" s="13">
        <f t="shared" si="9"/>
        <v>3853.81</v>
      </c>
    </row>
    <row r="429" spans="1:8" s="5" customFormat="1" ht="31.15" customHeight="1" x14ac:dyDescent="0.25">
      <c r="A429" s="11">
        <v>414</v>
      </c>
      <c r="B429" s="11"/>
      <c r="C429" s="12" t="s">
        <v>820</v>
      </c>
      <c r="D429" s="12" t="s">
        <v>821</v>
      </c>
      <c r="E429" s="11" t="s">
        <v>446</v>
      </c>
      <c r="F429" s="11">
        <v>0.50370119999999996</v>
      </c>
      <c r="G429" s="13">
        <v>7590</v>
      </c>
      <c r="H429" s="13">
        <f t="shared" si="9"/>
        <v>3823.09</v>
      </c>
    </row>
    <row r="430" spans="1:8" s="5" customFormat="1" ht="31.15" customHeight="1" x14ac:dyDescent="0.25">
      <c r="A430" s="11">
        <v>415</v>
      </c>
      <c r="B430" s="11"/>
      <c r="C430" s="12" t="s">
        <v>822</v>
      </c>
      <c r="D430" s="12" t="s">
        <v>823</v>
      </c>
      <c r="E430" s="11" t="s">
        <v>483</v>
      </c>
      <c r="F430" s="11">
        <v>40</v>
      </c>
      <c r="G430" s="13">
        <v>92.56</v>
      </c>
      <c r="H430" s="13">
        <f t="shared" si="9"/>
        <v>3702.4</v>
      </c>
    </row>
    <row r="431" spans="1:8" s="5" customFormat="1" ht="31.15" customHeight="1" x14ac:dyDescent="0.25">
      <c r="A431" s="11">
        <v>416</v>
      </c>
      <c r="B431" s="11"/>
      <c r="C431" s="12" t="s">
        <v>824</v>
      </c>
      <c r="D431" s="12" t="s">
        <v>825</v>
      </c>
      <c r="E431" s="11" t="s">
        <v>483</v>
      </c>
      <c r="F431" s="11">
        <v>2900</v>
      </c>
      <c r="G431" s="13">
        <v>1.24</v>
      </c>
      <c r="H431" s="13">
        <f t="shared" si="9"/>
        <v>3596</v>
      </c>
    </row>
    <row r="432" spans="1:8" s="5" customFormat="1" ht="15.6" customHeight="1" x14ac:dyDescent="0.25">
      <c r="A432" s="11">
        <v>417</v>
      </c>
      <c r="B432" s="11"/>
      <c r="C432" s="12" t="s">
        <v>826</v>
      </c>
      <c r="D432" s="12" t="s">
        <v>827</v>
      </c>
      <c r="E432" s="11" t="s">
        <v>443</v>
      </c>
      <c r="F432" s="11">
        <v>6.7019000000000002</v>
      </c>
      <c r="G432" s="13">
        <v>519.79999999999995</v>
      </c>
      <c r="H432" s="13">
        <f t="shared" si="9"/>
        <v>3483.65</v>
      </c>
    </row>
    <row r="433" spans="1:8" s="5" customFormat="1" ht="15.6" customHeight="1" x14ac:dyDescent="0.25">
      <c r="A433" s="11">
        <v>418</v>
      </c>
      <c r="B433" s="11"/>
      <c r="C433" s="12" t="s">
        <v>477</v>
      </c>
      <c r="D433" s="12" t="s">
        <v>828</v>
      </c>
      <c r="E433" s="11" t="s">
        <v>483</v>
      </c>
      <c r="F433" s="11">
        <v>75</v>
      </c>
      <c r="G433" s="13">
        <v>46.2</v>
      </c>
      <c r="H433" s="13">
        <f t="shared" si="9"/>
        <v>3465</v>
      </c>
    </row>
    <row r="434" spans="1:8" s="5" customFormat="1" ht="31.15" customHeight="1" x14ac:dyDescent="0.25">
      <c r="A434" s="11">
        <v>419</v>
      </c>
      <c r="B434" s="11"/>
      <c r="C434" s="12" t="s">
        <v>829</v>
      </c>
      <c r="D434" s="12" t="s">
        <v>830</v>
      </c>
      <c r="E434" s="11" t="s">
        <v>474</v>
      </c>
      <c r="F434" s="11">
        <v>9</v>
      </c>
      <c r="G434" s="13">
        <v>371.2</v>
      </c>
      <c r="H434" s="13">
        <f t="shared" si="9"/>
        <v>3340.8</v>
      </c>
    </row>
    <row r="435" spans="1:8" s="5" customFormat="1" ht="31.15" customHeight="1" x14ac:dyDescent="0.25">
      <c r="A435" s="11">
        <v>420</v>
      </c>
      <c r="B435" s="11"/>
      <c r="C435" s="12" t="s">
        <v>477</v>
      </c>
      <c r="D435" s="12" t="s">
        <v>831</v>
      </c>
      <c r="E435" s="11" t="s">
        <v>513</v>
      </c>
      <c r="F435" s="11">
        <v>1</v>
      </c>
      <c r="G435" s="13">
        <v>3233.51</v>
      </c>
      <c r="H435" s="13">
        <f t="shared" si="9"/>
        <v>3233.51</v>
      </c>
    </row>
    <row r="436" spans="1:8" s="5" customFormat="1" ht="15.6" customHeight="1" x14ac:dyDescent="0.25">
      <c r="A436" s="11">
        <v>421</v>
      </c>
      <c r="B436" s="11"/>
      <c r="C436" s="12" t="s">
        <v>832</v>
      </c>
      <c r="D436" s="12" t="s">
        <v>833</v>
      </c>
      <c r="E436" s="11" t="s">
        <v>443</v>
      </c>
      <c r="F436" s="11">
        <v>83.316640000000007</v>
      </c>
      <c r="G436" s="13">
        <v>38.51</v>
      </c>
      <c r="H436" s="13">
        <f t="shared" si="9"/>
        <v>3208.52</v>
      </c>
    </row>
    <row r="437" spans="1:8" s="5" customFormat="1" ht="15.6" customHeight="1" x14ac:dyDescent="0.25">
      <c r="A437" s="11">
        <v>422</v>
      </c>
      <c r="B437" s="11"/>
      <c r="C437" s="12" t="s">
        <v>477</v>
      </c>
      <c r="D437" s="12" t="s">
        <v>834</v>
      </c>
      <c r="E437" s="11" t="s">
        <v>513</v>
      </c>
      <c r="F437" s="11">
        <v>16</v>
      </c>
      <c r="G437" s="13">
        <v>198.95</v>
      </c>
      <c r="H437" s="13">
        <f t="shared" si="9"/>
        <v>3183.2</v>
      </c>
    </row>
    <row r="438" spans="1:8" s="5" customFormat="1" ht="15.6" customHeight="1" x14ac:dyDescent="0.25">
      <c r="A438" s="11">
        <v>423</v>
      </c>
      <c r="B438" s="11"/>
      <c r="C438" s="12" t="s">
        <v>835</v>
      </c>
      <c r="D438" s="12" t="s">
        <v>836</v>
      </c>
      <c r="E438" s="11" t="s">
        <v>494</v>
      </c>
      <c r="F438" s="11">
        <v>80.34</v>
      </c>
      <c r="G438" s="13">
        <v>39.57</v>
      </c>
      <c r="H438" s="13">
        <f t="shared" si="9"/>
        <v>3179.05</v>
      </c>
    </row>
    <row r="439" spans="1:8" s="5" customFormat="1" ht="93.6" customHeight="1" x14ac:dyDescent="0.25">
      <c r="A439" s="11">
        <v>424</v>
      </c>
      <c r="B439" s="11"/>
      <c r="C439" s="12" t="s">
        <v>837</v>
      </c>
      <c r="D439" s="12" t="s">
        <v>838</v>
      </c>
      <c r="E439" s="11" t="s">
        <v>474</v>
      </c>
      <c r="F439" s="11">
        <v>27.954545499999998</v>
      </c>
      <c r="G439" s="13">
        <v>110.11</v>
      </c>
      <c r="H439" s="13">
        <f t="shared" si="9"/>
        <v>3078.08</v>
      </c>
    </row>
    <row r="440" spans="1:8" s="5" customFormat="1" ht="46.9" customHeight="1" x14ac:dyDescent="0.25">
      <c r="A440" s="11">
        <v>425</v>
      </c>
      <c r="B440" s="11"/>
      <c r="C440" s="12" t="s">
        <v>839</v>
      </c>
      <c r="D440" s="12" t="s">
        <v>840</v>
      </c>
      <c r="E440" s="11" t="s">
        <v>483</v>
      </c>
      <c r="F440" s="11">
        <v>49.9</v>
      </c>
      <c r="G440" s="13">
        <v>60.37</v>
      </c>
      <c r="H440" s="13">
        <f t="shared" si="9"/>
        <v>3012.46</v>
      </c>
    </row>
    <row r="441" spans="1:8" s="5" customFormat="1" ht="31.15" customHeight="1" x14ac:dyDescent="0.25">
      <c r="A441" s="11">
        <v>426</v>
      </c>
      <c r="B441" s="11"/>
      <c r="C441" s="12" t="s">
        <v>841</v>
      </c>
      <c r="D441" s="12" t="s">
        <v>842</v>
      </c>
      <c r="E441" s="11" t="s">
        <v>474</v>
      </c>
      <c r="F441" s="11">
        <v>5</v>
      </c>
      <c r="G441" s="13">
        <v>587.4</v>
      </c>
      <c r="H441" s="13">
        <f t="shared" si="9"/>
        <v>2937</v>
      </c>
    </row>
    <row r="442" spans="1:8" s="5" customFormat="1" ht="15.6" customHeight="1" x14ac:dyDescent="0.25">
      <c r="A442" s="11">
        <v>427</v>
      </c>
      <c r="B442" s="11"/>
      <c r="C442" s="12" t="s">
        <v>477</v>
      </c>
      <c r="D442" s="12" t="s">
        <v>843</v>
      </c>
      <c r="E442" s="11" t="s">
        <v>453</v>
      </c>
      <c r="F442" s="11">
        <v>1400</v>
      </c>
      <c r="G442" s="13">
        <v>2.0699999999999998</v>
      </c>
      <c r="H442" s="13">
        <f t="shared" si="9"/>
        <v>2898</v>
      </c>
    </row>
    <row r="443" spans="1:8" s="5" customFormat="1" ht="15.6" customHeight="1" x14ac:dyDescent="0.25">
      <c r="A443" s="11">
        <v>428</v>
      </c>
      <c r="B443" s="11"/>
      <c r="C443" s="12" t="s">
        <v>477</v>
      </c>
      <c r="D443" s="12" t="s">
        <v>844</v>
      </c>
      <c r="E443" s="11" t="s">
        <v>453</v>
      </c>
      <c r="F443" s="11">
        <v>600</v>
      </c>
      <c r="G443" s="13">
        <v>4.79</v>
      </c>
      <c r="H443" s="13">
        <f t="shared" si="9"/>
        <v>2874</v>
      </c>
    </row>
    <row r="444" spans="1:8" s="5" customFormat="1" ht="15.6" customHeight="1" x14ac:dyDescent="0.25">
      <c r="A444" s="11">
        <v>429</v>
      </c>
      <c r="B444" s="11"/>
      <c r="C444" s="12" t="s">
        <v>477</v>
      </c>
      <c r="D444" s="12" t="s">
        <v>845</v>
      </c>
      <c r="E444" s="11" t="s">
        <v>483</v>
      </c>
      <c r="F444" s="11">
        <v>35</v>
      </c>
      <c r="G444" s="13">
        <v>81.93</v>
      </c>
      <c r="H444" s="13">
        <f t="shared" si="9"/>
        <v>2867.55</v>
      </c>
    </row>
    <row r="445" spans="1:8" s="5" customFormat="1" ht="46.9" customHeight="1" x14ac:dyDescent="0.25">
      <c r="A445" s="11">
        <v>430</v>
      </c>
      <c r="B445" s="11"/>
      <c r="C445" s="12" t="s">
        <v>846</v>
      </c>
      <c r="D445" s="12" t="s">
        <v>847</v>
      </c>
      <c r="E445" s="11" t="s">
        <v>518</v>
      </c>
      <c r="F445" s="11">
        <v>15</v>
      </c>
      <c r="G445" s="13">
        <v>190.61</v>
      </c>
      <c r="H445" s="13">
        <f t="shared" si="9"/>
        <v>2859.15</v>
      </c>
    </row>
    <row r="446" spans="1:8" s="5" customFormat="1" ht="46.9" customHeight="1" x14ac:dyDescent="0.25">
      <c r="A446" s="11">
        <v>431</v>
      </c>
      <c r="B446" s="11"/>
      <c r="C446" s="12" t="s">
        <v>848</v>
      </c>
      <c r="D446" s="12" t="s">
        <v>849</v>
      </c>
      <c r="E446" s="11" t="s">
        <v>483</v>
      </c>
      <c r="F446" s="11">
        <v>17.509</v>
      </c>
      <c r="G446" s="13">
        <v>158.82</v>
      </c>
      <c r="H446" s="13">
        <f t="shared" si="9"/>
        <v>2780.78</v>
      </c>
    </row>
    <row r="447" spans="1:8" s="5" customFormat="1" ht="62.45" customHeight="1" x14ac:dyDescent="0.25">
      <c r="A447" s="11">
        <v>432</v>
      </c>
      <c r="B447" s="11"/>
      <c r="C447" s="12" t="s">
        <v>850</v>
      </c>
      <c r="D447" s="12" t="s">
        <v>851</v>
      </c>
      <c r="E447" s="11" t="s">
        <v>474</v>
      </c>
      <c r="F447" s="11">
        <v>2.4</v>
      </c>
      <c r="G447" s="13">
        <v>1123.2</v>
      </c>
      <c r="H447" s="13">
        <f t="shared" si="9"/>
        <v>2695.68</v>
      </c>
    </row>
    <row r="448" spans="1:8" s="5" customFormat="1" ht="31.15" customHeight="1" x14ac:dyDescent="0.25">
      <c r="A448" s="11">
        <v>433</v>
      </c>
      <c r="B448" s="11"/>
      <c r="C448" s="12" t="s">
        <v>852</v>
      </c>
      <c r="D448" s="12" t="s">
        <v>853</v>
      </c>
      <c r="E448" s="11" t="s">
        <v>446</v>
      </c>
      <c r="F448" s="11">
        <v>0.59927750000000002</v>
      </c>
      <c r="G448" s="13">
        <v>4455.2</v>
      </c>
      <c r="H448" s="13">
        <f t="shared" si="9"/>
        <v>2669.9</v>
      </c>
    </row>
    <row r="449" spans="1:8" s="5" customFormat="1" ht="93.6" customHeight="1" x14ac:dyDescent="0.25">
      <c r="A449" s="11">
        <v>434</v>
      </c>
      <c r="B449" s="11"/>
      <c r="C449" s="12" t="s">
        <v>854</v>
      </c>
      <c r="D449" s="12" t="s">
        <v>855</v>
      </c>
      <c r="E449" s="11" t="s">
        <v>623</v>
      </c>
      <c r="F449" s="11">
        <v>0.8</v>
      </c>
      <c r="G449" s="13">
        <v>3306.38</v>
      </c>
      <c r="H449" s="13">
        <f t="shared" si="9"/>
        <v>2645.1</v>
      </c>
    </row>
    <row r="450" spans="1:8" s="5" customFormat="1" ht="15.6" customHeight="1" x14ac:dyDescent="0.25">
      <c r="A450" s="11">
        <v>435</v>
      </c>
      <c r="B450" s="11"/>
      <c r="C450" s="12" t="s">
        <v>856</v>
      </c>
      <c r="D450" s="12" t="s">
        <v>857</v>
      </c>
      <c r="E450" s="11" t="s">
        <v>858</v>
      </c>
      <c r="F450" s="11">
        <v>6563.25</v>
      </c>
      <c r="G450" s="13">
        <v>0.4</v>
      </c>
      <c r="H450" s="13">
        <f t="shared" si="9"/>
        <v>2625.3</v>
      </c>
    </row>
    <row r="451" spans="1:8" s="5" customFormat="1" ht="31.15" customHeight="1" x14ac:dyDescent="0.25">
      <c r="A451" s="11">
        <v>436</v>
      </c>
      <c r="B451" s="11"/>
      <c r="C451" s="12" t="s">
        <v>477</v>
      </c>
      <c r="D451" s="12" t="s">
        <v>859</v>
      </c>
      <c r="E451" s="11" t="s">
        <v>453</v>
      </c>
      <c r="F451" s="11">
        <v>1</v>
      </c>
      <c r="G451" s="13">
        <v>2542.44</v>
      </c>
      <c r="H451" s="13">
        <f t="shared" si="9"/>
        <v>2542.44</v>
      </c>
    </row>
    <row r="452" spans="1:8" s="5" customFormat="1" ht="78" customHeight="1" x14ac:dyDescent="0.25">
      <c r="A452" s="11">
        <v>437</v>
      </c>
      <c r="B452" s="11"/>
      <c r="C452" s="12" t="s">
        <v>860</v>
      </c>
      <c r="D452" s="12" t="s">
        <v>861</v>
      </c>
      <c r="E452" s="11" t="s">
        <v>494</v>
      </c>
      <c r="F452" s="11">
        <v>8.8000000000000007</v>
      </c>
      <c r="G452" s="13">
        <v>278.37</v>
      </c>
      <c r="H452" s="13">
        <f t="shared" si="9"/>
        <v>2449.66</v>
      </c>
    </row>
    <row r="453" spans="1:8" s="5" customFormat="1" ht="31.15" customHeight="1" x14ac:dyDescent="0.25">
      <c r="A453" s="11">
        <v>438</v>
      </c>
      <c r="B453" s="11"/>
      <c r="C453" s="12" t="s">
        <v>862</v>
      </c>
      <c r="D453" s="12" t="s">
        <v>863</v>
      </c>
      <c r="E453" s="11" t="s">
        <v>474</v>
      </c>
      <c r="F453" s="11">
        <v>54</v>
      </c>
      <c r="G453" s="13">
        <v>45.15</v>
      </c>
      <c r="H453" s="13">
        <f t="shared" ref="H453:H516" si="10">ROUND(F453*G453,2)</f>
        <v>2438.1</v>
      </c>
    </row>
    <row r="454" spans="1:8" s="5" customFormat="1" ht="31.15" customHeight="1" x14ac:dyDescent="0.25">
      <c r="A454" s="11">
        <v>439</v>
      </c>
      <c r="B454" s="11"/>
      <c r="C454" s="12" t="s">
        <v>864</v>
      </c>
      <c r="D454" s="12" t="s">
        <v>865</v>
      </c>
      <c r="E454" s="11" t="s">
        <v>483</v>
      </c>
      <c r="F454" s="11">
        <v>23.23</v>
      </c>
      <c r="G454" s="13">
        <v>104.07</v>
      </c>
      <c r="H454" s="13">
        <f t="shared" si="10"/>
        <v>2417.5500000000002</v>
      </c>
    </row>
    <row r="455" spans="1:8" s="5" customFormat="1" ht="31.15" customHeight="1" x14ac:dyDescent="0.25">
      <c r="A455" s="11">
        <v>440</v>
      </c>
      <c r="B455" s="11"/>
      <c r="C455" s="12" t="s">
        <v>477</v>
      </c>
      <c r="D455" s="12" t="s">
        <v>866</v>
      </c>
      <c r="E455" s="11" t="s">
        <v>513</v>
      </c>
      <c r="F455" s="11">
        <v>4</v>
      </c>
      <c r="G455" s="13">
        <v>600.82000000000005</v>
      </c>
      <c r="H455" s="13">
        <f t="shared" si="10"/>
        <v>2403.2800000000002</v>
      </c>
    </row>
    <row r="456" spans="1:8" s="5" customFormat="1" ht="15.6" customHeight="1" x14ac:dyDescent="0.25">
      <c r="A456" s="11">
        <v>441</v>
      </c>
      <c r="B456" s="11"/>
      <c r="C456" s="12" t="s">
        <v>867</v>
      </c>
      <c r="D456" s="12" t="s">
        <v>868</v>
      </c>
      <c r="E456" s="11" t="s">
        <v>869</v>
      </c>
      <c r="F456" s="11">
        <v>27.339334999999998</v>
      </c>
      <c r="G456" s="13">
        <v>84.75</v>
      </c>
      <c r="H456" s="13">
        <f t="shared" si="10"/>
        <v>2317.0100000000002</v>
      </c>
    </row>
    <row r="457" spans="1:8" s="5" customFormat="1" ht="15.6" customHeight="1" x14ac:dyDescent="0.25">
      <c r="A457" s="11">
        <v>442</v>
      </c>
      <c r="B457" s="11"/>
      <c r="C457" s="12" t="s">
        <v>477</v>
      </c>
      <c r="D457" s="12" t="s">
        <v>870</v>
      </c>
      <c r="E457" s="11" t="s">
        <v>453</v>
      </c>
      <c r="F457" s="11">
        <v>2100</v>
      </c>
      <c r="G457" s="13">
        <v>1.07</v>
      </c>
      <c r="H457" s="13">
        <f t="shared" si="10"/>
        <v>2247</v>
      </c>
    </row>
    <row r="458" spans="1:8" s="5" customFormat="1" ht="31.15" customHeight="1" x14ac:dyDescent="0.25">
      <c r="A458" s="11">
        <v>443</v>
      </c>
      <c r="B458" s="11"/>
      <c r="C458" s="12" t="s">
        <v>871</v>
      </c>
      <c r="D458" s="12" t="s">
        <v>872</v>
      </c>
      <c r="E458" s="11" t="s">
        <v>474</v>
      </c>
      <c r="F458" s="11">
        <v>3.0249324</v>
      </c>
      <c r="G458" s="13">
        <v>737</v>
      </c>
      <c r="H458" s="13">
        <f t="shared" si="10"/>
        <v>2229.38</v>
      </c>
    </row>
    <row r="459" spans="1:8" s="5" customFormat="1" ht="31.15" customHeight="1" x14ac:dyDescent="0.25">
      <c r="A459" s="11">
        <v>444</v>
      </c>
      <c r="B459" s="11"/>
      <c r="C459" s="12" t="s">
        <v>873</v>
      </c>
      <c r="D459" s="12" t="s">
        <v>874</v>
      </c>
      <c r="E459" s="11" t="s">
        <v>446</v>
      </c>
      <c r="F459" s="11">
        <v>4.5984360000000004</v>
      </c>
      <c r="G459" s="13">
        <v>483.02</v>
      </c>
      <c r="H459" s="13">
        <f t="shared" si="10"/>
        <v>2221.14</v>
      </c>
    </row>
    <row r="460" spans="1:8" s="5" customFormat="1" ht="15.6" customHeight="1" x14ac:dyDescent="0.25">
      <c r="A460" s="11">
        <v>445</v>
      </c>
      <c r="B460" s="11"/>
      <c r="C460" s="12" t="s">
        <v>477</v>
      </c>
      <c r="D460" s="12" t="s">
        <v>875</v>
      </c>
      <c r="E460" s="11" t="s">
        <v>453</v>
      </c>
      <c r="F460" s="11">
        <v>1404</v>
      </c>
      <c r="G460" s="13">
        <v>1.52</v>
      </c>
      <c r="H460" s="13">
        <f t="shared" si="10"/>
        <v>2134.08</v>
      </c>
    </row>
    <row r="461" spans="1:8" s="5" customFormat="1" ht="15.6" customHeight="1" x14ac:dyDescent="0.25">
      <c r="A461" s="11">
        <v>446</v>
      </c>
      <c r="B461" s="11"/>
      <c r="C461" s="12" t="s">
        <v>477</v>
      </c>
      <c r="D461" s="12" t="s">
        <v>876</v>
      </c>
      <c r="E461" s="11" t="s">
        <v>513</v>
      </c>
      <c r="F461" s="11">
        <v>475</v>
      </c>
      <c r="G461" s="13">
        <v>4.46</v>
      </c>
      <c r="H461" s="13">
        <f t="shared" si="10"/>
        <v>2118.5</v>
      </c>
    </row>
    <row r="462" spans="1:8" s="5" customFormat="1" ht="46.9" customHeight="1" x14ac:dyDescent="0.25">
      <c r="A462" s="11">
        <v>447</v>
      </c>
      <c r="B462" s="11"/>
      <c r="C462" s="12" t="s">
        <v>877</v>
      </c>
      <c r="D462" s="12" t="s">
        <v>878</v>
      </c>
      <c r="E462" s="11" t="s">
        <v>446</v>
      </c>
      <c r="F462" s="11">
        <v>0.23877000000000001</v>
      </c>
      <c r="G462" s="13">
        <v>8817.17</v>
      </c>
      <c r="H462" s="13">
        <f t="shared" si="10"/>
        <v>2105.2800000000002</v>
      </c>
    </row>
    <row r="463" spans="1:8" s="5" customFormat="1" ht="31.15" customHeight="1" x14ac:dyDescent="0.25">
      <c r="A463" s="11">
        <v>448</v>
      </c>
      <c r="B463" s="11"/>
      <c r="C463" s="12" t="s">
        <v>879</v>
      </c>
      <c r="D463" s="12" t="s">
        <v>880</v>
      </c>
      <c r="E463" s="11" t="s">
        <v>446</v>
      </c>
      <c r="F463" s="11">
        <v>0.4224</v>
      </c>
      <c r="G463" s="13">
        <v>4881.91</v>
      </c>
      <c r="H463" s="13">
        <f t="shared" si="10"/>
        <v>2062.12</v>
      </c>
    </row>
    <row r="464" spans="1:8" s="5" customFormat="1" ht="15.6" customHeight="1" x14ac:dyDescent="0.25">
      <c r="A464" s="11">
        <v>449</v>
      </c>
      <c r="B464" s="11"/>
      <c r="C464" s="12" t="s">
        <v>881</v>
      </c>
      <c r="D464" s="12" t="s">
        <v>882</v>
      </c>
      <c r="E464" s="11" t="s">
        <v>446</v>
      </c>
      <c r="F464" s="11">
        <v>0.28499999999999998</v>
      </c>
      <c r="G464" s="13">
        <v>7092.89</v>
      </c>
      <c r="H464" s="13">
        <f t="shared" si="10"/>
        <v>2021.47</v>
      </c>
    </row>
    <row r="465" spans="1:8" s="5" customFormat="1" ht="15.6" customHeight="1" x14ac:dyDescent="0.25">
      <c r="A465" s="11">
        <v>450</v>
      </c>
      <c r="B465" s="11"/>
      <c r="C465" s="12" t="s">
        <v>883</v>
      </c>
      <c r="D465" s="12" t="s">
        <v>884</v>
      </c>
      <c r="E465" s="11" t="s">
        <v>446</v>
      </c>
      <c r="F465" s="11">
        <v>0.32968449999999999</v>
      </c>
      <c r="G465" s="13">
        <v>5989</v>
      </c>
      <c r="H465" s="13">
        <f t="shared" si="10"/>
        <v>1974.48</v>
      </c>
    </row>
    <row r="466" spans="1:8" s="5" customFormat="1" ht="15.6" customHeight="1" x14ac:dyDescent="0.25">
      <c r="A466" s="11">
        <v>451</v>
      </c>
      <c r="B466" s="11"/>
      <c r="C466" s="12" t="s">
        <v>477</v>
      </c>
      <c r="D466" s="12" t="s">
        <v>885</v>
      </c>
      <c r="E466" s="11" t="s">
        <v>513</v>
      </c>
      <c r="F466" s="11">
        <v>12</v>
      </c>
      <c r="G466" s="13">
        <v>163.84</v>
      </c>
      <c r="H466" s="13">
        <f t="shared" si="10"/>
        <v>1966.08</v>
      </c>
    </row>
    <row r="467" spans="1:8" s="5" customFormat="1" ht="15.6" customHeight="1" x14ac:dyDescent="0.25">
      <c r="A467" s="11">
        <v>452</v>
      </c>
      <c r="B467" s="11"/>
      <c r="C467" s="12" t="s">
        <v>886</v>
      </c>
      <c r="D467" s="12" t="s">
        <v>887</v>
      </c>
      <c r="E467" s="11" t="s">
        <v>474</v>
      </c>
      <c r="F467" s="11">
        <v>0.29121000000000002</v>
      </c>
      <c r="G467" s="13">
        <v>6716.94</v>
      </c>
      <c r="H467" s="13">
        <f t="shared" si="10"/>
        <v>1956.04</v>
      </c>
    </row>
    <row r="468" spans="1:8" s="5" customFormat="1" ht="46.9" customHeight="1" x14ac:dyDescent="0.25">
      <c r="A468" s="11">
        <v>453</v>
      </c>
      <c r="B468" s="11"/>
      <c r="C468" s="12" t="s">
        <v>888</v>
      </c>
      <c r="D468" s="12" t="s">
        <v>889</v>
      </c>
      <c r="E468" s="11" t="s">
        <v>474</v>
      </c>
      <c r="F468" s="11">
        <v>16</v>
      </c>
      <c r="G468" s="13">
        <v>121.65</v>
      </c>
      <c r="H468" s="13">
        <f t="shared" si="10"/>
        <v>1946.4</v>
      </c>
    </row>
    <row r="469" spans="1:8" s="5" customFormat="1" ht="15.6" customHeight="1" x14ac:dyDescent="0.25">
      <c r="A469" s="11">
        <v>454</v>
      </c>
      <c r="B469" s="11"/>
      <c r="C469" s="12" t="s">
        <v>477</v>
      </c>
      <c r="D469" s="12" t="s">
        <v>890</v>
      </c>
      <c r="E469" s="11" t="s">
        <v>453</v>
      </c>
      <c r="F469" s="11">
        <v>728</v>
      </c>
      <c r="G469" s="13">
        <v>2.66</v>
      </c>
      <c r="H469" s="13">
        <f t="shared" si="10"/>
        <v>1936.48</v>
      </c>
    </row>
    <row r="470" spans="1:8" s="5" customFormat="1" ht="15.6" customHeight="1" x14ac:dyDescent="0.25">
      <c r="A470" s="11">
        <v>455</v>
      </c>
      <c r="B470" s="11"/>
      <c r="C470" s="12" t="s">
        <v>891</v>
      </c>
      <c r="D470" s="12" t="s">
        <v>892</v>
      </c>
      <c r="E470" s="11" t="s">
        <v>697</v>
      </c>
      <c r="F470" s="11">
        <v>0.64</v>
      </c>
      <c r="G470" s="13">
        <v>3000</v>
      </c>
      <c r="H470" s="13">
        <f t="shared" si="10"/>
        <v>1920</v>
      </c>
    </row>
    <row r="471" spans="1:8" s="5" customFormat="1" ht="15.6" customHeight="1" x14ac:dyDescent="0.25">
      <c r="A471" s="11">
        <v>456</v>
      </c>
      <c r="B471" s="11"/>
      <c r="C471" s="12" t="s">
        <v>477</v>
      </c>
      <c r="D471" s="12" t="s">
        <v>893</v>
      </c>
      <c r="E471" s="11" t="s">
        <v>453</v>
      </c>
      <c r="F471" s="11">
        <v>5400</v>
      </c>
      <c r="G471" s="13">
        <v>0.35</v>
      </c>
      <c r="H471" s="13">
        <f t="shared" si="10"/>
        <v>1890</v>
      </c>
    </row>
    <row r="472" spans="1:8" s="5" customFormat="1" ht="31.15" customHeight="1" x14ac:dyDescent="0.25">
      <c r="A472" s="11">
        <v>457</v>
      </c>
      <c r="B472" s="11"/>
      <c r="C472" s="12" t="s">
        <v>894</v>
      </c>
      <c r="D472" s="12" t="s">
        <v>895</v>
      </c>
      <c r="E472" s="11" t="s">
        <v>474</v>
      </c>
      <c r="F472" s="11">
        <v>13</v>
      </c>
      <c r="G472" s="13">
        <v>139.71</v>
      </c>
      <c r="H472" s="13">
        <f t="shared" si="10"/>
        <v>1816.23</v>
      </c>
    </row>
    <row r="473" spans="1:8" s="5" customFormat="1" ht="15.6" customHeight="1" x14ac:dyDescent="0.25">
      <c r="A473" s="11">
        <v>458</v>
      </c>
      <c r="B473" s="11"/>
      <c r="C473" s="12" t="s">
        <v>477</v>
      </c>
      <c r="D473" s="12" t="s">
        <v>896</v>
      </c>
      <c r="E473" s="11" t="s">
        <v>483</v>
      </c>
      <c r="F473" s="11">
        <v>130</v>
      </c>
      <c r="G473" s="13">
        <v>13.95</v>
      </c>
      <c r="H473" s="13">
        <f t="shared" si="10"/>
        <v>1813.5</v>
      </c>
    </row>
    <row r="474" spans="1:8" s="5" customFormat="1" ht="15.6" customHeight="1" x14ac:dyDescent="0.25">
      <c r="A474" s="11">
        <v>459</v>
      </c>
      <c r="B474" s="11"/>
      <c r="C474" s="12" t="s">
        <v>477</v>
      </c>
      <c r="D474" s="12" t="s">
        <v>897</v>
      </c>
      <c r="E474" s="11" t="s">
        <v>513</v>
      </c>
      <c r="F474" s="11">
        <v>7</v>
      </c>
      <c r="G474" s="13">
        <v>255.62</v>
      </c>
      <c r="H474" s="13">
        <f t="shared" si="10"/>
        <v>1789.34</v>
      </c>
    </row>
    <row r="475" spans="1:8" s="5" customFormat="1" ht="15.6" customHeight="1" x14ac:dyDescent="0.25">
      <c r="A475" s="11">
        <v>460</v>
      </c>
      <c r="B475" s="11"/>
      <c r="C475" s="12" t="s">
        <v>477</v>
      </c>
      <c r="D475" s="12" t="s">
        <v>898</v>
      </c>
      <c r="E475" s="11" t="s">
        <v>513</v>
      </c>
      <c r="F475" s="11">
        <v>20</v>
      </c>
      <c r="G475" s="13">
        <v>89.17</v>
      </c>
      <c r="H475" s="13">
        <f t="shared" si="10"/>
        <v>1783.4</v>
      </c>
    </row>
    <row r="476" spans="1:8" s="5" customFormat="1" ht="78" customHeight="1" x14ac:dyDescent="0.25">
      <c r="A476" s="11">
        <v>461</v>
      </c>
      <c r="B476" s="11"/>
      <c r="C476" s="12" t="s">
        <v>899</v>
      </c>
      <c r="D476" s="12" t="s">
        <v>900</v>
      </c>
      <c r="E476" s="11" t="s">
        <v>483</v>
      </c>
      <c r="F476" s="11">
        <v>500</v>
      </c>
      <c r="G476" s="13">
        <v>3.3</v>
      </c>
      <c r="H476" s="13">
        <f t="shared" si="10"/>
        <v>1650</v>
      </c>
    </row>
    <row r="477" spans="1:8" s="5" customFormat="1" ht="78" customHeight="1" x14ac:dyDescent="0.25">
      <c r="A477" s="11">
        <v>462</v>
      </c>
      <c r="B477" s="11"/>
      <c r="C477" s="12" t="s">
        <v>901</v>
      </c>
      <c r="D477" s="12" t="s">
        <v>902</v>
      </c>
      <c r="E477" s="11" t="s">
        <v>446</v>
      </c>
      <c r="F477" s="11">
        <v>0.2412</v>
      </c>
      <c r="G477" s="13">
        <v>6800</v>
      </c>
      <c r="H477" s="13">
        <f t="shared" si="10"/>
        <v>1640.16</v>
      </c>
    </row>
    <row r="478" spans="1:8" s="5" customFormat="1" ht="15.6" customHeight="1" x14ac:dyDescent="0.25">
      <c r="A478" s="11">
        <v>463</v>
      </c>
      <c r="B478" s="11"/>
      <c r="C478" s="12" t="s">
        <v>903</v>
      </c>
      <c r="D478" s="12" t="s">
        <v>904</v>
      </c>
      <c r="E478" s="11" t="s">
        <v>446</v>
      </c>
      <c r="F478" s="11">
        <v>2.2239971000000001</v>
      </c>
      <c r="G478" s="13">
        <v>734.5</v>
      </c>
      <c r="H478" s="13">
        <f t="shared" si="10"/>
        <v>1633.53</v>
      </c>
    </row>
    <row r="479" spans="1:8" s="5" customFormat="1" ht="15.6" customHeight="1" x14ac:dyDescent="0.25">
      <c r="A479" s="11">
        <v>464</v>
      </c>
      <c r="B479" s="11"/>
      <c r="C479" s="12" t="s">
        <v>905</v>
      </c>
      <c r="D479" s="12" t="s">
        <v>906</v>
      </c>
      <c r="E479" s="11" t="s">
        <v>474</v>
      </c>
      <c r="F479" s="11">
        <v>46</v>
      </c>
      <c r="G479" s="13">
        <v>35.46</v>
      </c>
      <c r="H479" s="13">
        <f t="shared" si="10"/>
        <v>1631.16</v>
      </c>
    </row>
    <row r="480" spans="1:8" s="5" customFormat="1" ht="31.15" customHeight="1" x14ac:dyDescent="0.25">
      <c r="A480" s="11">
        <v>465</v>
      </c>
      <c r="B480" s="11"/>
      <c r="C480" s="12" t="s">
        <v>907</v>
      </c>
      <c r="D480" s="12" t="s">
        <v>908</v>
      </c>
      <c r="E480" s="11" t="s">
        <v>474</v>
      </c>
      <c r="F480" s="11">
        <v>3</v>
      </c>
      <c r="G480" s="13">
        <v>530.59</v>
      </c>
      <c r="H480" s="13">
        <f t="shared" si="10"/>
        <v>1591.77</v>
      </c>
    </row>
    <row r="481" spans="1:8" s="5" customFormat="1" ht="15.6" customHeight="1" x14ac:dyDescent="0.25">
      <c r="A481" s="11">
        <v>466</v>
      </c>
      <c r="B481" s="11"/>
      <c r="C481" s="12" t="s">
        <v>477</v>
      </c>
      <c r="D481" s="12" t="s">
        <v>909</v>
      </c>
      <c r="E481" s="11" t="s">
        <v>453</v>
      </c>
      <c r="F481" s="11">
        <v>282</v>
      </c>
      <c r="G481" s="13">
        <v>5.58</v>
      </c>
      <c r="H481" s="13">
        <f t="shared" si="10"/>
        <v>1573.56</v>
      </c>
    </row>
    <row r="482" spans="1:8" s="5" customFormat="1" ht="15.6" customHeight="1" x14ac:dyDescent="0.25">
      <c r="A482" s="11">
        <v>467</v>
      </c>
      <c r="B482" s="11"/>
      <c r="C482" s="12" t="s">
        <v>477</v>
      </c>
      <c r="D482" s="12" t="s">
        <v>910</v>
      </c>
      <c r="E482" s="11" t="s">
        <v>483</v>
      </c>
      <c r="F482" s="11">
        <v>160</v>
      </c>
      <c r="G482" s="13">
        <v>9.59</v>
      </c>
      <c r="H482" s="13">
        <f t="shared" si="10"/>
        <v>1534.4</v>
      </c>
    </row>
    <row r="483" spans="1:8" s="5" customFormat="1" ht="31.15" customHeight="1" x14ac:dyDescent="0.25">
      <c r="A483" s="11">
        <v>468</v>
      </c>
      <c r="B483" s="11"/>
      <c r="C483" s="12" t="s">
        <v>911</v>
      </c>
      <c r="D483" s="12" t="s">
        <v>912</v>
      </c>
      <c r="E483" s="11" t="s">
        <v>474</v>
      </c>
      <c r="F483" s="11">
        <v>16</v>
      </c>
      <c r="G483" s="13">
        <v>95.13</v>
      </c>
      <c r="H483" s="13">
        <f t="shared" si="10"/>
        <v>1522.08</v>
      </c>
    </row>
    <row r="484" spans="1:8" s="5" customFormat="1" ht="62.45" customHeight="1" x14ac:dyDescent="0.25">
      <c r="A484" s="11">
        <v>469</v>
      </c>
      <c r="B484" s="11"/>
      <c r="C484" s="12" t="s">
        <v>913</v>
      </c>
      <c r="D484" s="12" t="s">
        <v>914</v>
      </c>
      <c r="E484" s="11" t="s">
        <v>474</v>
      </c>
      <c r="F484" s="11">
        <v>1</v>
      </c>
      <c r="G484" s="13">
        <v>1438</v>
      </c>
      <c r="H484" s="13">
        <f t="shared" si="10"/>
        <v>1438</v>
      </c>
    </row>
    <row r="485" spans="1:8" s="5" customFormat="1" ht="31.15" customHeight="1" x14ac:dyDescent="0.25">
      <c r="A485" s="11">
        <v>470</v>
      </c>
      <c r="B485" s="11"/>
      <c r="C485" s="12" t="s">
        <v>915</v>
      </c>
      <c r="D485" s="12" t="s">
        <v>916</v>
      </c>
      <c r="E485" s="11" t="s">
        <v>446</v>
      </c>
      <c r="F485" s="11">
        <v>0.22450000000000001</v>
      </c>
      <c r="G485" s="13">
        <v>6373.1</v>
      </c>
      <c r="H485" s="13">
        <f t="shared" si="10"/>
        <v>1430.76</v>
      </c>
    </row>
    <row r="486" spans="1:8" s="5" customFormat="1" ht="31.15" customHeight="1" x14ac:dyDescent="0.25">
      <c r="A486" s="11">
        <v>471</v>
      </c>
      <c r="B486" s="11"/>
      <c r="C486" s="12" t="s">
        <v>477</v>
      </c>
      <c r="D486" s="12" t="s">
        <v>917</v>
      </c>
      <c r="E486" s="11" t="s">
        <v>513</v>
      </c>
      <c r="F486" s="11">
        <v>7</v>
      </c>
      <c r="G486" s="13">
        <v>200.03</v>
      </c>
      <c r="H486" s="13">
        <f t="shared" si="10"/>
        <v>1400.21</v>
      </c>
    </row>
    <row r="487" spans="1:8" s="5" customFormat="1" ht="15.6" customHeight="1" x14ac:dyDescent="0.25">
      <c r="A487" s="11">
        <v>472</v>
      </c>
      <c r="B487" s="11"/>
      <c r="C487" s="12" t="s">
        <v>477</v>
      </c>
      <c r="D487" s="12" t="s">
        <v>918</v>
      </c>
      <c r="E487" s="11" t="s">
        <v>513</v>
      </c>
      <c r="F487" s="11">
        <v>7</v>
      </c>
      <c r="G487" s="13">
        <v>198.31</v>
      </c>
      <c r="H487" s="13">
        <f t="shared" si="10"/>
        <v>1388.17</v>
      </c>
    </row>
    <row r="488" spans="1:8" s="5" customFormat="1" ht="31.15" customHeight="1" x14ac:dyDescent="0.25">
      <c r="A488" s="11">
        <v>473</v>
      </c>
      <c r="B488" s="11"/>
      <c r="C488" s="12" t="s">
        <v>919</v>
      </c>
      <c r="D488" s="12" t="s">
        <v>920</v>
      </c>
      <c r="E488" s="11" t="s">
        <v>518</v>
      </c>
      <c r="F488" s="11">
        <v>15</v>
      </c>
      <c r="G488" s="13">
        <v>92.52</v>
      </c>
      <c r="H488" s="13">
        <f t="shared" si="10"/>
        <v>1387.8</v>
      </c>
    </row>
    <row r="489" spans="1:8" s="5" customFormat="1" ht="15.6" customHeight="1" x14ac:dyDescent="0.25">
      <c r="A489" s="11">
        <v>474</v>
      </c>
      <c r="B489" s="11"/>
      <c r="C489" s="12" t="s">
        <v>921</v>
      </c>
      <c r="D489" s="12" t="s">
        <v>922</v>
      </c>
      <c r="E489" s="11" t="s">
        <v>697</v>
      </c>
      <c r="F489" s="11">
        <v>14.6934</v>
      </c>
      <c r="G489" s="13">
        <v>86</v>
      </c>
      <c r="H489" s="13">
        <f t="shared" si="10"/>
        <v>1263.6300000000001</v>
      </c>
    </row>
    <row r="490" spans="1:8" s="5" customFormat="1" ht="31.15" customHeight="1" x14ac:dyDescent="0.25">
      <c r="A490" s="11">
        <v>475</v>
      </c>
      <c r="B490" s="11"/>
      <c r="C490" s="12" t="s">
        <v>923</v>
      </c>
      <c r="D490" s="12" t="s">
        <v>924</v>
      </c>
      <c r="E490" s="11" t="s">
        <v>443</v>
      </c>
      <c r="F490" s="11">
        <v>0.67</v>
      </c>
      <c r="G490" s="13">
        <v>1841.02</v>
      </c>
      <c r="H490" s="13">
        <f t="shared" si="10"/>
        <v>1233.48</v>
      </c>
    </row>
    <row r="491" spans="1:8" s="5" customFormat="1" ht="62.45" customHeight="1" x14ac:dyDescent="0.25">
      <c r="A491" s="11">
        <v>476</v>
      </c>
      <c r="B491" s="11"/>
      <c r="C491" s="12" t="s">
        <v>925</v>
      </c>
      <c r="D491" s="12" t="s">
        <v>926</v>
      </c>
      <c r="E491" s="11" t="s">
        <v>443</v>
      </c>
      <c r="F491" s="11">
        <v>0.53</v>
      </c>
      <c r="G491" s="13">
        <v>2316.5</v>
      </c>
      <c r="H491" s="13">
        <f t="shared" si="10"/>
        <v>1227.75</v>
      </c>
    </row>
    <row r="492" spans="1:8" s="5" customFormat="1" ht="15.6" customHeight="1" x14ac:dyDescent="0.25">
      <c r="A492" s="11">
        <v>477</v>
      </c>
      <c r="B492" s="11"/>
      <c r="C492" s="12" t="s">
        <v>477</v>
      </c>
      <c r="D492" s="12" t="s">
        <v>927</v>
      </c>
      <c r="E492" s="11" t="s">
        <v>513</v>
      </c>
      <c r="F492" s="11">
        <v>21</v>
      </c>
      <c r="G492" s="13">
        <v>58.28</v>
      </c>
      <c r="H492" s="13">
        <f t="shared" si="10"/>
        <v>1223.8800000000001</v>
      </c>
    </row>
    <row r="493" spans="1:8" s="5" customFormat="1" ht="93.6" customHeight="1" x14ac:dyDescent="0.25">
      <c r="A493" s="11">
        <v>478</v>
      </c>
      <c r="B493" s="11"/>
      <c r="C493" s="12" t="s">
        <v>928</v>
      </c>
      <c r="D493" s="12" t="s">
        <v>929</v>
      </c>
      <c r="E493" s="11" t="s">
        <v>474</v>
      </c>
      <c r="F493" s="11">
        <v>2</v>
      </c>
      <c r="G493" s="13">
        <v>596.04</v>
      </c>
      <c r="H493" s="13">
        <f t="shared" si="10"/>
        <v>1192.08</v>
      </c>
    </row>
    <row r="494" spans="1:8" s="5" customFormat="1" ht="31.15" customHeight="1" x14ac:dyDescent="0.25">
      <c r="A494" s="11">
        <v>479</v>
      </c>
      <c r="B494" s="11"/>
      <c r="C494" s="12" t="s">
        <v>930</v>
      </c>
      <c r="D494" s="12" t="s">
        <v>931</v>
      </c>
      <c r="E494" s="11" t="s">
        <v>460</v>
      </c>
      <c r="F494" s="11">
        <v>51.071311999999999</v>
      </c>
      <c r="G494" s="13">
        <v>23.09</v>
      </c>
      <c r="H494" s="13">
        <f t="shared" si="10"/>
        <v>1179.24</v>
      </c>
    </row>
    <row r="495" spans="1:8" s="5" customFormat="1" ht="15.6" customHeight="1" x14ac:dyDescent="0.25">
      <c r="A495" s="11">
        <v>480</v>
      </c>
      <c r="B495" s="11"/>
      <c r="C495" s="12" t="s">
        <v>932</v>
      </c>
      <c r="D495" s="12" t="s">
        <v>933</v>
      </c>
      <c r="E495" s="11" t="s">
        <v>460</v>
      </c>
      <c r="F495" s="11">
        <v>5.6050800000000001</v>
      </c>
      <c r="G495" s="13">
        <v>207.8</v>
      </c>
      <c r="H495" s="13">
        <f t="shared" si="10"/>
        <v>1164.74</v>
      </c>
    </row>
    <row r="496" spans="1:8" s="5" customFormat="1" ht="31.15" customHeight="1" x14ac:dyDescent="0.25">
      <c r="A496" s="11">
        <v>481</v>
      </c>
      <c r="B496" s="11"/>
      <c r="C496" s="12" t="s">
        <v>934</v>
      </c>
      <c r="D496" s="12" t="s">
        <v>935</v>
      </c>
      <c r="E496" s="11" t="s">
        <v>446</v>
      </c>
      <c r="F496" s="11">
        <v>0.29399999999999998</v>
      </c>
      <c r="G496" s="13">
        <v>3960</v>
      </c>
      <c r="H496" s="13">
        <f t="shared" si="10"/>
        <v>1164.24</v>
      </c>
    </row>
    <row r="497" spans="1:8" s="5" customFormat="1" ht="15.6" customHeight="1" x14ac:dyDescent="0.25">
      <c r="A497" s="11">
        <v>482</v>
      </c>
      <c r="B497" s="11"/>
      <c r="C497" s="12" t="s">
        <v>936</v>
      </c>
      <c r="D497" s="12" t="s">
        <v>937</v>
      </c>
      <c r="E497" s="11" t="s">
        <v>474</v>
      </c>
      <c r="F497" s="11">
        <v>1.9325000000000001</v>
      </c>
      <c r="G497" s="13">
        <v>597</v>
      </c>
      <c r="H497" s="13">
        <f t="shared" si="10"/>
        <v>1153.7</v>
      </c>
    </row>
    <row r="498" spans="1:8" s="5" customFormat="1" ht="15.6" customHeight="1" x14ac:dyDescent="0.25">
      <c r="A498" s="11">
        <v>483</v>
      </c>
      <c r="B498" s="11"/>
      <c r="C498" s="12" t="s">
        <v>938</v>
      </c>
      <c r="D498" s="12" t="s">
        <v>939</v>
      </c>
      <c r="E498" s="11" t="s">
        <v>697</v>
      </c>
      <c r="F498" s="11">
        <v>0.64</v>
      </c>
      <c r="G498" s="13">
        <v>1776</v>
      </c>
      <c r="H498" s="13">
        <f t="shared" si="10"/>
        <v>1136.6400000000001</v>
      </c>
    </row>
    <row r="499" spans="1:8" s="5" customFormat="1" ht="15.6" customHeight="1" x14ac:dyDescent="0.25">
      <c r="A499" s="11">
        <v>484</v>
      </c>
      <c r="B499" s="11"/>
      <c r="C499" s="12" t="s">
        <v>477</v>
      </c>
      <c r="D499" s="12" t="s">
        <v>940</v>
      </c>
      <c r="E499" s="11" t="s">
        <v>453</v>
      </c>
      <c r="F499" s="11">
        <v>450</v>
      </c>
      <c r="G499" s="13">
        <v>2.48</v>
      </c>
      <c r="H499" s="13">
        <f t="shared" si="10"/>
        <v>1116</v>
      </c>
    </row>
    <row r="500" spans="1:8" s="5" customFormat="1" ht="31.15" customHeight="1" x14ac:dyDescent="0.25">
      <c r="A500" s="11">
        <v>485</v>
      </c>
      <c r="B500" s="11"/>
      <c r="C500" s="12" t="s">
        <v>941</v>
      </c>
      <c r="D500" s="12" t="s">
        <v>942</v>
      </c>
      <c r="E500" s="11" t="s">
        <v>483</v>
      </c>
      <c r="F500" s="11">
        <v>150</v>
      </c>
      <c r="G500" s="13">
        <v>7.15</v>
      </c>
      <c r="H500" s="13">
        <f t="shared" si="10"/>
        <v>1072.5</v>
      </c>
    </row>
    <row r="501" spans="1:8" s="5" customFormat="1" ht="31.15" customHeight="1" x14ac:dyDescent="0.25">
      <c r="A501" s="11">
        <v>486</v>
      </c>
      <c r="B501" s="11"/>
      <c r="C501" s="12" t="s">
        <v>943</v>
      </c>
      <c r="D501" s="12" t="s">
        <v>944</v>
      </c>
      <c r="E501" s="11" t="s">
        <v>443</v>
      </c>
      <c r="F501" s="11">
        <v>0.66959999999999997</v>
      </c>
      <c r="G501" s="13">
        <v>1590.05</v>
      </c>
      <c r="H501" s="13">
        <f t="shared" si="10"/>
        <v>1064.7</v>
      </c>
    </row>
    <row r="502" spans="1:8" s="5" customFormat="1" ht="31.15" customHeight="1" x14ac:dyDescent="0.25">
      <c r="A502" s="11">
        <v>487</v>
      </c>
      <c r="B502" s="11"/>
      <c r="C502" s="12" t="s">
        <v>945</v>
      </c>
      <c r="D502" s="12" t="s">
        <v>946</v>
      </c>
      <c r="E502" s="11" t="s">
        <v>483</v>
      </c>
      <c r="F502" s="11">
        <v>490</v>
      </c>
      <c r="G502" s="13">
        <v>2.17</v>
      </c>
      <c r="H502" s="13">
        <f t="shared" si="10"/>
        <v>1063.3</v>
      </c>
    </row>
    <row r="503" spans="1:8" s="5" customFormat="1" ht="31.15" customHeight="1" x14ac:dyDescent="0.25">
      <c r="A503" s="11">
        <v>488</v>
      </c>
      <c r="B503" s="11"/>
      <c r="C503" s="12" t="s">
        <v>477</v>
      </c>
      <c r="D503" s="12" t="s">
        <v>947</v>
      </c>
      <c r="E503" s="11" t="s">
        <v>513</v>
      </c>
      <c r="F503" s="11">
        <v>19</v>
      </c>
      <c r="G503" s="13">
        <v>55.55</v>
      </c>
      <c r="H503" s="13">
        <f t="shared" si="10"/>
        <v>1055.45</v>
      </c>
    </row>
    <row r="504" spans="1:8" s="5" customFormat="1" ht="15.6" customHeight="1" x14ac:dyDescent="0.25">
      <c r="A504" s="11">
        <v>489</v>
      </c>
      <c r="B504" s="11"/>
      <c r="C504" s="12" t="s">
        <v>477</v>
      </c>
      <c r="D504" s="12" t="s">
        <v>948</v>
      </c>
      <c r="E504" s="11" t="s">
        <v>453</v>
      </c>
      <c r="F504" s="11">
        <v>186</v>
      </c>
      <c r="G504" s="13">
        <v>5.58</v>
      </c>
      <c r="H504" s="13">
        <f t="shared" si="10"/>
        <v>1037.8800000000001</v>
      </c>
    </row>
    <row r="505" spans="1:8" s="5" customFormat="1" ht="31.15" customHeight="1" x14ac:dyDescent="0.25">
      <c r="A505" s="11">
        <v>490</v>
      </c>
      <c r="B505" s="11"/>
      <c r="C505" s="12" t="s">
        <v>949</v>
      </c>
      <c r="D505" s="12" t="s">
        <v>950</v>
      </c>
      <c r="E505" s="11" t="s">
        <v>483</v>
      </c>
      <c r="F505" s="11">
        <v>14.8764</v>
      </c>
      <c r="G505" s="13">
        <v>69.47</v>
      </c>
      <c r="H505" s="13">
        <f t="shared" si="10"/>
        <v>1033.46</v>
      </c>
    </row>
    <row r="506" spans="1:8" s="5" customFormat="1" ht="15.6" customHeight="1" x14ac:dyDescent="0.25">
      <c r="A506" s="11">
        <v>491</v>
      </c>
      <c r="B506" s="11"/>
      <c r="C506" s="12" t="s">
        <v>477</v>
      </c>
      <c r="D506" s="12" t="s">
        <v>951</v>
      </c>
      <c r="E506" s="11" t="s">
        <v>453</v>
      </c>
      <c r="F506" s="11">
        <v>1050</v>
      </c>
      <c r="G506" s="13">
        <v>0.97</v>
      </c>
      <c r="H506" s="13">
        <f t="shared" si="10"/>
        <v>1018.5</v>
      </c>
    </row>
    <row r="507" spans="1:8" s="5" customFormat="1" ht="31.15" customHeight="1" x14ac:dyDescent="0.25">
      <c r="A507" s="11">
        <v>492</v>
      </c>
      <c r="B507" s="11"/>
      <c r="C507" s="12" t="s">
        <v>952</v>
      </c>
      <c r="D507" s="12" t="s">
        <v>953</v>
      </c>
      <c r="E507" s="11" t="s">
        <v>446</v>
      </c>
      <c r="F507" s="11">
        <v>0.15329999999999999</v>
      </c>
      <c r="G507" s="13">
        <v>6630.54</v>
      </c>
      <c r="H507" s="13">
        <f t="shared" si="10"/>
        <v>1016.46</v>
      </c>
    </row>
    <row r="508" spans="1:8" s="5" customFormat="1" ht="15.6" customHeight="1" x14ac:dyDescent="0.25">
      <c r="A508" s="11">
        <v>493</v>
      </c>
      <c r="B508" s="11"/>
      <c r="C508" s="12" t="s">
        <v>954</v>
      </c>
      <c r="D508" s="12" t="s">
        <v>955</v>
      </c>
      <c r="E508" s="11" t="s">
        <v>460</v>
      </c>
      <c r="F508" s="11">
        <v>5.7488000000000001</v>
      </c>
      <c r="G508" s="13">
        <v>176.1</v>
      </c>
      <c r="H508" s="13">
        <f t="shared" si="10"/>
        <v>1012.36</v>
      </c>
    </row>
    <row r="509" spans="1:8" s="5" customFormat="1" ht="93.6" customHeight="1" x14ac:dyDescent="0.25">
      <c r="A509" s="11">
        <v>494</v>
      </c>
      <c r="B509" s="11"/>
      <c r="C509" s="12" t="s">
        <v>956</v>
      </c>
      <c r="D509" s="12" t="s">
        <v>957</v>
      </c>
      <c r="E509" s="11" t="s">
        <v>483</v>
      </c>
      <c r="F509" s="11">
        <v>3.8456000000000001</v>
      </c>
      <c r="G509" s="13">
        <v>263.18</v>
      </c>
      <c r="H509" s="13">
        <f t="shared" si="10"/>
        <v>1012.09</v>
      </c>
    </row>
    <row r="510" spans="1:8" s="5" customFormat="1" ht="15.6" customHeight="1" x14ac:dyDescent="0.25">
      <c r="A510" s="11">
        <v>495</v>
      </c>
      <c r="B510" s="11"/>
      <c r="C510" s="12" t="s">
        <v>477</v>
      </c>
      <c r="D510" s="12" t="s">
        <v>958</v>
      </c>
      <c r="E510" s="11" t="s">
        <v>453</v>
      </c>
      <c r="F510" s="11">
        <v>350</v>
      </c>
      <c r="G510" s="13">
        <v>2.89</v>
      </c>
      <c r="H510" s="13">
        <f t="shared" si="10"/>
        <v>1011.5</v>
      </c>
    </row>
    <row r="511" spans="1:8" s="5" customFormat="1" ht="15.6" customHeight="1" x14ac:dyDescent="0.25">
      <c r="A511" s="11">
        <v>496</v>
      </c>
      <c r="B511" s="11"/>
      <c r="C511" s="12" t="s">
        <v>959</v>
      </c>
      <c r="D511" s="12" t="s">
        <v>960</v>
      </c>
      <c r="E511" s="11" t="s">
        <v>446</v>
      </c>
      <c r="F511" s="11">
        <v>0.2353555</v>
      </c>
      <c r="G511" s="13">
        <v>4294</v>
      </c>
      <c r="H511" s="13">
        <f t="shared" si="10"/>
        <v>1010.62</v>
      </c>
    </row>
    <row r="512" spans="1:8" s="5" customFormat="1" ht="15.6" customHeight="1" x14ac:dyDescent="0.25">
      <c r="A512" s="11">
        <v>497</v>
      </c>
      <c r="B512" s="11"/>
      <c r="C512" s="12" t="s">
        <v>477</v>
      </c>
      <c r="D512" s="12" t="s">
        <v>961</v>
      </c>
      <c r="E512" s="11" t="s">
        <v>513</v>
      </c>
      <c r="F512" s="11">
        <v>3</v>
      </c>
      <c r="G512" s="13">
        <v>324.33999999999997</v>
      </c>
      <c r="H512" s="13">
        <f t="shared" si="10"/>
        <v>973.02</v>
      </c>
    </row>
    <row r="513" spans="1:8" s="5" customFormat="1" ht="15.6" customHeight="1" x14ac:dyDescent="0.25">
      <c r="A513" s="11">
        <v>498</v>
      </c>
      <c r="B513" s="11"/>
      <c r="C513" s="12" t="s">
        <v>477</v>
      </c>
      <c r="D513" s="12" t="s">
        <v>962</v>
      </c>
      <c r="E513" s="11" t="s">
        <v>513</v>
      </c>
      <c r="F513" s="11">
        <v>6</v>
      </c>
      <c r="G513" s="13">
        <v>159.69999999999999</v>
      </c>
      <c r="H513" s="13">
        <f t="shared" si="10"/>
        <v>958.2</v>
      </c>
    </row>
    <row r="514" spans="1:8" s="5" customFormat="1" ht="15.6" customHeight="1" x14ac:dyDescent="0.25">
      <c r="A514" s="11">
        <v>499</v>
      </c>
      <c r="B514" s="11"/>
      <c r="C514" s="12" t="s">
        <v>710</v>
      </c>
      <c r="D514" s="12" t="s">
        <v>711</v>
      </c>
      <c r="E514" s="11" t="s">
        <v>443</v>
      </c>
      <c r="F514" s="11">
        <v>391.77402599999999</v>
      </c>
      <c r="G514" s="13">
        <v>2.44</v>
      </c>
      <c r="H514" s="13">
        <f t="shared" si="10"/>
        <v>955.93</v>
      </c>
    </row>
    <row r="515" spans="1:8" s="5" customFormat="1" ht="31.15" customHeight="1" x14ac:dyDescent="0.25">
      <c r="A515" s="11">
        <v>500</v>
      </c>
      <c r="B515" s="11"/>
      <c r="C515" s="12" t="s">
        <v>963</v>
      </c>
      <c r="D515" s="12" t="s">
        <v>964</v>
      </c>
      <c r="E515" s="11" t="s">
        <v>443</v>
      </c>
      <c r="F515" s="11">
        <v>1.8</v>
      </c>
      <c r="G515" s="13">
        <v>529.41</v>
      </c>
      <c r="H515" s="13">
        <f t="shared" si="10"/>
        <v>952.94</v>
      </c>
    </row>
    <row r="516" spans="1:8" s="5" customFormat="1" ht="15.6" customHeight="1" x14ac:dyDescent="0.25">
      <c r="A516" s="11">
        <v>501</v>
      </c>
      <c r="B516" s="11"/>
      <c r="C516" s="12" t="s">
        <v>477</v>
      </c>
      <c r="D516" s="12" t="s">
        <v>965</v>
      </c>
      <c r="E516" s="11" t="s">
        <v>453</v>
      </c>
      <c r="F516" s="11">
        <v>4200</v>
      </c>
      <c r="G516" s="13">
        <v>0.22</v>
      </c>
      <c r="H516" s="13">
        <f t="shared" si="10"/>
        <v>924</v>
      </c>
    </row>
    <row r="517" spans="1:8" s="5" customFormat="1" ht="31.15" customHeight="1" x14ac:dyDescent="0.25">
      <c r="A517" s="11">
        <v>502</v>
      </c>
      <c r="B517" s="11"/>
      <c r="C517" s="12" t="s">
        <v>966</v>
      </c>
      <c r="D517" s="12" t="s">
        <v>967</v>
      </c>
      <c r="E517" s="11" t="s">
        <v>494</v>
      </c>
      <c r="F517" s="11">
        <v>12.76047</v>
      </c>
      <c r="G517" s="13">
        <v>72.319999999999993</v>
      </c>
      <c r="H517" s="13">
        <f t="shared" ref="H517:H580" si="11">ROUND(F517*G517,2)</f>
        <v>922.84</v>
      </c>
    </row>
    <row r="518" spans="1:8" s="5" customFormat="1" ht="15.6" customHeight="1" x14ac:dyDescent="0.25">
      <c r="A518" s="11">
        <v>503</v>
      </c>
      <c r="B518" s="11"/>
      <c r="C518" s="12" t="s">
        <v>968</v>
      </c>
      <c r="D518" s="12" t="s">
        <v>969</v>
      </c>
      <c r="E518" s="11" t="s">
        <v>446</v>
      </c>
      <c r="F518" s="11">
        <v>9.7658200000000001E-2</v>
      </c>
      <c r="G518" s="13">
        <v>9424</v>
      </c>
      <c r="H518" s="13">
        <f t="shared" si="11"/>
        <v>920.33</v>
      </c>
    </row>
    <row r="519" spans="1:8" s="5" customFormat="1" ht="46.9" customHeight="1" x14ac:dyDescent="0.25">
      <c r="A519" s="11">
        <v>504</v>
      </c>
      <c r="B519" s="11"/>
      <c r="C519" s="12" t="s">
        <v>970</v>
      </c>
      <c r="D519" s="12" t="s">
        <v>971</v>
      </c>
      <c r="E519" s="11" t="s">
        <v>483</v>
      </c>
      <c r="F519" s="11">
        <v>100</v>
      </c>
      <c r="G519" s="13">
        <v>9.18</v>
      </c>
      <c r="H519" s="13">
        <f t="shared" si="11"/>
        <v>918</v>
      </c>
    </row>
    <row r="520" spans="1:8" s="5" customFormat="1" ht="15.6" customHeight="1" x14ac:dyDescent="0.25">
      <c r="A520" s="11">
        <v>505</v>
      </c>
      <c r="B520" s="11"/>
      <c r="C520" s="12" t="s">
        <v>972</v>
      </c>
      <c r="D520" s="12" t="s">
        <v>973</v>
      </c>
      <c r="E520" s="11" t="s">
        <v>446</v>
      </c>
      <c r="F520" s="11">
        <v>0.16012499999999999</v>
      </c>
      <c r="G520" s="13">
        <v>5650</v>
      </c>
      <c r="H520" s="13">
        <f t="shared" si="11"/>
        <v>904.71</v>
      </c>
    </row>
    <row r="521" spans="1:8" s="5" customFormat="1" ht="15.6" customHeight="1" x14ac:dyDescent="0.25">
      <c r="A521" s="11">
        <v>506</v>
      </c>
      <c r="B521" s="11"/>
      <c r="C521" s="12" t="s">
        <v>477</v>
      </c>
      <c r="D521" s="12" t="s">
        <v>974</v>
      </c>
      <c r="E521" s="11" t="s">
        <v>453</v>
      </c>
      <c r="F521" s="11">
        <v>39</v>
      </c>
      <c r="G521" s="13">
        <v>22.98</v>
      </c>
      <c r="H521" s="13">
        <f t="shared" si="11"/>
        <v>896.22</v>
      </c>
    </row>
    <row r="522" spans="1:8" s="5" customFormat="1" ht="15.6" customHeight="1" x14ac:dyDescent="0.25">
      <c r="A522" s="11">
        <v>507</v>
      </c>
      <c r="B522" s="11"/>
      <c r="C522" s="12" t="s">
        <v>975</v>
      </c>
      <c r="D522" s="12" t="s">
        <v>976</v>
      </c>
      <c r="E522" s="11" t="s">
        <v>446</v>
      </c>
      <c r="F522" s="11">
        <v>8.8100499999999998E-2</v>
      </c>
      <c r="G522" s="13">
        <v>9765</v>
      </c>
      <c r="H522" s="13">
        <f t="shared" si="11"/>
        <v>860.3</v>
      </c>
    </row>
    <row r="523" spans="1:8" s="5" customFormat="1" ht="31.15" customHeight="1" x14ac:dyDescent="0.25">
      <c r="A523" s="11">
        <v>508</v>
      </c>
      <c r="B523" s="11"/>
      <c r="C523" s="12" t="s">
        <v>977</v>
      </c>
      <c r="D523" s="12" t="s">
        <v>978</v>
      </c>
      <c r="E523" s="11" t="s">
        <v>446</v>
      </c>
      <c r="F523" s="11">
        <v>0.14879999999999999</v>
      </c>
      <c r="G523" s="13">
        <v>5763</v>
      </c>
      <c r="H523" s="13">
        <f t="shared" si="11"/>
        <v>857.53</v>
      </c>
    </row>
    <row r="524" spans="1:8" s="5" customFormat="1" ht="46.9" customHeight="1" x14ac:dyDescent="0.25">
      <c r="A524" s="11">
        <v>509</v>
      </c>
      <c r="B524" s="11"/>
      <c r="C524" s="12" t="s">
        <v>979</v>
      </c>
      <c r="D524" s="12" t="s">
        <v>980</v>
      </c>
      <c r="E524" s="11" t="s">
        <v>446</v>
      </c>
      <c r="F524" s="11">
        <v>0.17799999999999999</v>
      </c>
      <c r="G524" s="13">
        <v>4695.66</v>
      </c>
      <c r="H524" s="13">
        <f t="shared" si="11"/>
        <v>835.83</v>
      </c>
    </row>
    <row r="525" spans="1:8" s="5" customFormat="1" ht="15.6" customHeight="1" x14ac:dyDescent="0.25">
      <c r="A525" s="11">
        <v>510</v>
      </c>
      <c r="B525" s="11"/>
      <c r="C525" s="12" t="s">
        <v>981</v>
      </c>
      <c r="D525" s="12" t="s">
        <v>982</v>
      </c>
      <c r="E525" s="11" t="s">
        <v>474</v>
      </c>
      <c r="F525" s="11">
        <v>77.8</v>
      </c>
      <c r="G525" s="13">
        <v>10.54</v>
      </c>
      <c r="H525" s="13">
        <f t="shared" si="11"/>
        <v>820.01</v>
      </c>
    </row>
    <row r="526" spans="1:8" s="5" customFormat="1" ht="15.6" customHeight="1" x14ac:dyDescent="0.25">
      <c r="A526" s="11">
        <v>511</v>
      </c>
      <c r="B526" s="11"/>
      <c r="C526" s="12" t="s">
        <v>477</v>
      </c>
      <c r="D526" s="12" t="s">
        <v>983</v>
      </c>
      <c r="E526" s="11" t="s">
        <v>513</v>
      </c>
      <c r="F526" s="11">
        <v>7</v>
      </c>
      <c r="G526" s="13">
        <v>116.92</v>
      </c>
      <c r="H526" s="13">
        <f t="shared" si="11"/>
        <v>818.44</v>
      </c>
    </row>
    <row r="527" spans="1:8" s="5" customFormat="1" ht="15.6" customHeight="1" x14ac:dyDescent="0.25">
      <c r="A527" s="11">
        <v>512</v>
      </c>
      <c r="B527" s="11"/>
      <c r="C527" s="12" t="s">
        <v>984</v>
      </c>
      <c r="D527" s="12" t="s">
        <v>985</v>
      </c>
      <c r="E527" s="11" t="s">
        <v>443</v>
      </c>
      <c r="F527" s="11">
        <v>1.6603239999999999</v>
      </c>
      <c r="G527" s="13">
        <v>485.9</v>
      </c>
      <c r="H527" s="13">
        <f t="shared" si="11"/>
        <v>806.75</v>
      </c>
    </row>
    <row r="528" spans="1:8" s="5" customFormat="1" ht="15.6" customHeight="1" x14ac:dyDescent="0.25">
      <c r="A528" s="11">
        <v>513</v>
      </c>
      <c r="B528" s="11"/>
      <c r="C528" s="12" t="s">
        <v>986</v>
      </c>
      <c r="D528" s="12" t="s">
        <v>987</v>
      </c>
      <c r="E528" s="11" t="s">
        <v>460</v>
      </c>
      <c r="F528" s="11">
        <v>119.68600000000001</v>
      </c>
      <c r="G528" s="13">
        <v>6.67</v>
      </c>
      <c r="H528" s="13">
        <f t="shared" si="11"/>
        <v>798.31</v>
      </c>
    </row>
    <row r="529" spans="1:8" s="5" customFormat="1" ht="31.15" customHeight="1" x14ac:dyDescent="0.25">
      <c r="A529" s="11">
        <v>514</v>
      </c>
      <c r="B529" s="11"/>
      <c r="C529" s="12" t="s">
        <v>988</v>
      </c>
      <c r="D529" s="12" t="s">
        <v>989</v>
      </c>
      <c r="E529" s="11" t="s">
        <v>443</v>
      </c>
      <c r="F529" s="11">
        <v>1.4037299999999999</v>
      </c>
      <c r="G529" s="13">
        <v>558.33000000000004</v>
      </c>
      <c r="H529" s="13">
        <f t="shared" si="11"/>
        <v>783.74</v>
      </c>
    </row>
    <row r="530" spans="1:8" s="5" customFormat="1" ht="31.15" customHeight="1" x14ac:dyDescent="0.25">
      <c r="A530" s="11">
        <v>515</v>
      </c>
      <c r="B530" s="11"/>
      <c r="C530" s="12" t="s">
        <v>990</v>
      </c>
      <c r="D530" s="12" t="s">
        <v>991</v>
      </c>
      <c r="E530" s="11" t="s">
        <v>443</v>
      </c>
      <c r="F530" s="11">
        <v>0.59279999999999999</v>
      </c>
      <c r="G530" s="13">
        <v>1320</v>
      </c>
      <c r="H530" s="13">
        <f t="shared" si="11"/>
        <v>782.5</v>
      </c>
    </row>
    <row r="531" spans="1:8" s="5" customFormat="1" ht="15.6" customHeight="1" x14ac:dyDescent="0.25">
      <c r="A531" s="11">
        <v>516</v>
      </c>
      <c r="B531" s="11"/>
      <c r="C531" s="12" t="s">
        <v>992</v>
      </c>
      <c r="D531" s="12" t="s">
        <v>993</v>
      </c>
      <c r="E531" s="11" t="s">
        <v>443</v>
      </c>
      <c r="F531" s="11">
        <v>12.79937</v>
      </c>
      <c r="G531" s="13">
        <v>59.99</v>
      </c>
      <c r="H531" s="13">
        <f t="shared" si="11"/>
        <v>767.83</v>
      </c>
    </row>
    <row r="532" spans="1:8" s="5" customFormat="1" ht="15.6" customHeight="1" x14ac:dyDescent="0.25">
      <c r="A532" s="11">
        <v>517</v>
      </c>
      <c r="B532" s="11"/>
      <c r="C532" s="12" t="s">
        <v>477</v>
      </c>
      <c r="D532" s="12" t="s">
        <v>994</v>
      </c>
      <c r="E532" s="11" t="s">
        <v>483</v>
      </c>
      <c r="F532" s="11">
        <v>150</v>
      </c>
      <c r="G532" s="13">
        <v>5.0599999999999996</v>
      </c>
      <c r="H532" s="13">
        <f t="shared" si="11"/>
        <v>759</v>
      </c>
    </row>
    <row r="533" spans="1:8" s="5" customFormat="1" ht="31.15" customHeight="1" x14ac:dyDescent="0.25">
      <c r="A533" s="11">
        <v>518</v>
      </c>
      <c r="B533" s="11"/>
      <c r="C533" s="12" t="s">
        <v>535</v>
      </c>
      <c r="D533" s="12" t="s">
        <v>536</v>
      </c>
      <c r="E533" s="11" t="s">
        <v>443</v>
      </c>
      <c r="F533" s="11">
        <v>1.27024</v>
      </c>
      <c r="G533" s="13">
        <v>592.76</v>
      </c>
      <c r="H533" s="13">
        <f t="shared" si="11"/>
        <v>752.95</v>
      </c>
    </row>
    <row r="534" spans="1:8" s="5" customFormat="1" ht="31.15" customHeight="1" x14ac:dyDescent="0.25">
      <c r="A534" s="11">
        <v>519</v>
      </c>
      <c r="B534" s="11"/>
      <c r="C534" s="12" t="s">
        <v>995</v>
      </c>
      <c r="D534" s="12" t="s">
        <v>996</v>
      </c>
      <c r="E534" s="11" t="s">
        <v>494</v>
      </c>
      <c r="F534" s="11">
        <v>10</v>
      </c>
      <c r="G534" s="13">
        <v>75</v>
      </c>
      <c r="H534" s="13">
        <f t="shared" si="11"/>
        <v>750</v>
      </c>
    </row>
    <row r="535" spans="1:8" s="5" customFormat="1" ht="15.6" customHeight="1" x14ac:dyDescent="0.25">
      <c r="A535" s="11">
        <v>520</v>
      </c>
      <c r="B535" s="11"/>
      <c r="C535" s="12" t="s">
        <v>997</v>
      </c>
      <c r="D535" s="12" t="s">
        <v>998</v>
      </c>
      <c r="E535" s="11" t="s">
        <v>460</v>
      </c>
      <c r="F535" s="11">
        <v>102.438</v>
      </c>
      <c r="G535" s="13">
        <v>7.2</v>
      </c>
      <c r="H535" s="13">
        <f t="shared" si="11"/>
        <v>737.55</v>
      </c>
    </row>
    <row r="536" spans="1:8" s="5" customFormat="1" ht="31.15" customHeight="1" x14ac:dyDescent="0.25">
      <c r="A536" s="11">
        <v>521</v>
      </c>
      <c r="B536" s="11"/>
      <c r="C536" s="12" t="s">
        <v>999</v>
      </c>
      <c r="D536" s="12" t="s">
        <v>1000</v>
      </c>
      <c r="E536" s="11" t="s">
        <v>443</v>
      </c>
      <c r="F536" s="11">
        <v>1.48654</v>
      </c>
      <c r="G536" s="13">
        <v>490</v>
      </c>
      <c r="H536" s="13">
        <f t="shared" si="11"/>
        <v>728.4</v>
      </c>
    </row>
    <row r="537" spans="1:8" s="5" customFormat="1" ht="78" customHeight="1" x14ac:dyDescent="0.25">
      <c r="A537" s="11">
        <v>522</v>
      </c>
      <c r="B537" s="11"/>
      <c r="C537" s="12" t="s">
        <v>1001</v>
      </c>
      <c r="D537" s="12" t="s">
        <v>1002</v>
      </c>
      <c r="E537" s="11" t="s">
        <v>623</v>
      </c>
      <c r="F537" s="11">
        <v>0.05</v>
      </c>
      <c r="G537" s="13">
        <v>14258</v>
      </c>
      <c r="H537" s="13">
        <f t="shared" si="11"/>
        <v>712.9</v>
      </c>
    </row>
    <row r="538" spans="1:8" s="5" customFormat="1" ht="21" customHeight="1" x14ac:dyDescent="0.25">
      <c r="A538" s="11">
        <v>523</v>
      </c>
      <c r="B538" s="11"/>
      <c r="C538" s="12" t="s">
        <v>477</v>
      </c>
      <c r="D538" s="12" t="s">
        <v>1003</v>
      </c>
      <c r="E538" s="11" t="s">
        <v>483</v>
      </c>
      <c r="F538" s="11">
        <v>15</v>
      </c>
      <c r="G538" s="13">
        <v>45.83</v>
      </c>
      <c r="H538" s="13">
        <f t="shared" si="11"/>
        <v>687.45</v>
      </c>
    </row>
    <row r="539" spans="1:8" s="5" customFormat="1" ht="46.9" customHeight="1" x14ac:dyDescent="0.25">
      <c r="A539" s="11">
        <v>524</v>
      </c>
      <c r="B539" s="11"/>
      <c r="C539" s="12" t="s">
        <v>1004</v>
      </c>
      <c r="D539" s="12" t="s">
        <v>1005</v>
      </c>
      <c r="E539" s="11" t="s">
        <v>1006</v>
      </c>
      <c r="F539" s="11">
        <v>44</v>
      </c>
      <c r="G539" s="13">
        <v>14.99</v>
      </c>
      <c r="H539" s="13">
        <f t="shared" si="11"/>
        <v>659.56</v>
      </c>
    </row>
    <row r="540" spans="1:8" s="5" customFormat="1" ht="78" customHeight="1" x14ac:dyDescent="0.25">
      <c r="A540" s="11">
        <v>525</v>
      </c>
      <c r="B540" s="11"/>
      <c r="C540" s="12" t="s">
        <v>1007</v>
      </c>
      <c r="D540" s="12" t="s">
        <v>1008</v>
      </c>
      <c r="E540" s="11" t="s">
        <v>540</v>
      </c>
      <c r="F540" s="11">
        <v>0.2</v>
      </c>
      <c r="G540" s="13">
        <v>3297.41</v>
      </c>
      <c r="H540" s="13">
        <f t="shared" si="11"/>
        <v>659.48</v>
      </c>
    </row>
    <row r="541" spans="1:8" s="5" customFormat="1" ht="21.75" customHeight="1" x14ac:dyDescent="0.25">
      <c r="A541" s="11">
        <v>526</v>
      </c>
      <c r="B541" s="11"/>
      <c r="C541" s="12" t="s">
        <v>477</v>
      </c>
      <c r="D541" s="12" t="s">
        <v>1009</v>
      </c>
      <c r="E541" s="11" t="s">
        <v>513</v>
      </c>
      <c r="F541" s="11">
        <v>55</v>
      </c>
      <c r="G541" s="13">
        <v>11.8</v>
      </c>
      <c r="H541" s="13">
        <f t="shared" si="11"/>
        <v>649</v>
      </c>
    </row>
    <row r="542" spans="1:8" s="5" customFormat="1" ht="20.25" customHeight="1" x14ac:dyDescent="0.25">
      <c r="A542" s="11">
        <v>527</v>
      </c>
      <c r="B542" s="11"/>
      <c r="C542" s="12" t="s">
        <v>477</v>
      </c>
      <c r="D542" s="12" t="s">
        <v>1010</v>
      </c>
      <c r="E542" s="11" t="s">
        <v>453</v>
      </c>
      <c r="F542" s="11">
        <v>5400</v>
      </c>
      <c r="G542" s="13">
        <v>0.12</v>
      </c>
      <c r="H542" s="13">
        <f t="shared" si="11"/>
        <v>648</v>
      </c>
    </row>
    <row r="543" spans="1:8" s="5" customFormat="1" ht="15.6" customHeight="1" x14ac:dyDescent="0.25">
      <c r="A543" s="11">
        <v>528</v>
      </c>
      <c r="B543" s="11"/>
      <c r="C543" s="12" t="s">
        <v>1011</v>
      </c>
      <c r="D543" s="12" t="s">
        <v>1012</v>
      </c>
      <c r="E543" s="11" t="s">
        <v>446</v>
      </c>
      <c r="F543" s="11">
        <v>7.2499999999999995E-2</v>
      </c>
      <c r="G543" s="13">
        <v>8900</v>
      </c>
      <c r="H543" s="13">
        <f t="shared" si="11"/>
        <v>645.25</v>
      </c>
    </row>
    <row r="544" spans="1:8" s="5" customFormat="1" ht="15.6" customHeight="1" x14ac:dyDescent="0.25">
      <c r="A544" s="11">
        <v>529</v>
      </c>
      <c r="B544" s="11"/>
      <c r="C544" s="12" t="s">
        <v>1013</v>
      </c>
      <c r="D544" s="12" t="s">
        <v>1014</v>
      </c>
      <c r="E544" s="11" t="s">
        <v>446</v>
      </c>
      <c r="F544" s="11">
        <v>0.31999499999999997</v>
      </c>
      <c r="G544" s="13">
        <v>2000</v>
      </c>
      <c r="H544" s="13">
        <f t="shared" si="11"/>
        <v>639.99</v>
      </c>
    </row>
    <row r="545" spans="1:8" s="5" customFormat="1" ht="15.6" customHeight="1" x14ac:dyDescent="0.25">
      <c r="A545" s="11">
        <v>530</v>
      </c>
      <c r="B545" s="11"/>
      <c r="C545" s="12" t="s">
        <v>1015</v>
      </c>
      <c r="D545" s="12" t="s">
        <v>1016</v>
      </c>
      <c r="E545" s="11" t="s">
        <v>697</v>
      </c>
      <c r="F545" s="11">
        <v>10.122400000000001</v>
      </c>
      <c r="G545" s="13">
        <v>63</v>
      </c>
      <c r="H545" s="13">
        <f t="shared" si="11"/>
        <v>637.71</v>
      </c>
    </row>
    <row r="546" spans="1:8" s="5" customFormat="1" ht="15.6" customHeight="1" x14ac:dyDescent="0.25">
      <c r="A546" s="11">
        <v>531</v>
      </c>
      <c r="B546" s="11"/>
      <c r="C546" s="12" t="s">
        <v>1017</v>
      </c>
      <c r="D546" s="12" t="s">
        <v>1018</v>
      </c>
      <c r="E546" s="11" t="s">
        <v>494</v>
      </c>
      <c r="F546" s="11">
        <v>11.013059999999999</v>
      </c>
      <c r="G546" s="13">
        <v>57.63</v>
      </c>
      <c r="H546" s="13">
        <f t="shared" si="11"/>
        <v>634.67999999999995</v>
      </c>
    </row>
    <row r="547" spans="1:8" s="5" customFormat="1" ht="31.15" customHeight="1" x14ac:dyDescent="0.25">
      <c r="A547" s="11">
        <v>532</v>
      </c>
      <c r="B547" s="11"/>
      <c r="C547" s="12" t="s">
        <v>477</v>
      </c>
      <c r="D547" s="12" t="s">
        <v>1019</v>
      </c>
      <c r="E547" s="11" t="s">
        <v>513</v>
      </c>
      <c r="F547" s="11">
        <v>52</v>
      </c>
      <c r="G547" s="13">
        <v>12.16</v>
      </c>
      <c r="H547" s="13">
        <f t="shared" si="11"/>
        <v>632.32000000000005</v>
      </c>
    </row>
    <row r="548" spans="1:8" s="5" customFormat="1" ht="62.45" customHeight="1" x14ac:dyDescent="0.25">
      <c r="A548" s="11">
        <v>533</v>
      </c>
      <c r="B548" s="11"/>
      <c r="C548" s="12" t="s">
        <v>1020</v>
      </c>
      <c r="D548" s="12" t="s">
        <v>1021</v>
      </c>
      <c r="E548" s="11" t="s">
        <v>446</v>
      </c>
      <c r="F548" s="11">
        <v>6.2050000000000001E-2</v>
      </c>
      <c r="G548" s="13">
        <v>9830</v>
      </c>
      <c r="H548" s="13">
        <f t="shared" si="11"/>
        <v>609.95000000000005</v>
      </c>
    </row>
    <row r="549" spans="1:8" s="5" customFormat="1" ht="46.9" customHeight="1" x14ac:dyDescent="0.25">
      <c r="A549" s="11">
        <v>534</v>
      </c>
      <c r="B549" s="11"/>
      <c r="C549" s="12" t="s">
        <v>1022</v>
      </c>
      <c r="D549" s="12" t="s">
        <v>1023</v>
      </c>
      <c r="E549" s="11" t="s">
        <v>474</v>
      </c>
      <c r="F549" s="11">
        <v>15</v>
      </c>
      <c r="G549" s="13">
        <v>40.61</v>
      </c>
      <c r="H549" s="13">
        <f t="shared" si="11"/>
        <v>609.15</v>
      </c>
    </row>
    <row r="550" spans="1:8" s="5" customFormat="1" ht="15.6" customHeight="1" x14ac:dyDescent="0.25">
      <c r="A550" s="11">
        <v>535</v>
      </c>
      <c r="B550" s="11"/>
      <c r="C550" s="12" t="s">
        <v>477</v>
      </c>
      <c r="D550" s="12" t="s">
        <v>1024</v>
      </c>
      <c r="E550" s="11" t="s">
        <v>453</v>
      </c>
      <c r="F550" s="11">
        <v>700</v>
      </c>
      <c r="G550" s="13">
        <v>0.84</v>
      </c>
      <c r="H550" s="13">
        <f t="shared" si="11"/>
        <v>588</v>
      </c>
    </row>
    <row r="551" spans="1:8" s="5" customFormat="1" ht="62.45" customHeight="1" x14ac:dyDescent="0.25">
      <c r="A551" s="11">
        <v>536</v>
      </c>
      <c r="B551" s="11"/>
      <c r="C551" s="12" t="s">
        <v>1025</v>
      </c>
      <c r="D551" s="12" t="s">
        <v>1026</v>
      </c>
      <c r="E551" s="11" t="s">
        <v>474</v>
      </c>
      <c r="F551" s="11">
        <v>12</v>
      </c>
      <c r="G551" s="13">
        <v>48.28</v>
      </c>
      <c r="H551" s="13">
        <f t="shared" si="11"/>
        <v>579.36</v>
      </c>
    </row>
    <row r="552" spans="1:8" s="5" customFormat="1" ht="31.15" customHeight="1" x14ac:dyDescent="0.25">
      <c r="A552" s="11">
        <v>537</v>
      </c>
      <c r="B552" s="11"/>
      <c r="C552" s="12" t="s">
        <v>1027</v>
      </c>
      <c r="D552" s="12" t="s">
        <v>1028</v>
      </c>
      <c r="E552" s="11" t="s">
        <v>623</v>
      </c>
      <c r="F552" s="11">
        <v>0.05</v>
      </c>
      <c r="G552" s="13">
        <v>11531.72</v>
      </c>
      <c r="H552" s="13">
        <f t="shared" si="11"/>
        <v>576.59</v>
      </c>
    </row>
    <row r="553" spans="1:8" s="5" customFormat="1" ht="31.15" customHeight="1" x14ac:dyDescent="0.25">
      <c r="A553" s="11">
        <v>538</v>
      </c>
      <c r="B553" s="11"/>
      <c r="C553" s="12" t="s">
        <v>1029</v>
      </c>
      <c r="D553" s="12" t="s">
        <v>1030</v>
      </c>
      <c r="E553" s="11" t="s">
        <v>494</v>
      </c>
      <c r="F553" s="11">
        <v>30.15</v>
      </c>
      <c r="G553" s="13">
        <v>18.87</v>
      </c>
      <c r="H553" s="13">
        <f t="shared" si="11"/>
        <v>568.92999999999995</v>
      </c>
    </row>
    <row r="554" spans="1:8" s="5" customFormat="1" ht="15.6" customHeight="1" x14ac:dyDescent="0.25">
      <c r="A554" s="11">
        <v>539</v>
      </c>
      <c r="B554" s="11"/>
      <c r="C554" s="12" t="s">
        <v>1031</v>
      </c>
      <c r="D554" s="12" t="s">
        <v>1032</v>
      </c>
      <c r="E554" s="11" t="s">
        <v>446</v>
      </c>
      <c r="F554" s="11">
        <v>3.63454E-2</v>
      </c>
      <c r="G554" s="13">
        <v>15620</v>
      </c>
      <c r="H554" s="13">
        <f t="shared" si="11"/>
        <v>567.72</v>
      </c>
    </row>
    <row r="555" spans="1:8" s="5" customFormat="1" ht="31.15" customHeight="1" x14ac:dyDescent="0.25">
      <c r="A555" s="11">
        <v>540</v>
      </c>
      <c r="B555" s="11"/>
      <c r="C555" s="12" t="s">
        <v>477</v>
      </c>
      <c r="D555" s="12" t="s">
        <v>1033</v>
      </c>
      <c r="E555" s="11" t="s">
        <v>513</v>
      </c>
      <c r="F555" s="11">
        <v>16</v>
      </c>
      <c r="G555" s="13">
        <v>35.17</v>
      </c>
      <c r="H555" s="13">
        <f t="shared" si="11"/>
        <v>562.72</v>
      </c>
    </row>
    <row r="556" spans="1:8" s="5" customFormat="1" ht="31.15" customHeight="1" x14ac:dyDescent="0.25">
      <c r="A556" s="11">
        <v>541</v>
      </c>
      <c r="B556" s="11"/>
      <c r="C556" s="12" t="s">
        <v>525</v>
      </c>
      <c r="D556" s="12" t="s">
        <v>526</v>
      </c>
      <c r="E556" s="11" t="s">
        <v>446</v>
      </c>
      <c r="F556" s="11">
        <v>1.3626119999999999</v>
      </c>
      <c r="G556" s="13">
        <v>412</v>
      </c>
      <c r="H556" s="13">
        <f t="shared" si="11"/>
        <v>561.4</v>
      </c>
    </row>
    <row r="557" spans="1:8" s="5" customFormat="1" ht="15.6" customHeight="1" x14ac:dyDescent="0.25">
      <c r="A557" s="11">
        <v>542</v>
      </c>
      <c r="B557" s="11"/>
      <c r="C557" s="12" t="s">
        <v>477</v>
      </c>
      <c r="D557" s="12" t="s">
        <v>1034</v>
      </c>
      <c r="E557" s="11" t="s">
        <v>453</v>
      </c>
      <c r="F557" s="11">
        <v>222</v>
      </c>
      <c r="G557" s="13">
        <v>2.48</v>
      </c>
      <c r="H557" s="13">
        <f t="shared" si="11"/>
        <v>550.55999999999995</v>
      </c>
    </row>
    <row r="558" spans="1:8" s="5" customFormat="1" ht="15.6" customHeight="1" x14ac:dyDescent="0.25">
      <c r="A558" s="11">
        <v>543</v>
      </c>
      <c r="B558" s="11"/>
      <c r="C558" s="12" t="s">
        <v>477</v>
      </c>
      <c r="D558" s="12" t="s">
        <v>1035</v>
      </c>
      <c r="E558" s="11" t="s">
        <v>513</v>
      </c>
      <c r="F558" s="11">
        <v>4</v>
      </c>
      <c r="G558" s="13">
        <v>136.22999999999999</v>
      </c>
      <c r="H558" s="13">
        <f t="shared" si="11"/>
        <v>544.91999999999996</v>
      </c>
    </row>
    <row r="559" spans="1:8" s="5" customFormat="1" ht="140.44999999999999" customHeight="1" x14ac:dyDescent="0.25">
      <c r="A559" s="11">
        <v>544</v>
      </c>
      <c r="B559" s="11"/>
      <c r="C559" s="12" t="s">
        <v>901</v>
      </c>
      <c r="D559" s="12" t="s">
        <v>1036</v>
      </c>
      <c r="E559" s="11" t="s">
        <v>446</v>
      </c>
      <c r="F559" s="11">
        <v>0.08</v>
      </c>
      <c r="G559" s="13">
        <v>6800</v>
      </c>
      <c r="H559" s="13">
        <f t="shared" si="11"/>
        <v>544</v>
      </c>
    </row>
    <row r="560" spans="1:8" s="5" customFormat="1" ht="31.15" customHeight="1" x14ac:dyDescent="0.25">
      <c r="A560" s="11">
        <v>545</v>
      </c>
      <c r="B560" s="11"/>
      <c r="C560" s="12" t="s">
        <v>477</v>
      </c>
      <c r="D560" s="12" t="s">
        <v>1037</v>
      </c>
      <c r="E560" s="11" t="s">
        <v>513</v>
      </c>
      <c r="F560" s="11">
        <v>1</v>
      </c>
      <c r="G560" s="13">
        <v>537.36</v>
      </c>
      <c r="H560" s="13">
        <f t="shared" si="11"/>
        <v>537.36</v>
      </c>
    </row>
    <row r="561" spans="1:8" s="5" customFormat="1" ht="15.6" customHeight="1" x14ac:dyDescent="0.25">
      <c r="A561" s="11">
        <v>546</v>
      </c>
      <c r="B561" s="11"/>
      <c r="C561" s="12" t="s">
        <v>1038</v>
      </c>
      <c r="D561" s="12" t="s">
        <v>1039</v>
      </c>
      <c r="E561" s="11" t="s">
        <v>697</v>
      </c>
      <c r="F561" s="11">
        <v>0.9</v>
      </c>
      <c r="G561" s="13">
        <v>580</v>
      </c>
      <c r="H561" s="13">
        <f t="shared" si="11"/>
        <v>522</v>
      </c>
    </row>
    <row r="562" spans="1:8" s="5" customFormat="1" ht="31.15" customHeight="1" x14ac:dyDescent="0.25">
      <c r="A562" s="11">
        <v>547</v>
      </c>
      <c r="B562" s="11"/>
      <c r="C562" s="12" t="s">
        <v>1040</v>
      </c>
      <c r="D562" s="12" t="s">
        <v>1041</v>
      </c>
      <c r="E562" s="11" t="s">
        <v>446</v>
      </c>
      <c r="F562" s="11">
        <v>1.0464</v>
      </c>
      <c r="G562" s="13">
        <v>491.01</v>
      </c>
      <c r="H562" s="13">
        <f t="shared" si="11"/>
        <v>513.79</v>
      </c>
    </row>
    <row r="563" spans="1:8" s="5" customFormat="1" ht="15.6" customHeight="1" x14ac:dyDescent="0.25">
      <c r="A563" s="11">
        <v>548</v>
      </c>
      <c r="B563" s="11"/>
      <c r="C563" s="12" t="s">
        <v>477</v>
      </c>
      <c r="D563" s="12" t="s">
        <v>1042</v>
      </c>
      <c r="E563" s="11" t="s">
        <v>513</v>
      </c>
      <c r="F563" s="11">
        <v>1</v>
      </c>
      <c r="G563" s="13">
        <v>513.16</v>
      </c>
      <c r="H563" s="13">
        <f t="shared" si="11"/>
        <v>513.16</v>
      </c>
    </row>
    <row r="564" spans="1:8" s="5" customFormat="1" ht="31.15" customHeight="1" x14ac:dyDescent="0.25">
      <c r="A564" s="11">
        <v>549</v>
      </c>
      <c r="B564" s="11"/>
      <c r="C564" s="12" t="s">
        <v>1043</v>
      </c>
      <c r="D564" s="12" t="s">
        <v>1044</v>
      </c>
      <c r="E564" s="11" t="s">
        <v>494</v>
      </c>
      <c r="F564" s="11">
        <v>18.093640000000001</v>
      </c>
      <c r="G564" s="13">
        <v>28.25</v>
      </c>
      <c r="H564" s="13">
        <f t="shared" si="11"/>
        <v>511.15</v>
      </c>
    </row>
    <row r="565" spans="1:8" s="5" customFormat="1" ht="31.15" customHeight="1" x14ac:dyDescent="0.25">
      <c r="A565" s="11">
        <v>550</v>
      </c>
      <c r="B565" s="11"/>
      <c r="C565" s="12" t="s">
        <v>1045</v>
      </c>
      <c r="D565" s="12" t="s">
        <v>1046</v>
      </c>
      <c r="E565" s="11" t="s">
        <v>446</v>
      </c>
      <c r="F565" s="11">
        <v>7.1999999999999995E-2</v>
      </c>
      <c r="G565" s="13">
        <v>7075.07</v>
      </c>
      <c r="H565" s="13">
        <f t="shared" si="11"/>
        <v>509.41</v>
      </c>
    </row>
    <row r="566" spans="1:8" s="5" customFormat="1" ht="31.15" customHeight="1" x14ac:dyDescent="0.25">
      <c r="A566" s="11">
        <v>551</v>
      </c>
      <c r="B566" s="11"/>
      <c r="C566" s="12" t="s">
        <v>1047</v>
      </c>
      <c r="D566" s="12" t="s">
        <v>1048</v>
      </c>
      <c r="E566" s="11" t="s">
        <v>446</v>
      </c>
      <c r="F566" s="11">
        <v>0.24540000000000001</v>
      </c>
      <c r="G566" s="13">
        <v>2047.15</v>
      </c>
      <c r="H566" s="13">
        <f t="shared" si="11"/>
        <v>502.37</v>
      </c>
    </row>
    <row r="567" spans="1:8" s="5" customFormat="1" ht="15.6" customHeight="1" x14ac:dyDescent="0.25">
      <c r="A567" s="11">
        <v>552</v>
      </c>
      <c r="B567" s="11"/>
      <c r="C567" s="12" t="s">
        <v>477</v>
      </c>
      <c r="D567" s="12" t="s">
        <v>1049</v>
      </c>
      <c r="E567" s="11" t="s">
        <v>453</v>
      </c>
      <c r="F567" s="11">
        <v>468</v>
      </c>
      <c r="G567" s="13">
        <v>1.07</v>
      </c>
      <c r="H567" s="13">
        <f t="shared" si="11"/>
        <v>500.76</v>
      </c>
    </row>
    <row r="568" spans="1:8" s="5" customFormat="1" ht="31.15" customHeight="1" x14ac:dyDescent="0.25">
      <c r="A568" s="11">
        <v>553</v>
      </c>
      <c r="B568" s="11"/>
      <c r="C568" s="12" t="s">
        <v>1050</v>
      </c>
      <c r="D568" s="12" t="s">
        <v>1051</v>
      </c>
      <c r="E568" s="11" t="s">
        <v>446</v>
      </c>
      <c r="F568" s="11">
        <v>1.0344</v>
      </c>
      <c r="G568" s="13">
        <v>478.23</v>
      </c>
      <c r="H568" s="13">
        <f t="shared" si="11"/>
        <v>494.68</v>
      </c>
    </row>
    <row r="569" spans="1:8" s="5" customFormat="1" ht="46.9" customHeight="1" x14ac:dyDescent="0.25">
      <c r="A569" s="11">
        <v>554</v>
      </c>
      <c r="B569" s="11"/>
      <c r="C569" s="12" t="s">
        <v>1052</v>
      </c>
      <c r="D569" s="12" t="s">
        <v>1053</v>
      </c>
      <c r="E569" s="11" t="s">
        <v>446</v>
      </c>
      <c r="F569" s="11">
        <v>8.5073099999999999E-2</v>
      </c>
      <c r="G569" s="13">
        <v>5804</v>
      </c>
      <c r="H569" s="13">
        <f t="shared" si="11"/>
        <v>493.76</v>
      </c>
    </row>
    <row r="570" spans="1:8" s="5" customFormat="1" ht="46.9" customHeight="1" x14ac:dyDescent="0.25">
      <c r="A570" s="11">
        <v>555</v>
      </c>
      <c r="B570" s="11"/>
      <c r="C570" s="12" t="s">
        <v>1054</v>
      </c>
      <c r="D570" s="12" t="s">
        <v>1055</v>
      </c>
      <c r="E570" s="11" t="s">
        <v>483</v>
      </c>
      <c r="F570" s="11">
        <v>7.1859999999999999</v>
      </c>
      <c r="G570" s="13">
        <v>67.099999999999994</v>
      </c>
      <c r="H570" s="13">
        <f t="shared" si="11"/>
        <v>482.18</v>
      </c>
    </row>
    <row r="571" spans="1:8" s="5" customFormat="1" ht="31.15" customHeight="1" x14ac:dyDescent="0.25">
      <c r="A571" s="11">
        <v>556</v>
      </c>
      <c r="B571" s="11"/>
      <c r="C571" s="12" t="s">
        <v>1056</v>
      </c>
      <c r="D571" s="12" t="s">
        <v>1057</v>
      </c>
      <c r="E571" s="11" t="s">
        <v>446</v>
      </c>
      <c r="F571" s="11">
        <v>8.5999999999999993E-2</v>
      </c>
      <c r="G571" s="13">
        <v>5500</v>
      </c>
      <c r="H571" s="13">
        <f t="shared" si="11"/>
        <v>473</v>
      </c>
    </row>
    <row r="572" spans="1:8" s="5" customFormat="1" ht="15.6" customHeight="1" x14ac:dyDescent="0.25">
      <c r="A572" s="11">
        <v>557</v>
      </c>
      <c r="B572" s="11"/>
      <c r="C572" s="12" t="s">
        <v>1058</v>
      </c>
      <c r="D572" s="12" t="s">
        <v>1059</v>
      </c>
      <c r="E572" s="11" t="s">
        <v>446</v>
      </c>
      <c r="F572" s="11">
        <v>4.6418399999999999E-2</v>
      </c>
      <c r="G572" s="13">
        <v>10068</v>
      </c>
      <c r="H572" s="13">
        <f t="shared" si="11"/>
        <v>467.34</v>
      </c>
    </row>
    <row r="573" spans="1:8" s="5" customFormat="1" ht="31.15" customHeight="1" x14ac:dyDescent="0.25">
      <c r="A573" s="11">
        <v>558</v>
      </c>
      <c r="B573" s="11"/>
      <c r="C573" s="12" t="s">
        <v>923</v>
      </c>
      <c r="D573" s="12" t="s">
        <v>1060</v>
      </c>
      <c r="E573" s="11" t="s">
        <v>443</v>
      </c>
      <c r="F573" s="11">
        <v>0.252</v>
      </c>
      <c r="G573" s="13">
        <v>1841.02</v>
      </c>
      <c r="H573" s="13">
        <f t="shared" si="11"/>
        <v>463.94</v>
      </c>
    </row>
    <row r="574" spans="1:8" s="5" customFormat="1" ht="15.6" customHeight="1" x14ac:dyDescent="0.25">
      <c r="A574" s="11">
        <v>559</v>
      </c>
      <c r="B574" s="11"/>
      <c r="C574" s="12" t="s">
        <v>477</v>
      </c>
      <c r="D574" s="12" t="s">
        <v>1061</v>
      </c>
      <c r="E574" s="11" t="s">
        <v>513</v>
      </c>
      <c r="F574" s="11">
        <v>1</v>
      </c>
      <c r="G574" s="13">
        <v>459.95</v>
      </c>
      <c r="H574" s="13">
        <f t="shared" si="11"/>
        <v>459.95</v>
      </c>
    </row>
    <row r="575" spans="1:8" s="5" customFormat="1" ht="15.6" customHeight="1" x14ac:dyDescent="0.25">
      <c r="A575" s="11">
        <v>560</v>
      </c>
      <c r="B575" s="11"/>
      <c r="C575" s="12" t="s">
        <v>477</v>
      </c>
      <c r="D575" s="12" t="s">
        <v>1062</v>
      </c>
      <c r="E575" s="11" t="s">
        <v>453</v>
      </c>
      <c r="F575" s="11">
        <v>222</v>
      </c>
      <c r="G575" s="13">
        <v>2.0699999999999998</v>
      </c>
      <c r="H575" s="13">
        <f t="shared" si="11"/>
        <v>459.54</v>
      </c>
    </row>
    <row r="576" spans="1:8" s="5" customFormat="1" ht="15.6" customHeight="1" x14ac:dyDescent="0.25">
      <c r="A576" s="11">
        <v>561</v>
      </c>
      <c r="B576" s="11"/>
      <c r="C576" s="12" t="s">
        <v>1063</v>
      </c>
      <c r="D576" s="12" t="s">
        <v>1064</v>
      </c>
      <c r="E576" s="11" t="s">
        <v>494</v>
      </c>
      <c r="F576" s="11">
        <v>125.928</v>
      </c>
      <c r="G576" s="13">
        <v>3.62</v>
      </c>
      <c r="H576" s="13">
        <f t="shared" si="11"/>
        <v>455.86</v>
      </c>
    </row>
    <row r="577" spans="1:8" s="5" customFormat="1" ht="15.6" customHeight="1" x14ac:dyDescent="0.25">
      <c r="A577" s="11">
        <v>562</v>
      </c>
      <c r="B577" s="11"/>
      <c r="C577" s="12" t="s">
        <v>477</v>
      </c>
      <c r="D577" s="12" t="s">
        <v>1065</v>
      </c>
      <c r="E577" s="11" t="s">
        <v>513</v>
      </c>
      <c r="F577" s="11">
        <v>1</v>
      </c>
      <c r="G577" s="13">
        <v>453.23</v>
      </c>
      <c r="H577" s="13">
        <f t="shared" si="11"/>
        <v>453.23</v>
      </c>
    </row>
    <row r="578" spans="1:8" s="5" customFormat="1" ht="15.6" customHeight="1" x14ac:dyDescent="0.25">
      <c r="A578" s="11">
        <v>563</v>
      </c>
      <c r="B578" s="11"/>
      <c r="C578" s="12" t="s">
        <v>477</v>
      </c>
      <c r="D578" s="12" t="s">
        <v>1066</v>
      </c>
      <c r="E578" s="11" t="s">
        <v>513</v>
      </c>
      <c r="F578" s="11">
        <v>2</v>
      </c>
      <c r="G578" s="13">
        <v>222.35</v>
      </c>
      <c r="H578" s="13">
        <f t="shared" si="11"/>
        <v>444.7</v>
      </c>
    </row>
    <row r="579" spans="1:8" s="5" customFormat="1" ht="31.15" customHeight="1" x14ac:dyDescent="0.25">
      <c r="A579" s="11">
        <v>564</v>
      </c>
      <c r="B579" s="11"/>
      <c r="C579" s="12" t="s">
        <v>1067</v>
      </c>
      <c r="D579" s="12" t="s">
        <v>1068</v>
      </c>
      <c r="E579" s="11" t="s">
        <v>443</v>
      </c>
      <c r="F579" s="11">
        <v>0.89100000000000001</v>
      </c>
      <c r="G579" s="13">
        <v>497</v>
      </c>
      <c r="H579" s="13">
        <f t="shared" si="11"/>
        <v>442.83</v>
      </c>
    </row>
    <row r="580" spans="1:8" s="5" customFormat="1" ht="31.15" customHeight="1" x14ac:dyDescent="0.25">
      <c r="A580" s="11">
        <v>565</v>
      </c>
      <c r="B580" s="11"/>
      <c r="C580" s="12" t="s">
        <v>815</v>
      </c>
      <c r="D580" s="12" t="s">
        <v>816</v>
      </c>
      <c r="E580" s="11" t="s">
        <v>483</v>
      </c>
      <c r="F580" s="11">
        <v>29.7</v>
      </c>
      <c r="G580" s="13">
        <v>14.5</v>
      </c>
      <c r="H580" s="13">
        <f t="shared" si="11"/>
        <v>430.65</v>
      </c>
    </row>
    <row r="581" spans="1:8" s="5" customFormat="1" ht="15.6" customHeight="1" x14ac:dyDescent="0.25">
      <c r="A581" s="11">
        <v>566</v>
      </c>
      <c r="B581" s="11"/>
      <c r="C581" s="12" t="s">
        <v>1069</v>
      </c>
      <c r="D581" s="12" t="s">
        <v>1070</v>
      </c>
      <c r="E581" s="11" t="s">
        <v>460</v>
      </c>
      <c r="F581" s="11">
        <v>16.576499999999999</v>
      </c>
      <c r="G581" s="13">
        <v>25.8</v>
      </c>
      <c r="H581" s="13">
        <f t="shared" ref="H581:H644" si="12">ROUND(F581*G581,2)</f>
        <v>427.67</v>
      </c>
    </row>
    <row r="582" spans="1:8" s="5" customFormat="1" ht="31.15" customHeight="1" x14ac:dyDescent="0.25">
      <c r="A582" s="11">
        <v>567</v>
      </c>
      <c r="B582" s="11"/>
      <c r="C582" s="12" t="s">
        <v>477</v>
      </c>
      <c r="D582" s="12" t="s">
        <v>1071</v>
      </c>
      <c r="E582" s="11" t="s">
        <v>513</v>
      </c>
      <c r="F582" s="11">
        <v>4</v>
      </c>
      <c r="G582" s="13">
        <v>106.66</v>
      </c>
      <c r="H582" s="13">
        <f t="shared" si="12"/>
        <v>426.64</v>
      </c>
    </row>
    <row r="583" spans="1:8" s="5" customFormat="1" ht="31.15" customHeight="1" x14ac:dyDescent="0.25">
      <c r="A583" s="11">
        <v>568</v>
      </c>
      <c r="B583" s="11"/>
      <c r="C583" s="12" t="s">
        <v>477</v>
      </c>
      <c r="D583" s="12" t="s">
        <v>1072</v>
      </c>
      <c r="E583" s="11" t="s">
        <v>672</v>
      </c>
      <c r="F583" s="11">
        <v>0.05</v>
      </c>
      <c r="G583" s="13">
        <v>8179.15</v>
      </c>
      <c r="H583" s="13">
        <f t="shared" si="12"/>
        <v>408.96</v>
      </c>
    </row>
    <row r="584" spans="1:8" s="5" customFormat="1" ht="15.6" customHeight="1" x14ac:dyDescent="0.25">
      <c r="A584" s="11">
        <v>569</v>
      </c>
      <c r="B584" s="11"/>
      <c r="C584" s="12" t="s">
        <v>477</v>
      </c>
      <c r="D584" s="12" t="s">
        <v>1073</v>
      </c>
      <c r="E584" s="11" t="s">
        <v>513</v>
      </c>
      <c r="F584" s="11">
        <v>5</v>
      </c>
      <c r="G584" s="13">
        <v>81.23</v>
      </c>
      <c r="H584" s="13">
        <f t="shared" si="12"/>
        <v>406.15</v>
      </c>
    </row>
    <row r="585" spans="1:8" s="5" customFormat="1" ht="46.9" customHeight="1" x14ac:dyDescent="0.25">
      <c r="A585" s="11">
        <v>570</v>
      </c>
      <c r="B585" s="11"/>
      <c r="C585" s="12" t="s">
        <v>1074</v>
      </c>
      <c r="D585" s="12" t="s">
        <v>1075</v>
      </c>
      <c r="E585" s="11" t="s">
        <v>483</v>
      </c>
      <c r="F585" s="11">
        <v>0.93600000000000005</v>
      </c>
      <c r="G585" s="13">
        <v>427.3</v>
      </c>
      <c r="H585" s="13">
        <f t="shared" si="12"/>
        <v>399.95</v>
      </c>
    </row>
    <row r="586" spans="1:8" s="5" customFormat="1" ht="31.15" customHeight="1" x14ac:dyDescent="0.25">
      <c r="A586" s="11">
        <v>571</v>
      </c>
      <c r="B586" s="11"/>
      <c r="C586" s="12" t="s">
        <v>477</v>
      </c>
      <c r="D586" s="12" t="s">
        <v>1076</v>
      </c>
      <c r="E586" s="11" t="s">
        <v>513</v>
      </c>
      <c r="F586" s="11">
        <v>2</v>
      </c>
      <c r="G586" s="13">
        <v>198.37</v>
      </c>
      <c r="H586" s="13">
        <f t="shared" si="12"/>
        <v>396.74</v>
      </c>
    </row>
    <row r="587" spans="1:8" s="5" customFormat="1" ht="15.6" customHeight="1" x14ac:dyDescent="0.25">
      <c r="A587" s="11">
        <v>572</v>
      </c>
      <c r="B587" s="11"/>
      <c r="C587" s="12" t="s">
        <v>1077</v>
      </c>
      <c r="D587" s="12" t="s">
        <v>1078</v>
      </c>
      <c r="E587" s="11" t="s">
        <v>446</v>
      </c>
      <c r="F587" s="11">
        <v>4.0300000000000002E-2</v>
      </c>
      <c r="G587" s="13">
        <v>9820.99</v>
      </c>
      <c r="H587" s="13">
        <f t="shared" si="12"/>
        <v>395.79</v>
      </c>
    </row>
    <row r="588" spans="1:8" s="5" customFormat="1" ht="46.9" customHeight="1" x14ac:dyDescent="0.25">
      <c r="A588" s="11">
        <v>573</v>
      </c>
      <c r="B588" s="11"/>
      <c r="C588" s="12" t="s">
        <v>1079</v>
      </c>
      <c r="D588" s="12" t="s">
        <v>1080</v>
      </c>
      <c r="E588" s="11" t="s">
        <v>483</v>
      </c>
      <c r="F588" s="11">
        <v>11.847200000000001</v>
      </c>
      <c r="G588" s="13">
        <v>33.39</v>
      </c>
      <c r="H588" s="13">
        <f t="shared" si="12"/>
        <v>395.58</v>
      </c>
    </row>
    <row r="589" spans="1:8" s="5" customFormat="1" ht="109.15" customHeight="1" x14ac:dyDescent="0.25">
      <c r="A589" s="11">
        <v>574</v>
      </c>
      <c r="B589" s="11"/>
      <c r="C589" s="12" t="s">
        <v>1081</v>
      </c>
      <c r="D589" s="12" t="s">
        <v>1082</v>
      </c>
      <c r="E589" s="11" t="s">
        <v>446</v>
      </c>
      <c r="F589" s="11">
        <v>2.8351999999999999E-2</v>
      </c>
      <c r="G589" s="13">
        <v>13716.29</v>
      </c>
      <c r="H589" s="13">
        <f t="shared" si="12"/>
        <v>388.88</v>
      </c>
    </row>
    <row r="590" spans="1:8" s="5" customFormat="1" ht="31.15" customHeight="1" x14ac:dyDescent="0.25">
      <c r="A590" s="11">
        <v>575</v>
      </c>
      <c r="B590" s="11"/>
      <c r="C590" s="12" t="s">
        <v>1083</v>
      </c>
      <c r="D590" s="12" t="s">
        <v>1084</v>
      </c>
      <c r="E590" s="11" t="s">
        <v>697</v>
      </c>
      <c r="F590" s="11">
        <v>4.5960000000000001</v>
      </c>
      <c r="G590" s="13">
        <v>83</v>
      </c>
      <c r="H590" s="13">
        <f t="shared" si="12"/>
        <v>381.47</v>
      </c>
    </row>
    <row r="591" spans="1:8" s="5" customFormat="1" ht="15.6" customHeight="1" x14ac:dyDescent="0.25">
      <c r="A591" s="11">
        <v>576</v>
      </c>
      <c r="B591" s="11"/>
      <c r="C591" s="12" t="s">
        <v>1085</v>
      </c>
      <c r="D591" s="12" t="s">
        <v>1086</v>
      </c>
      <c r="E591" s="11" t="s">
        <v>494</v>
      </c>
      <c r="F591" s="11">
        <v>11.771000000000001</v>
      </c>
      <c r="G591" s="13">
        <v>32.299999999999997</v>
      </c>
      <c r="H591" s="13">
        <f t="shared" si="12"/>
        <v>380.2</v>
      </c>
    </row>
    <row r="592" spans="1:8" s="5" customFormat="1" ht="15.6" customHeight="1" x14ac:dyDescent="0.25">
      <c r="A592" s="11">
        <v>577</v>
      </c>
      <c r="B592" s="11"/>
      <c r="C592" s="12" t="s">
        <v>1087</v>
      </c>
      <c r="D592" s="12" t="s">
        <v>1088</v>
      </c>
      <c r="E592" s="11" t="s">
        <v>446</v>
      </c>
      <c r="F592" s="11">
        <v>9.2835999999999995E-3</v>
      </c>
      <c r="G592" s="13">
        <v>40650</v>
      </c>
      <c r="H592" s="13">
        <f t="shared" si="12"/>
        <v>377.38</v>
      </c>
    </row>
    <row r="593" spans="1:8" s="5" customFormat="1" ht="46.9" customHeight="1" x14ac:dyDescent="0.25">
      <c r="A593" s="11">
        <v>578</v>
      </c>
      <c r="B593" s="11"/>
      <c r="C593" s="12" t="s">
        <v>1089</v>
      </c>
      <c r="D593" s="12" t="s">
        <v>1090</v>
      </c>
      <c r="E593" s="11" t="s">
        <v>483</v>
      </c>
      <c r="F593" s="11">
        <v>0.94830000000000003</v>
      </c>
      <c r="G593" s="13">
        <v>396.93</v>
      </c>
      <c r="H593" s="13">
        <f t="shared" si="12"/>
        <v>376.41</v>
      </c>
    </row>
    <row r="594" spans="1:8" s="5" customFormat="1" ht="15.6" customHeight="1" x14ac:dyDescent="0.25">
      <c r="A594" s="11">
        <v>579</v>
      </c>
      <c r="B594" s="11"/>
      <c r="C594" s="12" t="s">
        <v>477</v>
      </c>
      <c r="D594" s="12" t="s">
        <v>1091</v>
      </c>
      <c r="E594" s="11" t="s">
        <v>453</v>
      </c>
      <c r="F594" s="11">
        <v>985</v>
      </c>
      <c r="G594" s="13">
        <v>0.38</v>
      </c>
      <c r="H594" s="13">
        <f t="shared" si="12"/>
        <v>374.3</v>
      </c>
    </row>
    <row r="595" spans="1:8" s="5" customFormat="1" ht="15.6" customHeight="1" x14ac:dyDescent="0.25">
      <c r="A595" s="11">
        <v>580</v>
      </c>
      <c r="B595" s="11"/>
      <c r="C595" s="12" t="s">
        <v>477</v>
      </c>
      <c r="D595" s="12" t="s">
        <v>1092</v>
      </c>
      <c r="E595" s="11" t="s">
        <v>513</v>
      </c>
      <c r="F595" s="11">
        <v>250</v>
      </c>
      <c r="G595" s="13">
        <v>1.49</v>
      </c>
      <c r="H595" s="13">
        <f t="shared" si="12"/>
        <v>372.5</v>
      </c>
    </row>
    <row r="596" spans="1:8" s="5" customFormat="1" ht="15.6" customHeight="1" x14ac:dyDescent="0.25">
      <c r="A596" s="11">
        <v>581</v>
      </c>
      <c r="B596" s="11"/>
      <c r="C596" s="12" t="s">
        <v>1093</v>
      </c>
      <c r="D596" s="12" t="s">
        <v>1094</v>
      </c>
      <c r="E596" s="11" t="s">
        <v>446</v>
      </c>
      <c r="F596" s="11">
        <v>3.8031000000000002E-2</v>
      </c>
      <c r="G596" s="13">
        <v>9793</v>
      </c>
      <c r="H596" s="13">
        <f t="shared" si="12"/>
        <v>372.44</v>
      </c>
    </row>
    <row r="597" spans="1:8" s="5" customFormat="1" ht="15.6" customHeight="1" x14ac:dyDescent="0.25">
      <c r="A597" s="11">
        <v>582</v>
      </c>
      <c r="B597" s="11"/>
      <c r="C597" s="12" t="s">
        <v>1095</v>
      </c>
      <c r="D597" s="12" t="s">
        <v>1096</v>
      </c>
      <c r="E597" s="11" t="s">
        <v>446</v>
      </c>
      <c r="F597" s="11">
        <v>1.5311999999999999E-2</v>
      </c>
      <c r="G597" s="13">
        <v>24119</v>
      </c>
      <c r="H597" s="13">
        <f t="shared" si="12"/>
        <v>369.31</v>
      </c>
    </row>
    <row r="598" spans="1:8" s="5" customFormat="1" ht="31.15" customHeight="1" x14ac:dyDescent="0.25">
      <c r="A598" s="11">
        <v>583</v>
      </c>
      <c r="B598" s="11"/>
      <c r="C598" s="12" t="s">
        <v>1097</v>
      </c>
      <c r="D598" s="12" t="s">
        <v>1098</v>
      </c>
      <c r="E598" s="11" t="s">
        <v>446</v>
      </c>
      <c r="F598" s="11">
        <v>6.3839999999999994E-2</v>
      </c>
      <c r="G598" s="13">
        <v>5763</v>
      </c>
      <c r="H598" s="13">
        <f t="shared" si="12"/>
        <v>367.91</v>
      </c>
    </row>
    <row r="599" spans="1:8" s="5" customFormat="1" ht="15.6" customHeight="1" x14ac:dyDescent="0.25">
      <c r="A599" s="11">
        <v>584</v>
      </c>
      <c r="B599" s="11"/>
      <c r="C599" s="12" t="s">
        <v>477</v>
      </c>
      <c r="D599" s="12" t="s">
        <v>1099</v>
      </c>
      <c r="E599" s="11" t="s">
        <v>453</v>
      </c>
      <c r="F599" s="11">
        <v>1050</v>
      </c>
      <c r="G599" s="13">
        <v>0.35</v>
      </c>
      <c r="H599" s="13">
        <f t="shared" si="12"/>
        <v>367.5</v>
      </c>
    </row>
    <row r="600" spans="1:8" s="5" customFormat="1" ht="15.6" customHeight="1" x14ac:dyDescent="0.25">
      <c r="A600" s="11">
        <v>585</v>
      </c>
      <c r="B600" s="11"/>
      <c r="C600" s="12" t="s">
        <v>477</v>
      </c>
      <c r="D600" s="12" t="s">
        <v>1100</v>
      </c>
      <c r="E600" s="11" t="s">
        <v>453</v>
      </c>
      <c r="F600" s="11">
        <v>3</v>
      </c>
      <c r="G600" s="13">
        <v>121.18</v>
      </c>
      <c r="H600" s="13">
        <f t="shared" si="12"/>
        <v>363.54</v>
      </c>
    </row>
    <row r="601" spans="1:8" s="5" customFormat="1" ht="31.15" customHeight="1" x14ac:dyDescent="0.25">
      <c r="A601" s="11">
        <v>586</v>
      </c>
      <c r="B601" s="11"/>
      <c r="C601" s="12" t="s">
        <v>1101</v>
      </c>
      <c r="D601" s="12" t="s">
        <v>1102</v>
      </c>
      <c r="E601" s="11" t="s">
        <v>446</v>
      </c>
      <c r="F601" s="11">
        <v>5.4619999999999998E-3</v>
      </c>
      <c r="G601" s="13">
        <v>65750</v>
      </c>
      <c r="H601" s="13">
        <f t="shared" si="12"/>
        <v>359.13</v>
      </c>
    </row>
    <row r="602" spans="1:8" s="5" customFormat="1" ht="31.15" customHeight="1" x14ac:dyDescent="0.25">
      <c r="A602" s="11">
        <v>587</v>
      </c>
      <c r="B602" s="11"/>
      <c r="C602" s="12" t="s">
        <v>1103</v>
      </c>
      <c r="D602" s="12" t="s">
        <v>1104</v>
      </c>
      <c r="E602" s="11" t="s">
        <v>446</v>
      </c>
      <c r="F602" s="11">
        <v>0.25216</v>
      </c>
      <c r="G602" s="13">
        <v>1412.5</v>
      </c>
      <c r="H602" s="13">
        <f t="shared" si="12"/>
        <v>356.18</v>
      </c>
    </row>
    <row r="603" spans="1:8" s="5" customFormat="1" ht="15.6" customHeight="1" x14ac:dyDescent="0.25">
      <c r="A603" s="11">
        <v>588</v>
      </c>
      <c r="B603" s="11"/>
      <c r="C603" s="12" t="s">
        <v>1105</v>
      </c>
      <c r="D603" s="12" t="s">
        <v>1106</v>
      </c>
      <c r="E603" s="11" t="s">
        <v>460</v>
      </c>
      <c r="F603" s="11">
        <v>193.93938</v>
      </c>
      <c r="G603" s="13">
        <v>1.82</v>
      </c>
      <c r="H603" s="13">
        <f t="shared" si="12"/>
        <v>352.97</v>
      </c>
    </row>
    <row r="604" spans="1:8" s="5" customFormat="1" ht="31.15" customHeight="1" x14ac:dyDescent="0.25">
      <c r="A604" s="11">
        <v>589</v>
      </c>
      <c r="B604" s="11"/>
      <c r="C604" s="12" t="s">
        <v>1107</v>
      </c>
      <c r="D604" s="12" t="s">
        <v>1108</v>
      </c>
      <c r="E604" s="11" t="s">
        <v>446</v>
      </c>
      <c r="F604" s="11">
        <v>6.2976000000000004E-2</v>
      </c>
      <c r="G604" s="13">
        <v>5527</v>
      </c>
      <c r="H604" s="13">
        <f t="shared" si="12"/>
        <v>348.07</v>
      </c>
    </row>
    <row r="605" spans="1:8" s="5" customFormat="1" ht="15.6" customHeight="1" x14ac:dyDescent="0.25">
      <c r="A605" s="11">
        <v>590</v>
      </c>
      <c r="B605" s="11"/>
      <c r="C605" s="12" t="s">
        <v>477</v>
      </c>
      <c r="D605" s="12" t="s">
        <v>1109</v>
      </c>
      <c r="E605" s="11" t="s">
        <v>513</v>
      </c>
      <c r="F605" s="11">
        <v>30</v>
      </c>
      <c r="G605" s="13">
        <v>11.54</v>
      </c>
      <c r="H605" s="13">
        <f t="shared" si="12"/>
        <v>346.2</v>
      </c>
    </row>
    <row r="606" spans="1:8" s="5" customFormat="1" ht="31.15" customHeight="1" x14ac:dyDescent="0.25">
      <c r="A606" s="11">
        <v>591</v>
      </c>
      <c r="B606" s="11"/>
      <c r="C606" s="12" t="s">
        <v>1110</v>
      </c>
      <c r="D606" s="12" t="s">
        <v>1111</v>
      </c>
      <c r="E606" s="11" t="s">
        <v>460</v>
      </c>
      <c r="F606" s="11">
        <v>28.744</v>
      </c>
      <c r="G606" s="13">
        <v>11.99</v>
      </c>
      <c r="H606" s="13">
        <f t="shared" si="12"/>
        <v>344.64</v>
      </c>
    </row>
    <row r="607" spans="1:8" s="5" customFormat="1" ht="46.9" customHeight="1" x14ac:dyDescent="0.25">
      <c r="A607" s="11">
        <v>592</v>
      </c>
      <c r="B607" s="11"/>
      <c r="C607" s="12" t="s">
        <v>1112</v>
      </c>
      <c r="D607" s="12" t="s">
        <v>1113</v>
      </c>
      <c r="E607" s="11" t="s">
        <v>446</v>
      </c>
      <c r="F607" s="11">
        <v>4.9000000000000002E-2</v>
      </c>
      <c r="G607" s="13">
        <v>6834.81</v>
      </c>
      <c r="H607" s="13">
        <f t="shared" si="12"/>
        <v>334.91</v>
      </c>
    </row>
    <row r="608" spans="1:8" s="5" customFormat="1" ht="31.15" customHeight="1" x14ac:dyDescent="0.25">
      <c r="A608" s="11">
        <v>593</v>
      </c>
      <c r="B608" s="11"/>
      <c r="C608" s="12" t="s">
        <v>477</v>
      </c>
      <c r="D608" s="12" t="s">
        <v>1114</v>
      </c>
      <c r="E608" s="11" t="s">
        <v>513</v>
      </c>
      <c r="F608" s="11">
        <v>1</v>
      </c>
      <c r="G608" s="13">
        <v>334.49</v>
      </c>
      <c r="H608" s="13">
        <f t="shared" si="12"/>
        <v>334.49</v>
      </c>
    </row>
    <row r="609" spans="1:8" s="5" customFormat="1" ht="62.45" customHeight="1" x14ac:dyDescent="0.25">
      <c r="A609" s="11">
        <v>594</v>
      </c>
      <c r="B609" s="11"/>
      <c r="C609" s="12" t="s">
        <v>1115</v>
      </c>
      <c r="D609" s="12" t="s">
        <v>1116</v>
      </c>
      <c r="E609" s="11" t="s">
        <v>446</v>
      </c>
      <c r="F609" s="11">
        <v>1.9392300000000001E-2</v>
      </c>
      <c r="G609" s="13">
        <v>17183</v>
      </c>
      <c r="H609" s="13">
        <f t="shared" si="12"/>
        <v>333.22</v>
      </c>
    </row>
    <row r="610" spans="1:8" s="5" customFormat="1" ht="31.15" customHeight="1" x14ac:dyDescent="0.25">
      <c r="A610" s="11">
        <v>595</v>
      </c>
      <c r="B610" s="11"/>
      <c r="C610" s="12" t="s">
        <v>1117</v>
      </c>
      <c r="D610" s="12" t="s">
        <v>1118</v>
      </c>
      <c r="E610" s="11" t="s">
        <v>483</v>
      </c>
      <c r="F610" s="11">
        <v>10</v>
      </c>
      <c r="G610" s="13">
        <v>32.67</v>
      </c>
      <c r="H610" s="13">
        <f t="shared" si="12"/>
        <v>326.7</v>
      </c>
    </row>
    <row r="611" spans="1:8" s="5" customFormat="1" ht="15.6" customHeight="1" x14ac:dyDescent="0.25">
      <c r="A611" s="11">
        <v>596</v>
      </c>
      <c r="B611" s="11"/>
      <c r="C611" s="12" t="s">
        <v>1119</v>
      </c>
      <c r="D611" s="12" t="s">
        <v>1120</v>
      </c>
      <c r="E611" s="11" t="s">
        <v>446</v>
      </c>
      <c r="F611" s="11">
        <v>2.5239999999999999E-2</v>
      </c>
      <c r="G611" s="13">
        <v>12470</v>
      </c>
      <c r="H611" s="13">
        <f t="shared" si="12"/>
        <v>314.74</v>
      </c>
    </row>
    <row r="612" spans="1:8" s="5" customFormat="1" ht="31.15" customHeight="1" x14ac:dyDescent="0.25">
      <c r="A612" s="11">
        <v>597</v>
      </c>
      <c r="B612" s="11"/>
      <c r="C612" s="12" t="s">
        <v>1121</v>
      </c>
      <c r="D612" s="12" t="s">
        <v>1122</v>
      </c>
      <c r="E612" s="11" t="s">
        <v>446</v>
      </c>
      <c r="F612" s="11">
        <v>5.4989999999999997E-2</v>
      </c>
      <c r="G612" s="13">
        <v>5650</v>
      </c>
      <c r="H612" s="13">
        <f t="shared" si="12"/>
        <v>310.69</v>
      </c>
    </row>
    <row r="613" spans="1:8" s="5" customFormat="1" ht="15.6" customHeight="1" x14ac:dyDescent="0.25">
      <c r="A613" s="11">
        <v>598</v>
      </c>
      <c r="B613" s="11"/>
      <c r="C613" s="12" t="s">
        <v>477</v>
      </c>
      <c r="D613" s="12" t="s">
        <v>1123</v>
      </c>
      <c r="E613" s="11" t="s">
        <v>453</v>
      </c>
      <c r="F613" s="11">
        <v>39</v>
      </c>
      <c r="G613" s="13">
        <v>7.92</v>
      </c>
      <c r="H613" s="13">
        <f t="shared" si="12"/>
        <v>308.88</v>
      </c>
    </row>
    <row r="614" spans="1:8" s="5" customFormat="1" ht="15.6" customHeight="1" x14ac:dyDescent="0.25">
      <c r="A614" s="11">
        <v>599</v>
      </c>
      <c r="B614" s="11"/>
      <c r="C614" s="12" t="s">
        <v>1124</v>
      </c>
      <c r="D614" s="12" t="s">
        <v>1125</v>
      </c>
      <c r="E614" s="11" t="s">
        <v>474</v>
      </c>
      <c r="F614" s="11">
        <v>6.8266999999999998</v>
      </c>
      <c r="G614" s="13">
        <v>44.3</v>
      </c>
      <c r="H614" s="13">
        <f t="shared" si="12"/>
        <v>302.42</v>
      </c>
    </row>
    <row r="615" spans="1:8" s="5" customFormat="1" ht="15.6" customHeight="1" x14ac:dyDescent="0.25">
      <c r="A615" s="11">
        <v>600</v>
      </c>
      <c r="B615" s="11"/>
      <c r="C615" s="12" t="s">
        <v>1126</v>
      </c>
      <c r="D615" s="12" t="s">
        <v>1127</v>
      </c>
      <c r="E615" s="11" t="s">
        <v>460</v>
      </c>
      <c r="F615" s="11">
        <v>49.534130400000002</v>
      </c>
      <c r="G615" s="13">
        <v>6.09</v>
      </c>
      <c r="H615" s="13">
        <f t="shared" si="12"/>
        <v>301.66000000000003</v>
      </c>
    </row>
    <row r="616" spans="1:8" s="5" customFormat="1" ht="15.6" customHeight="1" x14ac:dyDescent="0.25">
      <c r="A616" s="11">
        <v>601</v>
      </c>
      <c r="B616" s="11"/>
      <c r="C616" s="12" t="s">
        <v>1128</v>
      </c>
      <c r="D616" s="12" t="s">
        <v>1129</v>
      </c>
      <c r="E616" s="11" t="s">
        <v>443</v>
      </c>
      <c r="F616" s="11">
        <v>0.49878</v>
      </c>
      <c r="G616" s="13">
        <v>600</v>
      </c>
      <c r="H616" s="13">
        <f t="shared" si="12"/>
        <v>299.27</v>
      </c>
    </row>
    <row r="617" spans="1:8" s="5" customFormat="1" ht="78" customHeight="1" x14ac:dyDescent="0.25">
      <c r="A617" s="11">
        <v>602</v>
      </c>
      <c r="B617" s="11"/>
      <c r="C617" s="12" t="s">
        <v>1130</v>
      </c>
      <c r="D617" s="12" t="s">
        <v>1131</v>
      </c>
      <c r="E617" s="11" t="s">
        <v>623</v>
      </c>
      <c r="F617" s="11">
        <v>0.05</v>
      </c>
      <c r="G617" s="13">
        <v>5888.43</v>
      </c>
      <c r="H617" s="13">
        <f t="shared" si="12"/>
        <v>294.42</v>
      </c>
    </row>
    <row r="618" spans="1:8" s="5" customFormat="1" ht="93.6" customHeight="1" x14ac:dyDescent="0.25">
      <c r="A618" s="11">
        <v>603</v>
      </c>
      <c r="B618" s="11"/>
      <c r="C618" s="12" t="s">
        <v>1132</v>
      </c>
      <c r="D618" s="12" t="s">
        <v>1133</v>
      </c>
      <c r="E618" s="11" t="s">
        <v>623</v>
      </c>
      <c r="F618" s="11">
        <v>0.01</v>
      </c>
      <c r="G618" s="13">
        <v>29013.360000000001</v>
      </c>
      <c r="H618" s="13">
        <f t="shared" si="12"/>
        <v>290.13</v>
      </c>
    </row>
    <row r="619" spans="1:8" s="5" customFormat="1" ht="31.15" customHeight="1" x14ac:dyDescent="0.25">
      <c r="A619" s="11">
        <v>604</v>
      </c>
      <c r="B619" s="11"/>
      <c r="C619" s="12" t="s">
        <v>1134</v>
      </c>
      <c r="D619" s="12" t="s">
        <v>1135</v>
      </c>
      <c r="E619" s="11" t="s">
        <v>446</v>
      </c>
      <c r="F619" s="11">
        <v>4.265E-2</v>
      </c>
      <c r="G619" s="13">
        <v>6780</v>
      </c>
      <c r="H619" s="13">
        <f t="shared" si="12"/>
        <v>289.17</v>
      </c>
    </row>
    <row r="620" spans="1:8" s="5" customFormat="1" ht="15.6" customHeight="1" x14ac:dyDescent="0.25">
      <c r="A620" s="11">
        <v>605</v>
      </c>
      <c r="B620" s="11"/>
      <c r="C620" s="12" t="s">
        <v>477</v>
      </c>
      <c r="D620" s="12" t="s">
        <v>1136</v>
      </c>
      <c r="E620" s="11" t="s">
        <v>483</v>
      </c>
      <c r="F620" s="11">
        <v>15</v>
      </c>
      <c r="G620" s="13">
        <v>18.93</v>
      </c>
      <c r="H620" s="13">
        <f t="shared" si="12"/>
        <v>283.95</v>
      </c>
    </row>
    <row r="621" spans="1:8" s="5" customFormat="1" ht="31.15" customHeight="1" x14ac:dyDescent="0.25">
      <c r="A621" s="11">
        <v>606</v>
      </c>
      <c r="B621" s="11"/>
      <c r="C621" s="12" t="s">
        <v>1137</v>
      </c>
      <c r="D621" s="12" t="s">
        <v>1138</v>
      </c>
      <c r="E621" s="11" t="s">
        <v>446</v>
      </c>
      <c r="F621" s="11">
        <v>5.6202000000000002E-2</v>
      </c>
      <c r="G621" s="13">
        <v>5000</v>
      </c>
      <c r="H621" s="13">
        <f t="shared" si="12"/>
        <v>281.01</v>
      </c>
    </row>
    <row r="622" spans="1:8" s="5" customFormat="1" ht="15.6" customHeight="1" x14ac:dyDescent="0.25">
      <c r="A622" s="11">
        <v>607</v>
      </c>
      <c r="B622" s="11"/>
      <c r="C622" s="12" t="s">
        <v>1139</v>
      </c>
      <c r="D622" s="12" t="s">
        <v>1140</v>
      </c>
      <c r="E622" s="11" t="s">
        <v>540</v>
      </c>
      <c r="F622" s="11">
        <v>1</v>
      </c>
      <c r="G622" s="13">
        <v>277.5</v>
      </c>
      <c r="H622" s="13">
        <f t="shared" si="12"/>
        <v>277.5</v>
      </c>
    </row>
    <row r="623" spans="1:8" s="5" customFormat="1" ht="15.6" customHeight="1" x14ac:dyDescent="0.25">
      <c r="A623" s="11">
        <v>608</v>
      </c>
      <c r="B623" s="11"/>
      <c r="C623" s="12" t="s">
        <v>1141</v>
      </c>
      <c r="D623" s="12" t="s">
        <v>1142</v>
      </c>
      <c r="E623" s="11" t="s">
        <v>540</v>
      </c>
      <c r="F623" s="11">
        <v>7.1</v>
      </c>
      <c r="G623" s="13">
        <v>39</v>
      </c>
      <c r="H623" s="13">
        <f t="shared" si="12"/>
        <v>276.89999999999998</v>
      </c>
    </row>
    <row r="624" spans="1:8" s="5" customFormat="1" ht="31.15" customHeight="1" x14ac:dyDescent="0.25">
      <c r="A624" s="11">
        <v>609</v>
      </c>
      <c r="B624" s="11"/>
      <c r="C624" s="12" t="s">
        <v>1143</v>
      </c>
      <c r="D624" s="12" t="s">
        <v>1144</v>
      </c>
      <c r="E624" s="11" t="s">
        <v>1006</v>
      </c>
      <c r="F624" s="11">
        <v>20</v>
      </c>
      <c r="G624" s="13">
        <v>13.75</v>
      </c>
      <c r="H624" s="13">
        <f t="shared" si="12"/>
        <v>275</v>
      </c>
    </row>
    <row r="625" spans="1:8" s="5" customFormat="1" ht="31.15" customHeight="1" x14ac:dyDescent="0.25">
      <c r="A625" s="11">
        <v>610</v>
      </c>
      <c r="B625" s="11"/>
      <c r="C625" s="12" t="s">
        <v>1145</v>
      </c>
      <c r="D625" s="12" t="s">
        <v>1146</v>
      </c>
      <c r="E625" s="11" t="s">
        <v>460</v>
      </c>
      <c r="F625" s="11">
        <v>10.618600000000001</v>
      </c>
      <c r="G625" s="13">
        <v>25.76</v>
      </c>
      <c r="H625" s="13">
        <f t="shared" si="12"/>
        <v>273.54000000000002</v>
      </c>
    </row>
    <row r="626" spans="1:8" s="5" customFormat="1" ht="31.15" customHeight="1" x14ac:dyDescent="0.25">
      <c r="A626" s="11">
        <v>611</v>
      </c>
      <c r="B626" s="11"/>
      <c r="C626" s="12" t="s">
        <v>1147</v>
      </c>
      <c r="D626" s="12" t="s">
        <v>1148</v>
      </c>
      <c r="E626" s="11" t="s">
        <v>446</v>
      </c>
      <c r="F626" s="11">
        <v>4.0500000000000001E-2</v>
      </c>
      <c r="G626" s="13">
        <v>6737.24</v>
      </c>
      <c r="H626" s="13">
        <f t="shared" si="12"/>
        <v>272.86</v>
      </c>
    </row>
    <row r="627" spans="1:8" s="5" customFormat="1" ht="109.15" customHeight="1" x14ac:dyDescent="0.25">
      <c r="A627" s="11">
        <v>612</v>
      </c>
      <c r="B627" s="11"/>
      <c r="C627" s="12" t="s">
        <v>1149</v>
      </c>
      <c r="D627" s="12" t="s">
        <v>1150</v>
      </c>
      <c r="E627" s="11" t="s">
        <v>623</v>
      </c>
      <c r="F627" s="11">
        <v>0.1</v>
      </c>
      <c r="G627" s="13">
        <v>2719.53</v>
      </c>
      <c r="H627" s="13">
        <f t="shared" si="12"/>
        <v>271.95</v>
      </c>
    </row>
    <row r="628" spans="1:8" s="5" customFormat="1" ht="31.15" customHeight="1" x14ac:dyDescent="0.25">
      <c r="A628" s="11">
        <v>613</v>
      </c>
      <c r="B628" s="11"/>
      <c r="C628" s="12" t="s">
        <v>1151</v>
      </c>
      <c r="D628" s="12" t="s">
        <v>1152</v>
      </c>
      <c r="E628" s="11" t="s">
        <v>446</v>
      </c>
      <c r="F628" s="11">
        <v>0.55200000000000005</v>
      </c>
      <c r="G628" s="13">
        <v>491.01</v>
      </c>
      <c r="H628" s="13">
        <f t="shared" si="12"/>
        <v>271.04000000000002</v>
      </c>
    </row>
    <row r="629" spans="1:8" s="5" customFormat="1" ht="15.6" customHeight="1" x14ac:dyDescent="0.25">
      <c r="A629" s="11">
        <v>614</v>
      </c>
      <c r="B629" s="11"/>
      <c r="C629" s="12" t="s">
        <v>1153</v>
      </c>
      <c r="D629" s="12" t="s">
        <v>1154</v>
      </c>
      <c r="E629" s="11" t="s">
        <v>460</v>
      </c>
      <c r="F629" s="11">
        <v>21</v>
      </c>
      <c r="G629" s="13">
        <v>12.6</v>
      </c>
      <c r="H629" s="13">
        <f t="shared" si="12"/>
        <v>264.60000000000002</v>
      </c>
    </row>
    <row r="630" spans="1:8" s="5" customFormat="1" ht="15.6" customHeight="1" x14ac:dyDescent="0.25">
      <c r="A630" s="11">
        <v>615</v>
      </c>
      <c r="B630" s="11"/>
      <c r="C630" s="12" t="s">
        <v>1155</v>
      </c>
      <c r="D630" s="12" t="s">
        <v>1156</v>
      </c>
      <c r="E630" s="11" t="s">
        <v>443</v>
      </c>
      <c r="F630" s="11">
        <v>81.811216000000002</v>
      </c>
      <c r="G630" s="13">
        <v>3.15</v>
      </c>
      <c r="H630" s="13">
        <f t="shared" si="12"/>
        <v>257.70999999999998</v>
      </c>
    </row>
    <row r="631" spans="1:8" s="5" customFormat="1" ht="46.9" customHeight="1" x14ac:dyDescent="0.25">
      <c r="A631" s="11">
        <v>616</v>
      </c>
      <c r="B631" s="11"/>
      <c r="C631" s="12" t="s">
        <v>1157</v>
      </c>
      <c r="D631" s="12" t="s">
        <v>1158</v>
      </c>
      <c r="E631" s="11" t="s">
        <v>460</v>
      </c>
      <c r="F631" s="11">
        <v>2.8205</v>
      </c>
      <c r="G631" s="13">
        <v>91.29</v>
      </c>
      <c r="H631" s="13">
        <f t="shared" si="12"/>
        <v>257.48</v>
      </c>
    </row>
    <row r="632" spans="1:8" s="5" customFormat="1" ht="31.15" customHeight="1" x14ac:dyDescent="0.25">
      <c r="A632" s="11">
        <v>617</v>
      </c>
      <c r="B632" s="11"/>
      <c r="C632" s="12" t="s">
        <v>477</v>
      </c>
      <c r="D632" s="12" t="s">
        <v>1159</v>
      </c>
      <c r="E632" s="11" t="s">
        <v>513</v>
      </c>
      <c r="F632" s="11">
        <v>4</v>
      </c>
      <c r="G632" s="13">
        <v>64.010000000000005</v>
      </c>
      <c r="H632" s="13">
        <f t="shared" si="12"/>
        <v>256.04000000000002</v>
      </c>
    </row>
    <row r="633" spans="1:8" s="5" customFormat="1" ht="15.6" customHeight="1" x14ac:dyDescent="0.25">
      <c r="A633" s="11">
        <v>618</v>
      </c>
      <c r="B633" s="11"/>
      <c r="C633" s="12" t="s">
        <v>477</v>
      </c>
      <c r="D633" s="12" t="s">
        <v>1160</v>
      </c>
      <c r="E633" s="11" t="s">
        <v>513</v>
      </c>
      <c r="F633" s="11">
        <v>10</v>
      </c>
      <c r="G633" s="13">
        <v>25.36</v>
      </c>
      <c r="H633" s="13">
        <f t="shared" si="12"/>
        <v>253.6</v>
      </c>
    </row>
    <row r="634" spans="1:8" s="5" customFormat="1" ht="31.15" customHeight="1" x14ac:dyDescent="0.25">
      <c r="A634" s="11">
        <v>619</v>
      </c>
      <c r="B634" s="11"/>
      <c r="C634" s="12" t="s">
        <v>477</v>
      </c>
      <c r="D634" s="12" t="s">
        <v>1161</v>
      </c>
      <c r="E634" s="11" t="s">
        <v>513</v>
      </c>
      <c r="F634" s="11">
        <v>1</v>
      </c>
      <c r="G634" s="13">
        <v>248.3</v>
      </c>
      <c r="H634" s="13">
        <f t="shared" si="12"/>
        <v>248.3</v>
      </c>
    </row>
    <row r="635" spans="1:8" s="5" customFormat="1" ht="31.15" customHeight="1" x14ac:dyDescent="0.25">
      <c r="A635" s="11">
        <v>620</v>
      </c>
      <c r="B635" s="11"/>
      <c r="C635" s="12" t="s">
        <v>1162</v>
      </c>
      <c r="D635" s="12" t="s">
        <v>1163</v>
      </c>
      <c r="E635" s="11" t="s">
        <v>446</v>
      </c>
      <c r="F635" s="11">
        <v>1.6500000000000001E-2</v>
      </c>
      <c r="G635" s="13">
        <v>14830</v>
      </c>
      <c r="H635" s="13">
        <f t="shared" si="12"/>
        <v>244.7</v>
      </c>
    </row>
    <row r="636" spans="1:8" s="5" customFormat="1" ht="15.6" customHeight="1" x14ac:dyDescent="0.25">
      <c r="A636" s="11">
        <v>621</v>
      </c>
      <c r="B636" s="11"/>
      <c r="C636" s="12" t="s">
        <v>1164</v>
      </c>
      <c r="D636" s="12" t="s">
        <v>1165</v>
      </c>
      <c r="E636" s="11" t="s">
        <v>446</v>
      </c>
      <c r="F636" s="11">
        <v>1.26E-2</v>
      </c>
      <c r="G636" s="13">
        <v>19400</v>
      </c>
      <c r="H636" s="13">
        <f t="shared" si="12"/>
        <v>244.44</v>
      </c>
    </row>
    <row r="637" spans="1:8" s="5" customFormat="1" ht="15.6" customHeight="1" x14ac:dyDescent="0.25">
      <c r="A637" s="11">
        <v>622</v>
      </c>
      <c r="B637" s="11"/>
      <c r="C637" s="12" t="s">
        <v>1166</v>
      </c>
      <c r="D637" s="12" t="s">
        <v>1167</v>
      </c>
      <c r="E637" s="11" t="s">
        <v>460</v>
      </c>
      <c r="F637" s="11">
        <v>22.636399999999998</v>
      </c>
      <c r="G637" s="13">
        <v>10.75</v>
      </c>
      <c r="H637" s="13">
        <f t="shared" si="12"/>
        <v>243.34</v>
      </c>
    </row>
    <row r="638" spans="1:8" s="5" customFormat="1" ht="15.6" customHeight="1" x14ac:dyDescent="0.25">
      <c r="A638" s="11">
        <v>623</v>
      </c>
      <c r="B638" s="11"/>
      <c r="C638" s="12" t="s">
        <v>477</v>
      </c>
      <c r="D638" s="12" t="s">
        <v>1168</v>
      </c>
      <c r="E638" s="11" t="s">
        <v>513</v>
      </c>
      <c r="F638" s="11">
        <v>2</v>
      </c>
      <c r="G638" s="13">
        <v>121.33</v>
      </c>
      <c r="H638" s="13">
        <f t="shared" si="12"/>
        <v>242.66</v>
      </c>
    </row>
    <row r="639" spans="1:8" s="5" customFormat="1" ht="15.6" customHeight="1" x14ac:dyDescent="0.25">
      <c r="A639" s="11">
        <v>624</v>
      </c>
      <c r="B639" s="11"/>
      <c r="C639" s="12" t="s">
        <v>477</v>
      </c>
      <c r="D639" s="12" t="s">
        <v>1169</v>
      </c>
      <c r="E639" s="11" t="s">
        <v>483</v>
      </c>
      <c r="F639" s="11">
        <v>20</v>
      </c>
      <c r="G639" s="13">
        <v>12.12</v>
      </c>
      <c r="H639" s="13">
        <f t="shared" si="12"/>
        <v>242.4</v>
      </c>
    </row>
    <row r="640" spans="1:8" s="5" customFormat="1" ht="15.6" customHeight="1" x14ac:dyDescent="0.25">
      <c r="A640" s="11">
        <v>625</v>
      </c>
      <c r="B640" s="11"/>
      <c r="C640" s="12" t="s">
        <v>606</v>
      </c>
      <c r="D640" s="12" t="s">
        <v>607</v>
      </c>
      <c r="E640" s="11" t="s">
        <v>460</v>
      </c>
      <c r="F640" s="11">
        <v>25.28</v>
      </c>
      <c r="G640" s="13">
        <v>9.5</v>
      </c>
      <c r="H640" s="13">
        <f t="shared" si="12"/>
        <v>240.16</v>
      </c>
    </row>
    <row r="641" spans="1:8" s="5" customFormat="1" ht="31.15" customHeight="1" x14ac:dyDescent="0.25">
      <c r="A641" s="11">
        <v>626</v>
      </c>
      <c r="B641" s="11"/>
      <c r="C641" s="12" t="s">
        <v>923</v>
      </c>
      <c r="D641" s="12" t="s">
        <v>1170</v>
      </c>
      <c r="E641" s="11" t="s">
        <v>443</v>
      </c>
      <c r="F641" s="11">
        <v>0.13</v>
      </c>
      <c r="G641" s="13">
        <v>1841.02</v>
      </c>
      <c r="H641" s="13">
        <f t="shared" si="12"/>
        <v>239.33</v>
      </c>
    </row>
    <row r="642" spans="1:8" s="5" customFormat="1" ht="31.15" customHeight="1" x14ac:dyDescent="0.25">
      <c r="A642" s="11">
        <v>627</v>
      </c>
      <c r="B642" s="11"/>
      <c r="C642" s="12" t="s">
        <v>477</v>
      </c>
      <c r="D642" s="12" t="s">
        <v>1171</v>
      </c>
      <c r="E642" s="11" t="s">
        <v>513</v>
      </c>
      <c r="F642" s="11">
        <v>60</v>
      </c>
      <c r="G642" s="13">
        <v>3.89</v>
      </c>
      <c r="H642" s="13">
        <f t="shared" si="12"/>
        <v>233.4</v>
      </c>
    </row>
    <row r="643" spans="1:8" s="5" customFormat="1" ht="15.6" customHeight="1" x14ac:dyDescent="0.25">
      <c r="A643" s="11">
        <v>628</v>
      </c>
      <c r="B643" s="11"/>
      <c r="C643" s="12" t="s">
        <v>477</v>
      </c>
      <c r="D643" s="12" t="s">
        <v>1172</v>
      </c>
      <c r="E643" s="11" t="s">
        <v>513</v>
      </c>
      <c r="F643" s="11">
        <v>12</v>
      </c>
      <c r="G643" s="13">
        <v>19.2</v>
      </c>
      <c r="H643" s="13">
        <f t="shared" si="12"/>
        <v>230.4</v>
      </c>
    </row>
    <row r="644" spans="1:8" s="5" customFormat="1" ht="15.6" customHeight="1" x14ac:dyDescent="0.25">
      <c r="A644" s="11">
        <v>629</v>
      </c>
      <c r="B644" s="11"/>
      <c r="C644" s="12" t="s">
        <v>1173</v>
      </c>
      <c r="D644" s="12" t="s">
        <v>1174</v>
      </c>
      <c r="E644" s="11" t="s">
        <v>446</v>
      </c>
      <c r="F644" s="11">
        <v>2.044E-2</v>
      </c>
      <c r="G644" s="13">
        <v>11200</v>
      </c>
      <c r="H644" s="13">
        <f t="shared" si="12"/>
        <v>228.93</v>
      </c>
    </row>
    <row r="645" spans="1:8" s="5" customFormat="1" ht="15.6" customHeight="1" x14ac:dyDescent="0.25">
      <c r="A645" s="11">
        <v>630</v>
      </c>
      <c r="B645" s="11"/>
      <c r="C645" s="12" t="s">
        <v>477</v>
      </c>
      <c r="D645" s="12" t="s">
        <v>1175</v>
      </c>
      <c r="E645" s="11" t="s">
        <v>513</v>
      </c>
      <c r="F645" s="11">
        <v>5</v>
      </c>
      <c r="G645" s="13">
        <v>45.6</v>
      </c>
      <c r="H645" s="13">
        <f t="shared" ref="H645:H708" si="13">ROUND(F645*G645,2)</f>
        <v>228</v>
      </c>
    </row>
    <row r="646" spans="1:8" s="5" customFormat="1" ht="15.6" customHeight="1" x14ac:dyDescent="0.25">
      <c r="A646" s="11">
        <v>631</v>
      </c>
      <c r="B646" s="11"/>
      <c r="C646" s="12" t="s">
        <v>1176</v>
      </c>
      <c r="D646" s="12" t="s">
        <v>1177</v>
      </c>
      <c r="E646" s="11" t="s">
        <v>474</v>
      </c>
      <c r="F646" s="11">
        <v>64.260000000000005</v>
      </c>
      <c r="G646" s="13">
        <v>3.5</v>
      </c>
      <c r="H646" s="13">
        <f t="shared" si="13"/>
        <v>224.91</v>
      </c>
    </row>
    <row r="647" spans="1:8" s="5" customFormat="1" ht="31.15" customHeight="1" x14ac:dyDescent="0.25">
      <c r="A647" s="11">
        <v>632</v>
      </c>
      <c r="B647" s="11"/>
      <c r="C647" s="12" t="s">
        <v>477</v>
      </c>
      <c r="D647" s="12" t="s">
        <v>1178</v>
      </c>
      <c r="E647" s="11" t="s">
        <v>1179</v>
      </c>
      <c r="F647" s="11">
        <v>4</v>
      </c>
      <c r="G647" s="13">
        <v>56.08</v>
      </c>
      <c r="H647" s="13">
        <f t="shared" si="13"/>
        <v>224.32</v>
      </c>
    </row>
    <row r="648" spans="1:8" s="5" customFormat="1" ht="15.6" customHeight="1" x14ac:dyDescent="0.25">
      <c r="A648" s="11">
        <v>633</v>
      </c>
      <c r="B648" s="11"/>
      <c r="C648" s="12" t="s">
        <v>477</v>
      </c>
      <c r="D648" s="12" t="s">
        <v>1180</v>
      </c>
      <c r="E648" s="11" t="s">
        <v>513</v>
      </c>
      <c r="F648" s="11">
        <v>7</v>
      </c>
      <c r="G648" s="13">
        <v>31.98</v>
      </c>
      <c r="H648" s="13">
        <f t="shared" si="13"/>
        <v>223.86</v>
      </c>
    </row>
    <row r="649" spans="1:8" s="5" customFormat="1" ht="46.9" customHeight="1" x14ac:dyDescent="0.25">
      <c r="A649" s="11">
        <v>634</v>
      </c>
      <c r="B649" s="11"/>
      <c r="C649" s="12" t="s">
        <v>1181</v>
      </c>
      <c r="D649" s="12" t="s">
        <v>1182</v>
      </c>
      <c r="E649" s="11" t="s">
        <v>446</v>
      </c>
      <c r="F649" s="11">
        <v>8.0000000000000002E-3</v>
      </c>
      <c r="G649" s="13">
        <v>26932.42</v>
      </c>
      <c r="H649" s="13">
        <f t="shared" si="13"/>
        <v>215.46</v>
      </c>
    </row>
    <row r="650" spans="1:8" s="5" customFormat="1" ht="31.15" customHeight="1" x14ac:dyDescent="0.25">
      <c r="A650" s="11">
        <v>635</v>
      </c>
      <c r="B650" s="11"/>
      <c r="C650" s="12" t="s">
        <v>1183</v>
      </c>
      <c r="D650" s="12" t="s">
        <v>1184</v>
      </c>
      <c r="E650" s="11" t="s">
        <v>483</v>
      </c>
      <c r="F650" s="11">
        <v>100</v>
      </c>
      <c r="G650" s="13">
        <v>2.15</v>
      </c>
      <c r="H650" s="13">
        <f t="shared" si="13"/>
        <v>215</v>
      </c>
    </row>
    <row r="651" spans="1:8" s="5" customFormat="1" ht="15.6" customHeight="1" x14ac:dyDescent="0.25">
      <c r="A651" s="11">
        <v>636</v>
      </c>
      <c r="B651" s="11"/>
      <c r="C651" s="12" t="s">
        <v>1185</v>
      </c>
      <c r="D651" s="12" t="s">
        <v>1186</v>
      </c>
      <c r="E651" s="11" t="s">
        <v>443</v>
      </c>
      <c r="F651" s="11">
        <v>1.4950000000000001</v>
      </c>
      <c r="G651" s="13">
        <v>140.41999999999999</v>
      </c>
      <c r="H651" s="13">
        <f t="shared" si="13"/>
        <v>209.93</v>
      </c>
    </row>
    <row r="652" spans="1:8" s="5" customFormat="1" ht="15.6" customHeight="1" x14ac:dyDescent="0.25">
      <c r="A652" s="11">
        <v>637</v>
      </c>
      <c r="B652" s="11"/>
      <c r="C652" s="12" t="s">
        <v>1187</v>
      </c>
      <c r="D652" s="12" t="s">
        <v>1188</v>
      </c>
      <c r="E652" s="11" t="s">
        <v>446</v>
      </c>
      <c r="F652" s="11">
        <v>3.1701E-2</v>
      </c>
      <c r="G652" s="13">
        <v>6538.46</v>
      </c>
      <c r="H652" s="13">
        <f t="shared" si="13"/>
        <v>207.28</v>
      </c>
    </row>
    <row r="653" spans="1:8" s="5" customFormat="1" ht="31.15" customHeight="1" x14ac:dyDescent="0.25">
      <c r="A653" s="11">
        <v>638</v>
      </c>
      <c r="B653" s="11"/>
      <c r="C653" s="12" t="s">
        <v>1189</v>
      </c>
      <c r="D653" s="12" t="s">
        <v>1190</v>
      </c>
      <c r="E653" s="11" t="s">
        <v>474</v>
      </c>
      <c r="F653" s="11">
        <v>2.8357700000000001</v>
      </c>
      <c r="G653" s="13">
        <v>72.8</v>
      </c>
      <c r="H653" s="13">
        <f t="shared" si="13"/>
        <v>206.44</v>
      </c>
    </row>
    <row r="654" spans="1:8" s="5" customFormat="1" ht="15.6" customHeight="1" x14ac:dyDescent="0.25">
      <c r="A654" s="11">
        <v>639</v>
      </c>
      <c r="B654" s="11"/>
      <c r="C654" s="12" t="s">
        <v>1191</v>
      </c>
      <c r="D654" s="12" t="s">
        <v>1192</v>
      </c>
      <c r="E654" s="11" t="s">
        <v>1006</v>
      </c>
      <c r="F654" s="11">
        <v>29.80068</v>
      </c>
      <c r="G654" s="13">
        <v>6.9</v>
      </c>
      <c r="H654" s="13">
        <f t="shared" si="13"/>
        <v>205.62</v>
      </c>
    </row>
    <row r="655" spans="1:8" s="5" customFormat="1" ht="31.15" customHeight="1" x14ac:dyDescent="0.25">
      <c r="A655" s="11">
        <v>640</v>
      </c>
      <c r="B655" s="11"/>
      <c r="C655" s="12" t="s">
        <v>1193</v>
      </c>
      <c r="D655" s="12" t="s">
        <v>1194</v>
      </c>
      <c r="E655" s="11" t="s">
        <v>446</v>
      </c>
      <c r="F655" s="11">
        <v>2.0400000000000001E-2</v>
      </c>
      <c r="G655" s="13">
        <v>9800</v>
      </c>
      <c r="H655" s="13">
        <f t="shared" si="13"/>
        <v>199.92</v>
      </c>
    </row>
    <row r="656" spans="1:8" s="5" customFormat="1" ht="15.6" customHeight="1" x14ac:dyDescent="0.25">
      <c r="A656" s="11">
        <v>641</v>
      </c>
      <c r="B656" s="11"/>
      <c r="C656" s="12" t="s">
        <v>1195</v>
      </c>
      <c r="D656" s="12" t="s">
        <v>1196</v>
      </c>
      <c r="E656" s="11" t="s">
        <v>697</v>
      </c>
      <c r="F656" s="11">
        <v>0.54</v>
      </c>
      <c r="G656" s="13">
        <v>365</v>
      </c>
      <c r="H656" s="13">
        <f t="shared" si="13"/>
        <v>197.1</v>
      </c>
    </row>
    <row r="657" spans="1:8" s="5" customFormat="1" ht="31.15" customHeight="1" x14ac:dyDescent="0.25">
      <c r="A657" s="11">
        <v>642</v>
      </c>
      <c r="B657" s="11"/>
      <c r="C657" s="12" t="s">
        <v>1197</v>
      </c>
      <c r="D657" s="12" t="s">
        <v>1198</v>
      </c>
      <c r="E657" s="11" t="s">
        <v>474</v>
      </c>
      <c r="F657" s="11">
        <v>4</v>
      </c>
      <c r="G657" s="13">
        <v>49.23</v>
      </c>
      <c r="H657" s="13">
        <f t="shared" si="13"/>
        <v>196.92</v>
      </c>
    </row>
    <row r="658" spans="1:8" s="5" customFormat="1" ht="15.6" customHeight="1" x14ac:dyDescent="0.25">
      <c r="A658" s="11">
        <v>643</v>
      </c>
      <c r="B658" s="11"/>
      <c r="C658" s="12" t="s">
        <v>1199</v>
      </c>
      <c r="D658" s="12" t="s">
        <v>1200</v>
      </c>
      <c r="E658" s="11" t="s">
        <v>443</v>
      </c>
      <c r="F658" s="11">
        <v>1.6462760000000001</v>
      </c>
      <c r="G658" s="13">
        <v>118.6</v>
      </c>
      <c r="H658" s="13">
        <f t="shared" si="13"/>
        <v>195.25</v>
      </c>
    </row>
    <row r="659" spans="1:8" s="5" customFormat="1" ht="31.15" customHeight="1" x14ac:dyDescent="0.25">
      <c r="A659" s="11">
        <v>644</v>
      </c>
      <c r="B659" s="11"/>
      <c r="C659" s="12" t="s">
        <v>477</v>
      </c>
      <c r="D659" s="12" t="s">
        <v>1201</v>
      </c>
      <c r="E659" s="11" t="s">
        <v>513</v>
      </c>
      <c r="F659" s="11">
        <v>1</v>
      </c>
      <c r="G659" s="13">
        <v>194.05</v>
      </c>
      <c r="H659" s="13">
        <f t="shared" si="13"/>
        <v>194.05</v>
      </c>
    </row>
    <row r="660" spans="1:8" s="5" customFormat="1" ht="31.15" customHeight="1" x14ac:dyDescent="0.25">
      <c r="A660" s="11">
        <v>645</v>
      </c>
      <c r="B660" s="11"/>
      <c r="C660" s="12" t="s">
        <v>477</v>
      </c>
      <c r="D660" s="12" t="s">
        <v>1202</v>
      </c>
      <c r="E660" s="11" t="s">
        <v>513</v>
      </c>
      <c r="F660" s="11">
        <v>1</v>
      </c>
      <c r="G660" s="13">
        <v>186.53</v>
      </c>
      <c r="H660" s="13">
        <f t="shared" si="13"/>
        <v>186.53</v>
      </c>
    </row>
    <row r="661" spans="1:8" s="5" customFormat="1" ht="15.6" customHeight="1" x14ac:dyDescent="0.25">
      <c r="A661" s="11">
        <v>646</v>
      </c>
      <c r="B661" s="11"/>
      <c r="C661" s="12" t="s">
        <v>1203</v>
      </c>
      <c r="D661" s="12" t="s">
        <v>1204</v>
      </c>
      <c r="E661" s="11" t="s">
        <v>443</v>
      </c>
      <c r="F661" s="11">
        <v>3.36</v>
      </c>
      <c r="G661" s="13">
        <v>54.95</v>
      </c>
      <c r="H661" s="13">
        <f t="shared" si="13"/>
        <v>184.63</v>
      </c>
    </row>
    <row r="662" spans="1:8" s="5" customFormat="1" ht="46.9" customHeight="1" x14ac:dyDescent="0.25">
      <c r="A662" s="11">
        <v>647</v>
      </c>
      <c r="B662" s="11"/>
      <c r="C662" s="12" t="s">
        <v>1205</v>
      </c>
      <c r="D662" s="12" t="s">
        <v>1206</v>
      </c>
      <c r="E662" s="11" t="s">
        <v>460</v>
      </c>
      <c r="F662" s="11">
        <v>6.0403000000000002</v>
      </c>
      <c r="G662" s="13">
        <v>30.4</v>
      </c>
      <c r="H662" s="13">
        <f t="shared" si="13"/>
        <v>183.63</v>
      </c>
    </row>
    <row r="663" spans="1:8" s="5" customFormat="1" ht="15.6" customHeight="1" x14ac:dyDescent="0.25">
      <c r="A663" s="11">
        <v>648</v>
      </c>
      <c r="B663" s="11"/>
      <c r="C663" s="12" t="s">
        <v>1207</v>
      </c>
      <c r="D663" s="12" t="s">
        <v>1208</v>
      </c>
      <c r="E663" s="11" t="s">
        <v>697</v>
      </c>
      <c r="F663" s="11">
        <v>0.9</v>
      </c>
      <c r="G663" s="13">
        <v>203</v>
      </c>
      <c r="H663" s="13">
        <f t="shared" si="13"/>
        <v>182.7</v>
      </c>
    </row>
    <row r="664" spans="1:8" s="5" customFormat="1" ht="15.6" customHeight="1" x14ac:dyDescent="0.25">
      <c r="A664" s="11">
        <v>649</v>
      </c>
      <c r="B664" s="11"/>
      <c r="C664" s="12" t="s">
        <v>1209</v>
      </c>
      <c r="D664" s="12" t="s">
        <v>1210</v>
      </c>
      <c r="E664" s="11" t="s">
        <v>446</v>
      </c>
      <c r="F664" s="11">
        <v>1.7453199999999999E-2</v>
      </c>
      <c r="G664" s="13">
        <v>10362</v>
      </c>
      <c r="H664" s="13">
        <f t="shared" si="13"/>
        <v>180.85</v>
      </c>
    </row>
    <row r="665" spans="1:8" s="5" customFormat="1" ht="31.15" customHeight="1" x14ac:dyDescent="0.25">
      <c r="A665" s="11">
        <v>650</v>
      </c>
      <c r="B665" s="11"/>
      <c r="C665" s="12" t="s">
        <v>477</v>
      </c>
      <c r="D665" s="12" t="s">
        <v>1211</v>
      </c>
      <c r="E665" s="11" t="s">
        <v>513</v>
      </c>
      <c r="F665" s="11">
        <v>490</v>
      </c>
      <c r="G665" s="13">
        <v>0.35</v>
      </c>
      <c r="H665" s="13">
        <f t="shared" si="13"/>
        <v>171.5</v>
      </c>
    </row>
    <row r="666" spans="1:8" s="5" customFormat="1" ht="46.9" customHeight="1" x14ac:dyDescent="0.25">
      <c r="A666" s="11">
        <v>651</v>
      </c>
      <c r="B666" s="11"/>
      <c r="C666" s="12" t="s">
        <v>1212</v>
      </c>
      <c r="D666" s="12" t="s">
        <v>1213</v>
      </c>
      <c r="E666" s="11" t="s">
        <v>446</v>
      </c>
      <c r="F666" s="11">
        <v>1.7600000000000001E-3</v>
      </c>
      <c r="G666" s="13">
        <v>96440</v>
      </c>
      <c r="H666" s="13">
        <f t="shared" si="13"/>
        <v>169.73</v>
      </c>
    </row>
    <row r="667" spans="1:8" s="5" customFormat="1" ht="62.45" customHeight="1" x14ac:dyDescent="0.25">
      <c r="A667" s="11">
        <v>652</v>
      </c>
      <c r="B667" s="11"/>
      <c r="C667" s="12" t="s">
        <v>1214</v>
      </c>
      <c r="D667" s="12" t="s">
        <v>1215</v>
      </c>
      <c r="E667" s="11" t="s">
        <v>446</v>
      </c>
      <c r="F667" s="11">
        <v>8.0040000000000007E-3</v>
      </c>
      <c r="G667" s="13">
        <v>21014</v>
      </c>
      <c r="H667" s="13">
        <f t="shared" si="13"/>
        <v>168.2</v>
      </c>
    </row>
    <row r="668" spans="1:8" s="5" customFormat="1" ht="15.6" customHeight="1" x14ac:dyDescent="0.25">
      <c r="A668" s="11">
        <v>653</v>
      </c>
      <c r="B668" s="11"/>
      <c r="C668" s="12" t="s">
        <v>1216</v>
      </c>
      <c r="D668" s="12" t="s">
        <v>1217</v>
      </c>
      <c r="E668" s="11" t="s">
        <v>446</v>
      </c>
      <c r="F668" s="11">
        <v>2.0559000000000001E-2</v>
      </c>
      <c r="G668" s="13">
        <v>7640</v>
      </c>
      <c r="H668" s="13">
        <f t="shared" si="13"/>
        <v>157.07</v>
      </c>
    </row>
    <row r="669" spans="1:8" s="5" customFormat="1" ht="31.15" customHeight="1" x14ac:dyDescent="0.25">
      <c r="A669" s="11">
        <v>654</v>
      </c>
      <c r="B669" s="11"/>
      <c r="C669" s="12" t="s">
        <v>477</v>
      </c>
      <c r="D669" s="12" t="s">
        <v>1218</v>
      </c>
      <c r="E669" s="11" t="s">
        <v>513</v>
      </c>
      <c r="F669" s="11">
        <v>7</v>
      </c>
      <c r="G669" s="13">
        <v>22.16</v>
      </c>
      <c r="H669" s="13">
        <f t="shared" si="13"/>
        <v>155.12</v>
      </c>
    </row>
    <row r="670" spans="1:8" s="5" customFormat="1" ht="15.6" customHeight="1" x14ac:dyDescent="0.25">
      <c r="A670" s="11">
        <v>655</v>
      </c>
      <c r="B670" s="11"/>
      <c r="C670" s="12" t="s">
        <v>1219</v>
      </c>
      <c r="D670" s="12" t="s">
        <v>1220</v>
      </c>
      <c r="E670" s="11" t="s">
        <v>697</v>
      </c>
      <c r="F670" s="11">
        <v>1.5504</v>
      </c>
      <c r="G670" s="13">
        <v>100</v>
      </c>
      <c r="H670" s="13">
        <f t="shared" si="13"/>
        <v>155.04</v>
      </c>
    </row>
    <row r="671" spans="1:8" s="5" customFormat="1" ht="46.9" customHeight="1" x14ac:dyDescent="0.25">
      <c r="A671" s="11">
        <v>656</v>
      </c>
      <c r="B671" s="11"/>
      <c r="C671" s="12" t="s">
        <v>1221</v>
      </c>
      <c r="D671" s="12" t="s">
        <v>1222</v>
      </c>
      <c r="E671" s="11" t="s">
        <v>446</v>
      </c>
      <c r="F671" s="11">
        <v>2.0856E-2</v>
      </c>
      <c r="G671" s="13">
        <v>7008.5</v>
      </c>
      <c r="H671" s="13">
        <f t="shared" si="13"/>
        <v>146.16999999999999</v>
      </c>
    </row>
    <row r="672" spans="1:8" s="5" customFormat="1" ht="15.6" customHeight="1" x14ac:dyDescent="0.25">
      <c r="A672" s="11">
        <v>657</v>
      </c>
      <c r="B672" s="11"/>
      <c r="C672" s="12" t="s">
        <v>1223</v>
      </c>
      <c r="D672" s="12" t="s">
        <v>1224</v>
      </c>
      <c r="E672" s="11" t="s">
        <v>494</v>
      </c>
      <c r="F672" s="11">
        <v>23.139600000000002</v>
      </c>
      <c r="G672" s="13">
        <v>6.2</v>
      </c>
      <c r="H672" s="13">
        <f t="shared" si="13"/>
        <v>143.47</v>
      </c>
    </row>
    <row r="673" spans="1:8" s="5" customFormat="1" ht="15.6" customHeight="1" x14ac:dyDescent="0.25">
      <c r="A673" s="11">
        <v>658</v>
      </c>
      <c r="B673" s="11"/>
      <c r="C673" s="12" t="s">
        <v>477</v>
      </c>
      <c r="D673" s="12" t="s">
        <v>1225</v>
      </c>
      <c r="E673" s="11" t="s">
        <v>513</v>
      </c>
      <c r="F673" s="11">
        <v>1</v>
      </c>
      <c r="G673" s="13">
        <v>141.83000000000001</v>
      </c>
      <c r="H673" s="13">
        <f t="shared" si="13"/>
        <v>141.83000000000001</v>
      </c>
    </row>
    <row r="674" spans="1:8" s="5" customFormat="1" ht="15.6" customHeight="1" x14ac:dyDescent="0.25">
      <c r="A674" s="11">
        <v>659</v>
      </c>
      <c r="B674" s="11"/>
      <c r="C674" s="12" t="s">
        <v>1226</v>
      </c>
      <c r="D674" s="12" t="s">
        <v>1227</v>
      </c>
      <c r="E674" s="11" t="s">
        <v>460</v>
      </c>
      <c r="F674" s="11">
        <v>14.401108000000001</v>
      </c>
      <c r="G674" s="13">
        <v>9.42</v>
      </c>
      <c r="H674" s="13">
        <f t="shared" si="13"/>
        <v>135.66</v>
      </c>
    </row>
    <row r="675" spans="1:8" s="5" customFormat="1" ht="31.15" customHeight="1" x14ac:dyDescent="0.25">
      <c r="A675" s="11">
        <v>660</v>
      </c>
      <c r="B675" s="11"/>
      <c r="C675" s="12" t="s">
        <v>1228</v>
      </c>
      <c r="D675" s="12" t="s">
        <v>1229</v>
      </c>
      <c r="E675" s="11" t="s">
        <v>446</v>
      </c>
      <c r="F675" s="11">
        <v>1.32E-2</v>
      </c>
      <c r="G675" s="13">
        <v>10100</v>
      </c>
      <c r="H675" s="13">
        <f t="shared" si="13"/>
        <v>133.32</v>
      </c>
    </row>
    <row r="676" spans="1:8" s="5" customFormat="1" ht="31.15" customHeight="1" x14ac:dyDescent="0.25">
      <c r="A676" s="11">
        <v>661</v>
      </c>
      <c r="B676" s="11"/>
      <c r="C676" s="12" t="s">
        <v>1230</v>
      </c>
      <c r="D676" s="12" t="s">
        <v>1231</v>
      </c>
      <c r="E676" s="11" t="s">
        <v>540</v>
      </c>
      <c r="F676" s="11">
        <v>74</v>
      </c>
      <c r="G676" s="13">
        <v>1.8</v>
      </c>
      <c r="H676" s="13">
        <f t="shared" si="13"/>
        <v>133.19999999999999</v>
      </c>
    </row>
    <row r="677" spans="1:8" s="5" customFormat="1" ht="15.6" customHeight="1" x14ac:dyDescent="0.25">
      <c r="A677" s="11">
        <v>662</v>
      </c>
      <c r="B677" s="11"/>
      <c r="C677" s="12" t="s">
        <v>1232</v>
      </c>
      <c r="D677" s="12" t="s">
        <v>1233</v>
      </c>
      <c r="E677" s="11" t="s">
        <v>460</v>
      </c>
      <c r="F677" s="11">
        <v>2.77</v>
      </c>
      <c r="G677" s="13">
        <v>47.57</v>
      </c>
      <c r="H677" s="13">
        <f t="shared" si="13"/>
        <v>131.77000000000001</v>
      </c>
    </row>
    <row r="678" spans="1:8" s="5" customFormat="1" ht="15.6" customHeight="1" x14ac:dyDescent="0.25">
      <c r="A678" s="11">
        <v>663</v>
      </c>
      <c r="B678" s="11"/>
      <c r="C678" s="12" t="s">
        <v>1234</v>
      </c>
      <c r="D678" s="12" t="s">
        <v>1235</v>
      </c>
      <c r="E678" s="11" t="s">
        <v>460</v>
      </c>
      <c r="F678" s="11">
        <v>30.8</v>
      </c>
      <c r="G678" s="13">
        <v>4.16</v>
      </c>
      <c r="H678" s="13">
        <f t="shared" si="13"/>
        <v>128.13</v>
      </c>
    </row>
    <row r="679" spans="1:8" s="5" customFormat="1" ht="15.6" customHeight="1" x14ac:dyDescent="0.25">
      <c r="A679" s="11">
        <v>664</v>
      </c>
      <c r="B679" s="11"/>
      <c r="C679" s="12" t="s">
        <v>1236</v>
      </c>
      <c r="D679" s="12" t="s">
        <v>1237</v>
      </c>
      <c r="E679" s="11" t="s">
        <v>443</v>
      </c>
      <c r="F679" s="11">
        <v>7.6919000000000001E-2</v>
      </c>
      <c r="G679" s="13">
        <v>1652.07</v>
      </c>
      <c r="H679" s="13">
        <f t="shared" si="13"/>
        <v>127.08</v>
      </c>
    </row>
    <row r="680" spans="1:8" s="5" customFormat="1" ht="62.45" customHeight="1" x14ac:dyDescent="0.25">
      <c r="A680" s="11">
        <v>665</v>
      </c>
      <c r="B680" s="11"/>
      <c r="C680" s="12" t="s">
        <v>1238</v>
      </c>
      <c r="D680" s="12" t="s">
        <v>1239</v>
      </c>
      <c r="E680" s="11" t="s">
        <v>494</v>
      </c>
      <c r="F680" s="11">
        <v>5.0688000000000004</v>
      </c>
      <c r="G680" s="13">
        <v>25</v>
      </c>
      <c r="H680" s="13">
        <f t="shared" si="13"/>
        <v>126.72</v>
      </c>
    </row>
    <row r="681" spans="1:8" s="5" customFormat="1" ht="15.6" customHeight="1" x14ac:dyDescent="0.25">
      <c r="A681" s="11">
        <v>666</v>
      </c>
      <c r="B681" s="11"/>
      <c r="C681" s="12" t="s">
        <v>1240</v>
      </c>
      <c r="D681" s="12" t="s">
        <v>1241</v>
      </c>
      <c r="E681" s="11" t="s">
        <v>460</v>
      </c>
      <c r="F681" s="11">
        <v>3.5466000000000002</v>
      </c>
      <c r="G681" s="13">
        <v>35.700000000000003</v>
      </c>
      <c r="H681" s="13">
        <f t="shared" si="13"/>
        <v>126.61</v>
      </c>
    </row>
    <row r="682" spans="1:8" s="5" customFormat="1" ht="15.6" customHeight="1" x14ac:dyDescent="0.25">
      <c r="A682" s="11">
        <v>667</v>
      </c>
      <c r="B682" s="11"/>
      <c r="C682" s="12" t="s">
        <v>477</v>
      </c>
      <c r="D682" s="12" t="s">
        <v>1242</v>
      </c>
      <c r="E682" s="11" t="s">
        <v>453</v>
      </c>
      <c r="F682" s="11">
        <v>1050</v>
      </c>
      <c r="G682" s="13">
        <v>0.12</v>
      </c>
      <c r="H682" s="13">
        <f t="shared" si="13"/>
        <v>126</v>
      </c>
    </row>
    <row r="683" spans="1:8" s="5" customFormat="1" ht="31.15" customHeight="1" x14ac:dyDescent="0.25">
      <c r="A683" s="11">
        <v>668</v>
      </c>
      <c r="B683" s="11"/>
      <c r="C683" s="12" t="s">
        <v>1243</v>
      </c>
      <c r="D683" s="12" t="s">
        <v>1244</v>
      </c>
      <c r="E683" s="11" t="s">
        <v>446</v>
      </c>
      <c r="F683" s="11">
        <v>5.4999999999999997E-3</v>
      </c>
      <c r="G683" s="13">
        <v>22533</v>
      </c>
      <c r="H683" s="13">
        <f t="shared" si="13"/>
        <v>123.93</v>
      </c>
    </row>
    <row r="684" spans="1:8" s="5" customFormat="1" ht="15.6" customHeight="1" x14ac:dyDescent="0.25">
      <c r="A684" s="11">
        <v>669</v>
      </c>
      <c r="B684" s="11"/>
      <c r="C684" s="12" t="s">
        <v>1245</v>
      </c>
      <c r="D684" s="12" t="s">
        <v>1246</v>
      </c>
      <c r="E684" s="11" t="s">
        <v>460</v>
      </c>
      <c r="F684" s="11">
        <v>4.3159999999999998</v>
      </c>
      <c r="G684" s="13">
        <v>28.6</v>
      </c>
      <c r="H684" s="13">
        <f t="shared" si="13"/>
        <v>123.44</v>
      </c>
    </row>
    <row r="685" spans="1:8" s="5" customFormat="1" ht="31.15" customHeight="1" x14ac:dyDescent="0.25">
      <c r="A685" s="11">
        <v>670</v>
      </c>
      <c r="B685" s="11"/>
      <c r="C685" s="12" t="s">
        <v>1247</v>
      </c>
      <c r="D685" s="12" t="s">
        <v>1248</v>
      </c>
      <c r="E685" s="11" t="s">
        <v>446</v>
      </c>
      <c r="F685" s="11">
        <v>4.6546000000000001E-3</v>
      </c>
      <c r="G685" s="13">
        <v>26499</v>
      </c>
      <c r="H685" s="13">
        <f t="shared" si="13"/>
        <v>123.34</v>
      </c>
    </row>
    <row r="686" spans="1:8" s="5" customFormat="1" ht="46.9" customHeight="1" x14ac:dyDescent="0.25">
      <c r="A686" s="11">
        <v>671</v>
      </c>
      <c r="B686" s="11"/>
      <c r="C686" s="12" t="s">
        <v>1249</v>
      </c>
      <c r="D686" s="12" t="s">
        <v>1250</v>
      </c>
      <c r="E686" s="11" t="s">
        <v>697</v>
      </c>
      <c r="F686" s="11">
        <v>2</v>
      </c>
      <c r="G686" s="13">
        <v>61.6</v>
      </c>
      <c r="H686" s="13">
        <f t="shared" si="13"/>
        <v>123.2</v>
      </c>
    </row>
    <row r="687" spans="1:8" s="5" customFormat="1" ht="15.6" customHeight="1" x14ac:dyDescent="0.25">
      <c r="A687" s="11">
        <v>672</v>
      </c>
      <c r="B687" s="11"/>
      <c r="C687" s="12" t="s">
        <v>1251</v>
      </c>
      <c r="D687" s="12" t="s">
        <v>1252</v>
      </c>
      <c r="E687" s="11" t="s">
        <v>446</v>
      </c>
      <c r="F687" s="11">
        <v>9.5899999999999996E-3</v>
      </c>
      <c r="G687" s="13">
        <v>12430</v>
      </c>
      <c r="H687" s="13">
        <f t="shared" si="13"/>
        <v>119.2</v>
      </c>
    </row>
    <row r="688" spans="1:8" s="5" customFormat="1" ht="31.15" customHeight="1" x14ac:dyDescent="0.25">
      <c r="A688" s="11">
        <v>673</v>
      </c>
      <c r="B688" s="11"/>
      <c r="C688" s="12" t="s">
        <v>1253</v>
      </c>
      <c r="D688" s="12" t="s">
        <v>1254</v>
      </c>
      <c r="E688" s="11" t="s">
        <v>446</v>
      </c>
      <c r="F688" s="11">
        <v>7.62E-3</v>
      </c>
      <c r="G688" s="13">
        <v>15323</v>
      </c>
      <c r="H688" s="13">
        <f t="shared" si="13"/>
        <v>116.76</v>
      </c>
    </row>
    <row r="689" spans="1:8" s="5" customFormat="1" ht="62.45" customHeight="1" x14ac:dyDescent="0.25">
      <c r="A689" s="11">
        <v>674</v>
      </c>
      <c r="B689" s="11"/>
      <c r="C689" s="12" t="s">
        <v>1255</v>
      </c>
      <c r="D689" s="12" t="s">
        <v>1256</v>
      </c>
      <c r="E689" s="11" t="s">
        <v>483</v>
      </c>
      <c r="F689" s="11">
        <v>0.71860000000000002</v>
      </c>
      <c r="G689" s="13">
        <v>156.83000000000001</v>
      </c>
      <c r="H689" s="13">
        <f t="shared" si="13"/>
        <v>112.7</v>
      </c>
    </row>
    <row r="690" spans="1:8" s="5" customFormat="1" ht="15.6" customHeight="1" x14ac:dyDescent="0.25">
      <c r="A690" s="11">
        <v>675</v>
      </c>
      <c r="B690" s="11"/>
      <c r="C690" s="12" t="s">
        <v>1257</v>
      </c>
      <c r="D690" s="12" t="s">
        <v>1258</v>
      </c>
      <c r="E690" s="11" t="s">
        <v>474</v>
      </c>
      <c r="F690" s="11">
        <v>7</v>
      </c>
      <c r="G690" s="13">
        <v>15.93</v>
      </c>
      <c r="H690" s="13">
        <f t="shared" si="13"/>
        <v>111.51</v>
      </c>
    </row>
    <row r="691" spans="1:8" s="5" customFormat="1" ht="15.6" customHeight="1" x14ac:dyDescent="0.25">
      <c r="A691" s="11">
        <v>676</v>
      </c>
      <c r="B691" s="11"/>
      <c r="C691" s="12" t="s">
        <v>477</v>
      </c>
      <c r="D691" s="12" t="s">
        <v>1259</v>
      </c>
      <c r="E691" s="11" t="s">
        <v>513</v>
      </c>
      <c r="F691" s="11">
        <v>4</v>
      </c>
      <c r="G691" s="13">
        <v>27.52</v>
      </c>
      <c r="H691" s="13">
        <f t="shared" si="13"/>
        <v>110.08</v>
      </c>
    </row>
    <row r="692" spans="1:8" s="5" customFormat="1" ht="15.6" customHeight="1" x14ac:dyDescent="0.25">
      <c r="A692" s="11">
        <v>677</v>
      </c>
      <c r="B692" s="11"/>
      <c r="C692" s="12" t="s">
        <v>1260</v>
      </c>
      <c r="D692" s="12" t="s">
        <v>1261</v>
      </c>
      <c r="E692" s="11" t="s">
        <v>697</v>
      </c>
      <c r="F692" s="11">
        <v>3.55</v>
      </c>
      <c r="G692" s="13">
        <v>30.74</v>
      </c>
      <c r="H692" s="13">
        <f t="shared" si="13"/>
        <v>109.13</v>
      </c>
    </row>
    <row r="693" spans="1:8" s="5" customFormat="1" ht="31.15" customHeight="1" x14ac:dyDescent="0.25">
      <c r="A693" s="11">
        <v>678</v>
      </c>
      <c r="B693" s="11"/>
      <c r="C693" s="12" t="s">
        <v>477</v>
      </c>
      <c r="D693" s="12" t="s">
        <v>1262</v>
      </c>
      <c r="E693" s="11" t="s">
        <v>513</v>
      </c>
      <c r="F693" s="11">
        <v>5</v>
      </c>
      <c r="G693" s="13">
        <v>21.25</v>
      </c>
      <c r="H693" s="13">
        <f t="shared" si="13"/>
        <v>106.25</v>
      </c>
    </row>
    <row r="694" spans="1:8" s="5" customFormat="1" ht="31.15" customHeight="1" x14ac:dyDescent="0.25">
      <c r="A694" s="11">
        <v>679</v>
      </c>
      <c r="B694" s="11"/>
      <c r="C694" s="12" t="s">
        <v>477</v>
      </c>
      <c r="D694" s="12" t="s">
        <v>1263</v>
      </c>
      <c r="E694" s="11" t="s">
        <v>513</v>
      </c>
      <c r="F694" s="11">
        <v>2</v>
      </c>
      <c r="G694" s="13">
        <v>52.64</v>
      </c>
      <c r="H694" s="13">
        <f t="shared" si="13"/>
        <v>105.28</v>
      </c>
    </row>
    <row r="695" spans="1:8" s="5" customFormat="1" ht="15.6" customHeight="1" x14ac:dyDescent="0.25">
      <c r="A695" s="11">
        <v>680</v>
      </c>
      <c r="B695" s="11"/>
      <c r="C695" s="12" t="s">
        <v>984</v>
      </c>
      <c r="D695" s="12" t="s">
        <v>985</v>
      </c>
      <c r="E695" s="11" t="s">
        <v>443</v>
      </c>
      <c r="F695" s="11">
        <v>0.2142</v>
      </c>
      <c r="G695" s="13">
        <v>485.9</v>
      </c>
      <c r="H695" s="13">
        <f t="shared" si="13"/>
        <v>104.08</v>
      </c>
    </row>
    <row r="696" spans="1:8" s="5" customFormat="1" ht="31.15" customHeight="1" x14ac:dyDescent="0.25">
      <c r="A696" s="11">
        <v>681</v>
      </c>
      <c r="B696" s="11"/>
      <c r="C696" s="12" t="s">
        <v>1264</v>
      </c>
      <c r="D696" s="12" t="s">
        <v>1265</v>
      </c>
      <c r="E696" s="11" t="s">
        <v>603</v>
      </c>
      <c r="F696" s="11">
        <v>0.03</v>
      </c>
      <c r="G696" s="13">
        <v>3450</v>
      </c>
      <c r="H696" s="13">
        <f t="shared" si="13"/>
        <v>103.5</v>
      </c>
    </row>
    <row r="697" spans="1:8" s="5" customFormat="1" ht="31.15" customHeight="1" x14ac:dyDescent="0.25">
      <c r="A697" s="11">
        <v>682</v>
      </c>
      <c r="B697" s="11"/>
      <c r="C697" s="12" t="s">
        <v>1266</v>
      </c>
      <c r="D697" s="12" t="s">
        <v>1267</v>
      </c>
      <c r="E697" s="11" t="s">
        <v>474</v>
      </c>
      <c r="F697" s="11">
        <v>4.6046250000000004</v>
      </c>
      <c r="G697" s="13">
        <v>22.36</v>
      </c>
      <c r="H697" s="13">
        <f t="shared" si="13"/>
        <v>102.96</v>
      </c>
    </row>
    <row r="698" spans="1:8" s="5" customFormat="1" ht="31.15" customHeight="1" x14ac:dyDescent="0.25">
      <c r="A698" s="11">
        <v>683</v>
      </c>
      <c r="B698" s="11"/>
      <c r="C698" s="12" t="s">
        <v>1268</v>
      </c>
      <c r="D698" s="12" t="s">
        <v>1269</v>
      </c>
      <c r="E698" s="11" t="s">
        <v>446</v>
      </c>
      <c r="F698" s="11">
        <v>5.8434E-2</v>
      </c>
      <c r="G698" s="13">
        <v>1690</v>
      </c>
      <c r="H698" s="13">
        <f t="shared" si="13"/>
        <v>98.75</v>
      </c>
    </row>
    <row r="699" spans="1:8" s="5" customFormat="1" ht="46.9" customHeight="1" x14ac:dyDescent="0.25">
      <c r="A699" s="11">
        <v>684</v>
      </c>
      <c r="B699" s="11"/>
      <c r="C699" s="12" t="s">
        <v>1270</v>
      </c>
      <c r="D699" s="12" t="s">
        <v>1271</v>
      </c>
      <c r="E699" s="11" t="s">
        <v>483</v>
      </c>
      <c r="F699" s="11">
        <v>0.35930000000000001</v>
      </c>
      <c r="G699" s="13">
        <v>272.62</v>
      </c>
      <c r="H699" s="13">
        <f t="shared" si="13"/>
        <v>97.95</v>
      </c>
    </row>
    <row r="700" spans="1:8" s="5" customFormat="1" ht="15.6" customHeight="1" x14ac:dyDescent="0.25">
      <c r="A700" s="11">
        <v>685</v>
      </c>
      <c r="B700" s="11"/>
      <c r="C700" s="12" t="s">
        <v>477</v>
      </c>
      <c r="D700" s="12" t="s">
        <v>1272</v>
      </c>
      <c r="E700" s="11" t="s">
        <v>513</v>
      </c>
      <c r="F700" s="11">
        <v>2</v>
      </c>
      <c r="G700" s="13">
        <v>48.54</v>
      </c>
      <c r="H700" s="13">
        <f t="shared" si="13"/>
        <v>97.08</v>
      </c>
    </row>
    <row r="701" spans="1:8" s="5" customFormat="1" ht="15.6" customHeight="1" x14ac:dyDescent="0.25">
      <c r="A701" s="11">
        <v>686</v>
      </c>
      <c r="B701" s="11"/>
      <c r="C701" s="12" t="s">
        <v>1273</v>
      </c>
      <c r="D701" s="12" t="s">
        <v>1274</v>
      </c>
      <c r="E701" s="11" t="s">
        <v>460</v>
      </c>
      <c r="F701" s="11">
        <v>0.96</v>
      </c>
      <c r="G701" s="13">
        <v>100.8</v>
      </c>
      <c r="H701" s="13">
        <f t="shared" si="13"/>
        <v>96.77</v>
      </c>
    </row>
    <row r="702" spans="1:8" s="5" customFormat="1" ht="15.6" customHeight="1" x14ac:dyDescent="0.25">
      <c r="A702" s="11">
        <v>687</v>
      </c>
      <c r="B702" s="11"/>
      <c r="C702" s="12" t="s">
        <v>1275</v>
      </c>
      <c r="D702" s="12" t="s">
        <v>1276</v>
      </c>
      <c r="E702" s="11" t="s">
        <v>446</v>
      </c>
      <c r="F702" s="11">
        <v>7.1231999999999997E-3</v>
      </c>
      <c r="G702" s="13">
        <v>12430</v>
      </c>
      <c r="H702" s="13">
        <f t="shared" si="13"/>
        <v>88.54</v>
      </c>
    </row>
    <row r="703" spans="1:8" s="5" customFormat="1" ht="46.9" customHeight="1" x14ac:dyDescent="0.25">
      <c r="A703" s="11">
        <v>688</v>
      </c>
      <c r="B703" s="11"/>
      <c r="C703" s="12" t="s">
        <v>1277</v>
      </c>
      <c r="D703" s="12" t="s">
        <v>1278</v>
      </c>
      <c r="E703" s="11" t="s">
        <v>443</v>
      </c>
      <c r="F703" s="11">
        <v>8.8999999999999996E-2</v>
      </c>
      <c r="G703" s="13">
        <v>968</v>
      </c>
      <c r="H703" s="13">
        <f t="shared" si="13"/>
        <v>86.15</v>
      </c>
    </row>
    <row r="704" spans="1:8" s="5" customFormat="1" ht="15.6" customHeight="1" x14ac:dyDescent="0.25">
      <c r="A704" s="11">
        <v>689</v>
      </c>
      <c r="B704" s="11"/>
      <c r="C704" s="12" t="s">
        <v>1279</v>
      </c>
      <c r="D704" s="12" t="s">
        <v>1280</v>
      </c>
      <c r="E704" s="11" t="s">
        <v>460</v>
      </c>
      <c r="F704" s="11">
        <v>0.55049999999999999</v>
      </c>
      <c r="G704" s="13">
        <v>155</v>
      </c>
      <c r="H704" s="13">
        <f t="shared" si="13"/>
        <v>85.33</v>
      </c>
    </row>
    <row r="705" spans="1:8" s="5" customFormat="1" ht="15.6" customHeight="1" x14ac:dyDescent="0.25">
      <c r="A705" s="11">
        <v>690</v>
      </c>
      <c r="B705" s="11"/>
      <c r="C705" s="12" t="s">
        <v>1281</v>
      </c>
      <c r="D705" s="12" t="s">
        <v>1282</v>
      </c>
      <c r="E705" s="11" t="s">
        <v>446</v>
      </c>
      <c r="F705" s="11">
        <v>1.6486299999999999E-2</v>
      </c>
      <c r="G705" s="13">
        <v>4920</v>
      </c>
      <c r="H705" s="13">
        <f t="shared" si="13"/>
        <v>81.11</v>
      </c>
    </row>
    <row r="706" spans="1:8" s="5" customFormat="1" ht="15.6" customHeight="1" x14ac:dyDescent="0.25">
      <c r="A706" s="11">
        <v>691</v>
      </c>
      <c r="B706" s="11"/>
      <c r="C706" s="12" t="s">
        <v>1283</v>
      </c>
      <c r="D706" s="12" t="s">
        <v>1284</v>
      </c>
      <c r="E706" s="11" t="s">
        <v>483</v>
      </c>
      <c r="F706" s="11">
        <v>18</v>
      </c>
      <c r="G706" s="13">
        <v>4.28</v>
      </c>
      <c r="H706" s="13">
        <f t="shared" si="13"/>
        <v>77.040000000000006</v>
      </c>
    </row>
    <row r="707" spans="1:8" s="5" customFormat="1" ht="15.6" customHeight="1" x14ac:dyDescent="0.25">
      <c r="A707" s="11">
        <v>692</v>
      </c>
      <c r="B707" s="11"/>
      <c r="C707" s="12" t="s">
        <v>1285</v>
      </c>
      <c r="D707" s="12" t="s">
        <v>1286</v>
      </c>
      <c r="E707" s="11" t="s">
        <v>446</v>
      </c>
      <c r="F707" s="11">
        <v>2.9399999999999999E-2</v>
      </c>
      <c r="G707" s="13">
        <v>2606.9</v>
      </c>
      <c r="H707" s="13">
        <f t="shared" si="13"/>
        <v>76.64</v>
      </c>
    </row>
    <row r="708" spans="1:8" s="5" customFormat="1" ht="15.6" customHeight="1" x14ac:dyDescent="0.25">
      <c r="A708" s="11">
        <v>693</v>
      </c>
      <c r="B708" s="11"/>
      <c r="C708" s="12" t="s">
        <v>1287</v>
      </c>
      <c r="D708" s="12" t="s">
        <v>1288</v>
      </c>
      <c r="E708" s="11" t="s">
        <v>460</v>
      </c>
      <c r="F708" s="11">
        <v>1.6459999999999999</v>
      </c>
      <c r="G708" s="13">
        <v>44.97</v>
      </c>
      <c r="H708" s="13">
        <f t="shared" si="13"/>
        <v>74.02</v>
      </c>
    </row>
    <row r="709" spans="1:8" s="5" customFormat="1" ht="15.6" customHeight="1" x14ac:dyDescent="0.25">
      <c r="A709" s="11">
        <v>694</v>
      </c>
      <c r="B709" s="11"/>
      <c r="C709" s="12" t="s">
        <v>1289</v>
      </c>
      <c r="D709" s="12" t="s">
        <v>1290</v>
      </c>
      <c r="E709" s="11" t="s">
        <v>446</v>
      </c>
      <c r="F709" s="11">
        <v>1.0999999999999999E-2</v>
      </c>
      <c r="G709" s="13">
        <v>6720</v>
      </c>
      <c r="H709" s="13">
        <f t="shared" ref="H709:H772" si="14">ROUND(F709*G709,2)</f>
        <v>73.92</v>
      </c>
    </row>
    <row r="710" spans="1:8" s="5" customFormat="1" ht="15.6" customHeight="1" x14ac:dyDescent="0.25">
      <c r="A710" s="11">
        <v>695</v>
      </c>
      <c r="B710" s="11"/>
      <c r="C710" s="12" t="s">
        <v>1291</v>
      </c>
      <c r="D710" s="12" t="s">
        <v>1292</v>
      </c>
      <c r="E710" s="11" t="s">
        <v>446</v>
      </c>
      <c r="F710" s="11">
        <v>1.6E-2</v>
      </c>
      <c r="G710" s="13">
        <v>4488.3999999999996</v>
      </c>
      <c r="H710" s="13">
        <f t="shared" si="14"/>
        <v>71.81</v>
      </c>
    </row>
    <row r="711" spans="1:8" s="5" customFormat="1" ht="31.15" customHeight="1" x14ac:dyDescent="0.25">
      <c r="A711" s="11">
        <v>696</v>
      </c>
      <c r="B711" s="11"/>
      <c r="C711" s="12" t="s">
        <v>477</v>
      </c>
      <c r="D711" s="12" t="s">
        <v>1293</v>
      </c>
      <c r="E711" s="11" t="s">
        <v>513</v>
      </c>
      <c r="F711" s="11">
        <v>3</v>
      </c>
      <c r="G711" s="13">
        <v>29.83</v>
      </c>
      <c r="H711" s="13">
        <f t="shared" si="14"/>
        <v>89.49</v>
      </c>
    </row>
    <row r="712" spans="1:8" s="5" customFormat="1" ht="31.15" customHeight="1" x14ac:dyDescent="0.25">
      <c r="A712" s="11">
        <v>697</v>
      </c>
      <c r="B712" s="11"/>
      <c r="C712" s="12" t="s">
        <v>477</v>
      </c>
      <c r="D712" s="12" t="s">
        <v>1294</v>
      </c>
      <c r="E712" s="11" t="s">
        <v>513</v>
      </c>
      <c r="F712" s="11">
        <v>8</v>
      </c>
      <c r="G712" s="13">
        <v>8.77</v>
      </c>
      <c r="H712" s="13">
        <f t="shared" si="14"/>
        <v>70.16</v>
      </c>
    </row>
    <row r="713" spans="1:8" s="5" customFormat="1" ht="15.6" customHeight="1" x14ac:dyDescent="0.25">
      <c r="A713" s="11">
        <v>698</v>
      </c>
      <c r="B713" s="11"/>
      <c r="C713" s="12" t="s">
        <v>1295</v>
      </c>
      <c r="D713" s="12" t="s">
        <v>1296</v>
      </c>
      <c r="E713" s="11" t="s">
        <v>446</v>
      </c>
      <c r="F713" s="11">
        <v>5.0000000000000001E-3</v>
      </c>
      <c r="G713" s="13">
        <v>13232</v>
      </c>
      <c r="H713" s="13">
        <f t="shared" si="14"/>
        <v>66.16</v>
      </c>
    </row>
    <row r="714" spans="1:8" s="5" customFormat="1" ht="31.15" customHeight="1" x14ac:dyDescent="0.25">
      <c r="A714" s="11">
        <v>699</v>
      </c>
      <c r="B714" s="11"/>
      <c r="C714" s="12" t="s">
        <v>1297</v>
      </c>
      <c r="D714" s="12" t="s">
        <v>1298</v>
      </c>
      <c r="E714" s="11" t="s">
        <v>603</v>
      </c>
      <c r="F714" s="11">
        <v>0.36599999999999999</v>
      </c>
      <c r="G714" s="13">
        <v>180</v>
      </c>
      <c r="H714" s="13">
        <f t="shared" si="14"/>
        <v>65.88</v>
      </c>
    </row>
    <row r="715" spans="1:8" s="5" customFormat="1" ht="15.6" customHeight="1" x14ac:dyDescent="0.25">
      <c r="A715" s="11">
        <v>700</v>
      </c>
      <c r="B715" s="11"/>
      <c r="C715" s="12" t="s">
        <v>1299</v>
      </c>
      <c r="D715" s="12" t="s">
        <v>1300</v>
      </c>
      <c r="E715" s="11" t="s">
        <v>460</v>
      </c>
      <c r="F715" s="11">
        <v>1.83</v>
      </c>
      <c r="G715" s="13">
        <v>35.630000000000003</v>
      </c>
      <c r="H715" s="13">
        <f t="shared" si="14"/>
        <v>65.2</v>
      </c>
    </row>
    <row r="716" spans="1:8" s="5" customFormat="1" ht="31.15" customHeight="1" x14ac:dyDescent="0.25">
      <c r="A716" s="11">
        <v>701</v>
      </c>
      <c r="B716" s="11"/>
      <c r="C716" s="12" t="s">
        <v>1301</v>
      </c>
      <c r="D716" s="12" t="s">
        <v>1302</v>
      </c>
      <c r="E716" s="11" t="s">
        <v>460</v>
      </c>
      <c r="F716" s="11">
        <v>8.58</v>
      </c>
      <c r="G716" s="13">
        <v>7.59</v>
      </c>
      <c r="H716" s="13">
        <f t="shared" si="14"/>
        <v>65.12</v>
      </c>
    </row>
    <row r="717" spans="1:8" s="5" customFormat="1" ht="15.6" customHeight="1" x14ac:dyDescent="0.25">
      <c r="A717" s="11">
        <v>702</v>
      </c>
      <c r="B717" s="11"/>
      <c r="C717" s="12" t="s">
        <v>1303</v>
      </c>
      <c r="D717" s="12" t="s">
        <v>1304</v>
      </c>
      <c r="E717" s="11" t="s">
        <v>446</v>
      </c>
      <c r="F717" s="11">
        <v>5.398E-3</v>
      </c>
      <c r="G717" s="13">
        <v>11902.18</v>
      </c>
      <c r="H717" s="13">
        <f t="shared" si="14"/>
        <v>64.25</v>
      </c>
    </row>
    <row r="718" spans="1:8" s="5" customFormat="1" ht="15.6" customHeight="1" x14ac:dyDescent="0.25">
      <c r="A718" s="11">
        <v>703</v>
      </c>
      <c r="B718" s="11"/>
      <c r="C718" s="12" t="s">
        <v>1305</v>
      </c>
      <c r="D718" s="12" t="s">
        <v>1306</v>
      </c>
      <c r="E718" s="11" t="s">
        <v>494</v>
      </c>
      <c r="F718" s="11">
        <v>8.5923999999999996</v>
      </c>
      <c r="G718" s="13">
        <v>7.46</v>
      </c>
      <c r="H718" s="13">
        <f t="shared" si="14"/>
        <v>64.099999999999994</v>
      </c>
    </row>
    <row r="719" spans="1:8" s="5" customFormat="1" ht="46.9" customHeight="1" x14ac:dyDescent="0.25">
      <c r="A719" s="11">
        <v>704</v>
      </c>
      <c r="B719" s="11"/>
      <c r="C719" s="12" t="s">
        <v>1307</v>
      </c>
      <c r="D719" s="12" t="s">
        <v>1308</v>
      </c>
      <c r="E719" s="11" t="s">
        <v>494</v>
      </c>
      <c r="F719" s="11">
        <v>2.4300000000000002</v>
      </c>
      <c r="G719" s="13">
        <v>25.97</v>
      </c>
      <c r="H719" s="13">
        <f t="shared" si="14"/>
        <v>63.11</v>
      </c>
    </row>
    <row r="720" spans="1:8" s="5" customFormat="1" ht="15.6" customHeight="1" x14ac:dyDescent="0.25">
      <c r="A720" s="11">
        <v>705</v>
      </c>
      <c r="B720" s="11"/>
      <c r="C720" s="12" t="s">
        <v>1309</v>
      </c>
      <c r="D720" s="12" t="s">
        <v>1310</v>
      </c>
      <c r="E720" s="11" t="s">
        <v>460</v>
      </c>
      <c r="F720" s="11">
        <v>2.25</v>
      </c>
      <c r="G720" s="13">
        <v>27.74</v>
      </c>
      <c r="H720" s="13">
        <f t="shared" si="14"/>
        <v>62.42</v>
      </c>
    </row>
    <row r="721" spans="1:8" s="5" customFormat="1" ht="15.6" customHeight="1" x14ac:dyDescent="0.25">
      <c r="A721" s="11">
        <v>706</v>
      </c>
      <c r="B721" s="11"/>
      <c r="C721" s="12" t="s">
        <v>477</v>
      </c>
      <c r="D721" s="12" t="s">
        <v>1311</v>
      </c>
      <c r="E721" s="11" t="s">
        <v>453</v>
      </c>
      <c r="F721" s="11">
        <v>6</v>
      </c>
      <c r="G721" s="13">
        <v>10.15</v>
      </c>
      <c r="H721" s="13">
        <f t="shared" si="14"/>
        <v>60.9</v>
      </c>
    </row>
    <row r="722" spans="1:8" s="5" customFormat="1" ht="31.15" customHeight="1" x14ac:dyDescent="0.25">
      <c r="A722" s="11">
        <v>707</v>
      </c>
      <c r="B722" s="11"/>
      <c r="C722" s="12" t="s">
        <v>1312</v>
      </c>
      <c r="D722" s="12" t="s">
        <v>1313</v>
      </c>
      <c r="E722" s="11" t="s">
        <v>443</v>
      </c>
      <c r="F722" s="11">
        <v>0.1066</v>
      </c>
      <c r="G722" s="13">
        <v>550</v>
      </c>
      <c r="H722" s="13">
        <f t="shared" si="14"/>
        <v>58.63</v>
      </c>
    </row>
    <row r="723" spans="1:8" s="5" customFormat="1" ht="15.6" customHeight="1" x14ac:dyDescent="0.25">
      <c r="A723" s="11">
        <v>708</v>
      </c>
      <c r="B723" s="11"/>
      <c r="C723" s="12" t="s">
        <v>1314</v>
      </c>
      <c r="D723" s="12" t="s">
        <v>1315</v>
      </c>
      <c r="E723" s="11" t="s">
        <v>443</v>
      </c>
      <c r="F723" s="11">
        <v>0.53810179999999996</v>
      </c>
      <c r="G723" s="13">
        <v>108.4</v>
      </c>
      <c r="H723" s="13">
        <f t="shared" si="14"/>
        <v>58.33</v>
      </c>
    </row>
    <row r="724" spans="1:8" s="5" customFormat="1" ht="15.6" customHeight="1" x14ac:dyDescent="0.25">
      <c r="A724" s="11">
        <v>709</v>
      </c>
      <c r="B724" s="11"/>
      <c r="C724" s="12" t="s">
        <v>1316</v>
      </c>
      <c r="D724" s="12" t="s">
        <v>1317</v>
      </c>
      <c r="E724" s="11" t="s">
        <v>446</v>
      </c>
      <c r="F724" s="11">
        <v>1.9348E-3</v>
      </c>
      <c r="G724" s="13">
        <v>30030</v>
      </c>
      <c r="H724" s="13">
        <f t="shared" si="14"/>
        <v>58.1</v>
      </c>
    </row>
    <row r="725" spans="1:8" s="5" customFormat="1" ht="15.6" customHeight="1" x14ac:dyDescent="0.25">
      <c r="A725" s="11">
        <v>710</v>
      </c>
      <c r="B725" s="11"/>
      <c r="C725" s="12" t="s">
        <v>1318</v>
      </c>
      <c r="D725" s="12" t="s">
        <v>1319</v>
      </c>
      <c r="E725" s="11" t="s">
        <v>623</v>
      </c>
      <c r="F725" s="11">
        <v>0.03</v>
      </c>
      <c r="G725" s="13">
        <v>1819.3</v>
      </c>
      <c r="H725" s="13">
        <f t="shared" si="14"/>
        <v>54.58</v>
      </c>
    </row>
    <row r="726" spans="1:8" s="5" customFormat="1" ht="15.6" customHeight="1" x14ac:dyDescent="0.25">
      <c r="A726" s="11">
        <v>711</v>
      </c>
      <c r="B726" s="11"/>
      <c r="C726" s="12" t="s">
        <v>477</v>
      </c>
      <c r="D726" s="12" t="s">
        <v>1320</v>
      </c>
      <c r="E726" s="11" t="s">
        <v>513</v>
      </c>
      <c r="F726" s="11">
        <v>40</v>
      </c>
      <c r="G726" s="13">
        <v>1.36</v>
      </c>
      <c r="H726" s="13">
        <f t="shared" si="14"/>
        <v>54.4</v>
      </c>
    </row>
    <row r="727" spans="1:8" s="5" customFormat="1" ht="31.15" customHeight="1" x14ac:dyDescent="0.25">
      <c r="A727" s="11">
        <v>712</v>
      </c>
      <c r="B727" s="11"/>
      <c r="C727" s="12" t="s">
        <v>477</v>
      </c>
      <c r="D727" s="12" t="s">
        <v>1321</v>
      </c>
      <c r="E727" s="11" t="s">
        <v>513</v>
      </c>
      <c r="F727" s="11">
        <v>1</v>
      </c>
      <c r="G727" s="13">
        <v>51.4</v>
      </c>
      <c r="H727" s="13">
        <f t="shared" si="14"/>
        <v>51.4</v>
      </c>
    </row>
    <row r="728" spans="1:8" s="5" customFormat="1" ht="15.6" customHeight="1" x14ac:dyDescent="0.25">
      <c r="A728" s="11">
        <v>713</v>
      </c>
      <c r="B728" s="11"/>
      <c r="C728" s="12" t="s">
        <v>477</v>
      </c>
      <c r="D728" s="12" t="s">
        <v>1322</v>
      </c>
      <c r="E728" s="11" t="s">
        <v>453</v>
      </c>
      <c r="F728" s="11">
        <v>222</v>
      </c>
      <c r="G728" s="13">
        <v>0.22</v>
      </c>
      <c r="H728" s="13">
        <f t="shared" si="14"/>
        <v>48.84</v>
      </c>
    </row>
    <row r="729" spans="1:8" s="5" customFormat="1" ht="15.6" customHeight="1" x14ac:dyDescent="0.25">
      <c r="A729" s="11">
        <v>714</v>
      </c>
      <c r="B729" s="11"/>
      <c r="C729" s="12" t="s">
        <v>1323</v>
      </c>
      <c r="D729" s="12" t="s">
        <v>1324</v>
      </c>
      <c r="E729" s="11" t="s">
        <v>446</v>
      </c>
      <c r="F729" s="11">
        <v>4.1999999999999997E-3</v>
      </c>
      <c r="G729" s="13">
        <v>11628</v>
      </c>
      <c r="H729" s="13">
        <f t="shared" si="14"/>
        <v>48.84</v>
      </c>
    </row>
    <row r="730" spans="1:8" s="5" customFormat="1" ht="31.15" customHeight="1" x14ac:dyDescent="0.25">
      <c r="A730" s="11">
        <v>715</v>
      </c>
      <c r="B730" s="11"/>
      <c r="C730" s="12" t="s">
        <v>1325</v>
      </c>
      <c r="D730" s="12" t="s">
        <v>1326</v>
      </c>
      <c r="E730" s="11" t="s">
        <v>443</v>
      </c>
      <c r="F730" s="11">
        <v>4.6198000000000003E-2</v>
      </c>
      <c r="G730" s="13">
        <v>1056</v>
      </c>
      <c r="H730" s="13">
        <f t="shared" si="14"/>
        <v>48.79</v>
      </c>
    </row>
    <row r="731" spans="1:8" s="5" customFormat="1" ht="62.45" customHeight="1" x14ac:dyDescent="0.25">
      <c r="A731" s="11">
        <v>716</v>
      </c>
      <c r="B731" s="11"/>
      <c r="C731" s="12" t="s">
        <v>1327</v>
      </c>
      <c r="D731" s="12" t="s">
        <v>1328</v>
      </c>
      <c r="E731" s="11" t="s">
        <v>483</v>
      </c>
      <c r="F731" s="11">
        <v>1.59</v>
      </c>
      <c r="G731" s="13">
        <v>30.56</v>
      </c>
      <c r="H731" s="13">
        <f t="shared" si="14"/>
        <v>48.59</v>
      </c>
    </row>
    <row r="732" spans="1:8" s="5" customFormat="1" ht="15.6" customHeight="1" x14ac:dyDescent="0.25">
      <c r="A732" s="11">
        <v>717</v>
      </c>
      <c r="B732" s="11"/>
      <c r="C732" s="12" t="s">
        <v>477</v>
      </c>
      <c r="D732" s="12" t="s">
        <v>1329</v>
      </c>
      <c r="E732" s="11" t="s">
        <v>513</v>
      </c>
      <c r="F732" s="11">
        <v>1</v>
      </c>
      <c r="G732" s="13">
        <v>48.54</v>
      </c>
      <c r="H732" s="13">
        <f t="shared" si="14"/>
        <v>48.54</v>
      </c>
    </row>
    <row r="733" spans="1:8" s="5" customFormat="1" ht="31.15" customHeight="1" x14ac:dyDescent="0.25">
      <c r="A733" s="11">
        <v>718</v>
      </c>
      <c r="B733" s="11"/>
      <c r="C733" s="12" t="s">
        <v>477</v>
      </c>
      <c r="D733" s="12" t="s">
        <v>1330</v>
      </c>
      <c r="E733" s="11" t="s">
        <v>513</v>
      </c>
      <c r="F733" s="11">
        <v>50</v>
      </c>
      <c r="G733" s="13">
        <v>0.91</v>
      </c>
      <c r="H733" s="13">
        <f t="shared" si="14"/>
        <v>45.5</v>
      </c>
    </row>
    <row r="734" spans="1:8" s="5" customFormat="1" ht="31.15" customHeight="1" x14ac:dyDescent="0.25">
      <c r="A734" s="11">
        <v>719</v>
      </c>
      <c r="B734" s="11"/>
      <c r="C734" s="12" t="s">
        <v>1331</v>
      </c>
      <c r="D734" s="12" t="s">
        <v>1332</v>
      </c>
      <c r="E734" s="11" t="s">
        <v>443</v>
      </c>
      <c r="F734" s="11">
        <v>3.1772000000000002E-2</v>
      </c>
      <c r="G734" s="13">
        <v>1375</v>
      </c>
      <c r="H734" s="13">
        <f t="shared" si="14"/>
        <v>43.69</v>
      </c>
    </row>
    <row r="735" spans="1:8" s="5" customFormat="1" ht="46.9" customHeight="1" x14ac:dyDescent="0.25">
      <c r="A735" s="11">
        <v>720</v>
      </c>
      <c r="B735" s="11"/>
      <c r="C735" s="12" t="s">
        <v>1333</v>
      </c>
      <c r="D735" s="12" t="s">
        <v>1334</v>
      </c>
      <c r="E735" s="11" t="s">
        <v>446</v>
      </c>
      <c r="F735" s="11">
        <v>5.6452000000000004E-3</v>
      </c>
      <c r="G735" s="13">
        <v>7712</v>
      </c>
      <c r="H735" s="13">
        <f t="shared" si="14"/>
        <v>43.54</v>
      </c>
    </row>
    <row r="736" spans="1:8" s="5" customFormat="1" ht="31.15" customHeight="1" x14ac:dyDescent="0.25">
      <c r="A736" s="11">
        <v>721</v>
      </c>
      <c r="B736" s="11"/>
      <c r="C736" s="12" t="s">
        <v>1335</v>
      </c>
      <c r="D736" s="12" t="s">
        <v>1336</v>
      </c>
      <c r="E736" s="11" t="s">
        <v>474</v>
      </c>
      <c r="F736" s="11">
        <v>9.6</v>
      </c>
      <c r="G736" s="13">
        <v>4.38</v>
      </c>
      <c r="H736" s="13">
        <f t="shared" si="14"/>
        <v>42.05</v>
      </c>
    </row>
    <row r="737" spans="1:8" s="5" customFormat="1" ht="15.6" customHeight="1" x14ac:dyDescent="0.25">
      <c r="A737" s="11">
        <v>722</v>
      </c>
      <c r="B737" s="11"/>
      <c r="C737" s="12" t="s">
        <v>477</v>
      </c>
      <c r="D737" s="12" t="s">
        <v>1337</v>
      </c>
      <c r="E737" s="11" t="s">
        <v>513</v>
      </c>
      <c r="F737" s="11">
        <v>2</v>
      </c>
      <c r="G737" s="13">
        <v>20.149999999999999</v>
      </c>
      <c r="H737" s="13">
        <f t="shared" si="14"/>
        <v>40.299999999999997</v>
      </c>
    </row>
    <row r="738" spans="1:8" s="5" customFormat="1" ht="15.6" customHeight="1" x14ac:dyDescent="0.25">
      <c r="A738" s="11">
        <v>723</v>
      </c>
      <c r="B738" s="11"/>
      <c r="C738" s="12" t="s">
        <v>477</v>
      </c>
      <c r="D738" s="12" t="s">
        <v>1338</v>
      </c>
      <c r="E738" s="11" t="s">
        <v>513</v>
      </c>
      <c r="F738" s="11">
        <v>2</v>
      </c>
      <c r="G738" s="13">
        <v>19.91</v>
      </c>
      <c r="H738" s="13">
        <f t="shared" si="14"/>
        <v>39.82</v>
      </c>
    </row>
    <row r="739" spans="1:8" s="5" customFormat="1" ht="15.6" customHeight="1" x14ac:dyDescent="0.25">
      <c r="A739" s="11">
        <v>724</v>
      </c>
      <c r="B739" s="11"/>
      <c r="C739" s="12" t="s">
        <v>477</v>
      </c>
      <c r="D739" s="12" t="s">
        <v>1339</v>
      </c>
      <c r="E739" s="11" t="s">
        <v>513</v>
      </c>
      <c r="F739" s="11">
        <v>2</v>
      </c>
      <c r="G739" s="13">
        <v>19.91</v>
      </c>
      <c r="H739" s="13">
        <f t="shared" si="14"/>
        <v>39.82</v>
      </c>
    </row>
    <row r="740" spans="1:8" s="5" customFormat="1" ht="31.15" customHeight="1" x14ac:dyDescent="0.25">
      <c r="A740" s="11">
        <v>725</v>
      </c>
      <c r="B740" s="11"/>
      <c r="C740" s="12" t="s">
        <v>1340</v>
      </c>
      <c r="D740" s="12" t="s">
        <v>1341</v>
      </c>
      <c r="E740" s="11" t="s">
        <v>443</v>
      </c>
      <c r="F740" s="11">
        <v>8.0000000000000002E-3</v>
      </c>
      <c r="G740" s="13">
        <v>4949.3999999999996</v>
      </c>
      <c r="H740" s="13">
        <f t="shared" si="14"/>
        <v>39.6</v>
      </c>
    </row>
    <row r="741" spans="1:8" s="5" customFormat="1" ht="15.6" customHeight="1" x14ac:dyDescent="0.25">
      <c r="A741" s="11">
        <v>726</v>
      </c>
      <c r="B741" s="11"/>
      <c r="C741" s="12" t="s">
        <v>1342</v>
      </c>
      <c r="D741" s="12" t="s">
        <v>1343</v>
      </c>
      <c r="E741" s="11" t="s">
        <v>446</v>
      </c>
      <c r="F741" s="11">
        <v>5.3135000000000002E-2</v>
      </c>
      <c r="G741" s="13">
        <v>729.98</v>
      </c>
      <c r="H741" s="13">
        <f t="shared" si="14"/>
        <v>38.79</v>
      </c>
    </row>
    <row r="742" spans="1:8" s="5" customFormat="1" ht="15.6" customHeight="1" x14ac:dyDescent="0.25">
      <c r="A742" s="11">
        <v>727</v>
      </c>
      <c r="B742" s="11"/>
      <c r="C742" s="12" t="s">
        <v>1344</v>
      </c>
      <c r="D742" s="12" t="s">
        <v>1345</v>
      </c>
      <c r="E742" s="11" t="s">
        <v>446</v>
      </c>
      <c r="F742" s="11">
        <v>1.9599999999999999E-2</v>
      </c>
      <c r="G742" s="13">
        <v>1946.91</v>
      </c>
      <c r="H742" s="13">
        <f t="shared" si="14"/>
        <v>38.159999999999997</v>
      </c>
    </row>
    <row r="743" spans="1:8" s="5" customFormat="1" ht="15.6" customHeight="1" x14ac:dyDescent="0.25">
      <c r="A743" s="11">
        <v>728</v>
      </c>
      <c r="B743" s="11"/>
      <c r="C743" s="12" t="s">
        <v>1346</v>
      </c>
      <c r="D743" s="12" t="s">
        <v>1347</v>
      </c>
      <c r="E743" s="11" t="s">
        <v>446</v>
      </c>
      <c r="F743" s="11">
        <v>1.1107799999999999E-2</v>
      </c>
      <c r="G743" s="13">
        <v>3390</v>
      </c>
      <c r="H743" s="13">
        <f t="shared" si="14"/>
        <v>37.659999999999997</v>
      </c>
    </row>
    <row r="744" spans="1:8" s="5" customFormat="1" ht="31.15" customHeight="1" x14ac:dyDescent="0.25">
      <c r="A744" s="11">
        <v>729</v>
      </c>
      <c r="B744" s="11"/>
      <c r="C744" s="12" t="s">
        <v>1348</v>
      </c>
      <c r="D744" s="12" t="s">
        <v>1349</v>
      </c>
      <c r="E744" s="11" t="s">
        <v>446</v>
      </c>
      <c r="F744" s="11">
        <v>1E-3</v>
      </c>
      <c r="G744" s="13">
        <v>37517</v>
      </c>
      <c r="H744" s="13">
        <f t="shared" si="14"/>
        <v>37.520000000000003</v>
      </c>
    </row>
    <row r="745" spans="1:8" s="5" customFormat="1" ht="15.6" customHeight="1" x14ac:dyDescent="0.25">
      <c r="A745" s="11">
        <v>730</v>
      </c>
      <c r="B745" s="11"/>
      <c r="C745" s="12" t="s">
        <v>1350</v>
      </c>
      <c r="D745" s="12" t="s">
        <v>1351</v>
      </c>
      <c r="E745" s="11" t="s">
        <v>446</v>
      </c>
      <c r="F745" s="11">
        <v>2.1008599999999999E-2</v>
      </c>
      <c r="G745" s="13">
        <v>1554.2</v>
      </c>
      <c r="H745" s="13">
        <f t="shared" si="14"/>
        <v>32.65</v>
      </c>
    </row>
    <row r="746" spans="1:8" s="5" customFormat="1" ht="15.6" customHeight="1" x14ac:dyDescent="0.25">
      <c r="A746" s="11">
        <v>731</v>
      </c>
      <c r="B746" s="11"/>
      <c r="C746" s="12" t="s">
        <v>1352</v>
      </c>
      <c r="D746" s="12" t="s">
        <v>1353</v>
      </c>
      <c r="E746" s="11" t="s">
        <v>446</v>
      </c>
      <c r="F746" s="11">
        <v>8.5010000000000001E-4</v>
      </c>
      <c r="G746" s="13">
        <v>37900</v>
      </c>
      <c r="H746" s="13">
        <f t="shared" si="14"/>
        <v>32.22</v>
      </c>
    </row>
    <row r="747" spans="1:8" s="5" customFormat="1" ht="15.6" customHeight="1" x14ac:dyDescent="0.25">
      <c r="A747" s="11">
        <v>732</v>
      </c>
      <c r="B747" s="11"/>
      <c r="C747" s="12" t="s">
        <v>1354</v>
      </c>
      <c r="D747" s="12" t="s">
        <v>1355</v>
      </c>
      <c r="E747" s="11" t="s">
        <v>460</v>
      </c>
      <c r="F747" s="11">
        <v>1.1200000000000001</v>
      </c>
      <c r="G747" s="13">
        <v>28.17</v>
      </c>
      <c r="H747" s="13">
        <f t="shared" si="14"/>
        <v>31.55</v>
      </c>
    </row>
    <row r="748" spans="1:8" s="5" customFormat="1" ht="15.6" customHeight="1" x14ac:dyDescent="0.25">
      <c r="A748" s="11">
        <v>733</v>
      </c>
      <c r="B748" s="11"/>
      <c r="C748" s="12" t="s">
        <v>477</v>
      </c>
      <c r="D748" s="12" t="s">
        <v>1356</v>
      </c>
      <c r="E748" s="11" t="s">
        <v>513</v>
      </c>
      <c r="F748" s="11">
        <v>2</v>
      </c>
      <c r="G748" s="13">
        <v>14.13</v>
      </c>
      <c r="H748" s="13">
        <f t="shared" si="14"/>
        <v>28.26</v>
      </c>
    </row>
    <row r="749" spans="1:8" s="5" customFormat="1" ht="31.15" customHeight="1" x14ac:dyDescent="0.25">
      <c r="A749" s="11">
        <v>734</v>
      </c>
      <c r="B749" s="11"/>
      <c r="C749" s="12" t="s">
        <v>1357</v>
      </c>
      <c r="D749" s="12" t="s">
        <v>1358</v>
      </c>
      <c r="E749" s="11" t="s">
        <v>460</v>
      </c>
      <c r="F749" s="11">
        <v>0.72</v>
      </c>
      <c r="G749" s="13">
        <v>38.340000000000003</v>
      </c>
      <c r="H749" s="13">
        <f t="shared" si="14"/>
        <v>27.6</v>
      </c>
    </row>
    <row r="750" spans="1:8" s="5" customFormat="1" ht="31.15" customHeight="1" x14ac:dyDescent="0.25">
      <c r="A750" s="11">
        <v>735</v>
      </c>
      <c r="B750" s="11"/>
      <c r="C750" s="12" t="s">
        <v>1359</v>
      </c>
      <c r="D750" s="12" t="s">
        <v>1360</v>
      </c>
      <c r="E750" s="11" t="s">
        <v>446</v>
      </c>
      <c r="F750" s="11">
        <v>2.4000000000000001E-4</v>
      </c>
      <c r="G750" s="13">
        <v>114220</v>
      </c>
      <c r="H750" s="13">
        <f t="shared" si="14"/>
        <v>27.41</v>
      </c>
    </row>
    <row r="751" spans="1:8" s="5" customFormat="1" ht="46.9" customHeight="1" x14ac:dyDescent="0.25">
      <c r="A751" s="11">
        <v>736</v>
      </c>
      <c r="B751" s="11"/>
      <c r="C751" s="12" t="s">
        <v>1361</v>
      </c>
      <c r="D751" s="12" t="s">
        <v>1362</v>
      </c>
      <c r="E751" s="11" t="s">
        <v>446</v>
      </c>
      <c r="F751" s="11">
        <v>7.6199999999999998E-4</v>
      </c>
      <c r="G751" s="13">
        <v>35011</v>
      </c>
      <c r="H751" s="13">
        <f t="shared" si="14"/>
        <v>26.68</v>
      </c>
    </row>
    <row r="752" spans="1:8" s="5" customFormat="1" ht="31.15" customHeight="1" x14ac:dyDescent="0.25">
      <c r="A752" s="11">
        <v>737</v>
      </c>
      <c r="B752" s="11"/>
      <c r="C752" s="12" t="s">
        <v>477</v>
      </c>
      <c r="D752" s="12" t="s">
        <v>1363</v>
      </c>
      <c r="E752" s="11" t="s">
        <v>513</v>
      </c>
      <c r="F752" s="11">
        <v>2</v>
      </c>
      <c r="G752" s="13">
        <v>12.67</v>
      </c>
      <c r="H752" s="13">
        <f t="shared" si="14"/>
        <v>25.34</v>
      </c>
    </row>
    <row r="753" spans="1:8" s="5" customFormat="1" ht="15.6" customHeight="1" x14ac:dyDescent="0.25">
      <c r="A753" s="11">
        <v>738</v>
      </c>
      <c r="B753" s="11"/>
      <c r="C753" s="12" t="s">
        <v>1364</v>
      </c>
      <c r="D753" s="12" t="s">
        <v>1365</v>
      </c>
      <c r="E753" s="11" t="s">
        <v>446</v>
      </c>
      <c r="F753" s="11">
        <v>3.5199999999999999E-4</v>
      </c>
      <c r="G753" s="13">
        <v>70200</v>
      </c>
      <c r="H753" s="13">
        <f t="shared" si="14"/>
        <v>24.71</v>
      </c>
    </row>
    <row r="754" spans="1:8" s="5" customFormat="1" ht="15.6" customHeight="1" x14ac:dyDescent="0.25">
      <c r="A754" s="11">
        <v>739</v>
      </c>
      <c r="B754" s="11"/>
      <c r="C754" s="12" t="s">
        <v>1366</v>
      </c>
      <c r="D754" s="12" t="s">
        <v>1367</v>
      </c>
      <c r="E754" s="11" t="s">
        <v>460</v>
      </c>
      <c r="F754" s="11">
        <v>0.1782</v>
      </c>
      <c r="G754" s="13">
        <v>133.05000000000001</v>
      </c>
      <c r="H754" s="13">
        <f t="shared" si="14"/>
        <v>23.71</v>
      </c>
    </row>
    <row r="755" spans="1:8" s="5" customFormat="1" ht="15.6" customHeight="1" x14ac:dyDescent="0.25">
      <c r="A755" s="11">
        <v>740</v>
      </c>
      <c r="B755" s="11"/>
      <c r="C755" s="12" t="s">
        <v>1368</v>
      </c>
      <c r="D755" s="12" t="s">
        <v>1369</v>
      </c>
      <c r="E755" s="11" t="s">
        <v>446</v>
      </c>
      <c r="F755" s="11">
        <v>2.8960000000000001E-3</v>
      </c>
      <c r="G755" s="13">
        <v>7977</v>
      </c>
      <c r="H755" s="13">
        <f t="shared" si="14"/>
        <v>23.1</v>
      </c>
    </row>
    <row r="756" spans="1:8" s="5" customFormat="1" ht="15.6" customHeight="1" x14ac:dyDescent="0.25">
      <c r="A756" s="11">
        <v>741</v>
      </c>
      <c r="B756" s="11"/>
      <c r="C756" s="12" t="s">
        <v>477</v>
      </c>
      <c r="D756" s="12" t="s">
        <v>1370</v>
      </c>
      <c r="E756" s="11" t="s">
        <v>513</v>
      </c>
      <c r="F756" s="11">
        <v>2</v>
      </c>
      <c r="G756" s="13">
        <v>11.29</v>
      </c>
      <c r="H756" s="13">
        <f t="shared" si="14"/>
        <v>22.58</v>
      </c>
    </row>
    <row r="757" spans="1:8" s="5" customFormat="1" ht="31.15" customHeight="1" x14ac:dyDescent="0.25">
      <c r="A757" s="11">
        <v>742</v>
      </c>
      <c r="B757" s="11"/>
      <c r="C757" s="12" t="s">
        <v>1371</v>
      </c>
      <c r="D757" s="12" t="s">
        <v>1372</v>
      </c>
      <c r="E757" s="11" t="s">
        <v>446</v>
      </c>
      <c r="F757" s="11">
        <v>1.8600000000000001E-3</v>
      </c>
      <c r="G757" s="13">
        <v>12110</v>
      </c>
      <c r="H757" s="13">
        <f t="shared" si="14"/>
        <v>22.52</v>
      </c>
    </row>
    <row r="758" spans="1:8" s="5" customFormat="1" ht="78" customHeight="1" x14ac:dyDescent="0.25">
      <c r="A758" s="11">
        <v>743</v>
      </c>
      <c r="B758" s="11"/>
      <c r="C758" s="12" t="s">
        <v>1373</v>
      </c>
      <c r="D758" s="12" t="s">
        <v>1374</v>
      </c>
      <c r="E758" s="11" t="s">
        <v>483</v>
      </c>
      <c r="F758" s="11">
        <v>3</v>
      </c>
      <c r="G758" s="13">
        <v>7.22</v>
      </c>
      <c r="H758" s="13">
        <f t="shared" si="14"/>
        <v>21.66</v>
      </c>
    </row>
    <row r="759" spans="1:8" s="5" customFormat="1" ht="46.9" customHeight="1" x14ac:dyDescent="0.25">
      <c r="A759" s="11">
        <v>744</v>
      </c>
      <c r="B759" s="11"/>
      <c r="C759" s="12" t="s">
        <v>1375</v>
      </c>
      <c r="D759" s="12" t="s">
        <v>1376</v>
      </c>
      <c r="E759" s="11" t="s">
        <v>443</v>
      </c>
      <c r="F759" s="11">
        <v>1.584E-2</v>
      </c>
      <c r="G759" s="13">
        <v>1320</v>
      </c>
      <c r="H759" s="13">
        <f t="shared" si="14"/>
        <v>20.91</v>
      </c>
    </row>
    <row r="760" spans="1:8" s="5" customFormat="1" ht="15.6" customHeight="1" x14ac:dyDescent="0.25">
      <c r="A760" s="11">
        <v>745</v>
      </c>
      <c r="B760" s="11"/>
      <c r="C760" s="12" t="s">
        <v>1377</v>
      </c>
      <c r="D760" s="12" t="s">
        <v>1378</v>
      </c>
      <c r="E760" s="11" t="s">
        <v>474</v>
      </c>
      <c r="F760" s="11">
        <v>2</v>
      </c>
      <c r="G760" s="13">
        <v>10</v>
      </c>
      <c r="H760" s="13">
        <f t="shared" si="14"/>
        <v>20</v>
      </c>
    </row>
    <row r="761" spans="1:8" s="5" customFormat="1" ht="15.6" customHeight="1" x14ac:dyDescent="0.25">
      <c r="A761" s="11">
        <v>746</v>
      </c>
      <c r="B761" s="11"/>
      <c r="C761" s="12" t="s">
        <v>1379</v>
      </c>
      <c r="D761" s="12" t="s">
        <v>1380</v>
      </c>
      <c r="E761" s="11" t="s">
        <v>460</v>
      </c>
      <c r="F761" s="11">
        <v>0.31618400000000002</v>
      </c>
      <c r="G761" s="13">
        <v>61.9</v>
      </c>
      <c r="H761" s="13">
        <f t="shared" si="14"/>
        <v>19.57</v>
      </c>
    </row>
    <row r="762" spans="1:8" s="5" customFormat="1" ht="15.6" customHeight="1" x14ac:dyDescent="0.25">
      <c r="A762" s="11">
        <v>747</v>
      </c>
      <c r="B762" s="11"/>
      <c r="C762" s="12" t="s">
        <v>477</v>
      </c>
      <c r="D762" s="12" t="s">
        <v>1381</v>
      </c>
      <c r="E762" s="11" t="s">
        <v>513</v>
      </c>
      <c r="F762" s="11">
        <v>1</v>
      </c>
      <c r="G762" s="13">
        <v>19.29</v>
      </c>
      <c r="H762" s="13">
        <f t="shared" si="14"/>
        <v>19.29</v>
      </c>
    </row>
    <row r="763" spans="1:8" s="5" customFormat="1" ht="15.6" customHeight="1" x14ac:dyDescent="0.25">
      <c r="A763" s="11">
        <v>748</v>
      </c>
      <c r="B763" s="11"/>
      <c r="C763" s="12" t="s">
        <v>1382</v>
      </c>
      <c r="D763" s="12" t="s">
        <v>1383</v>
      </c>
      <c r="E763" s="11" t="s">
        <v>474</v>
      </c>
      <c r="F763" s="11">
        <v>70</v>
      </c>
      <c r="G763" s="13">
        <v>0.27</v>
      </c>
      <c r="H763" s="13">
        <f t="shared" si="14"/>
        <v>18.899999999999999</v>
      </c>
    </row>
    <row r="764" spans="1:8" s="5" customFormat="1" ht="15.6" customHeight="1" x14ac:dyDescent="0.25">
      <c r="A764" s="11">
        <v>749</v>
      </c>
      <c r="B764" s="11"/>
      <c r="C764" s="12" t="s">
        <v>1384</v>
      </c>
      <c r="D764" s="12" t="s">
        <v>1385</v>
      </c>
      <c r="E764" s="11" t="s">
        <v>494</v>
      </c>
      <c r="F764" s="11">
        <v>1.833</v>
      </c>
      <c r="G764" s="13">
        <v>10.199999999999999</v>
      </c>
      <c r="H764" s="13">
        <f t="shared" si="14"/>
        <v>18.7</v>
      </c>
    </row>
    <row r="765" spans="1:8" s="5" customFormat="1" ht="31.15" customHeight="1" x14ac:dyDescent="0.25">
      <c r="A765" s="11">
        <v>750</v>
      </c>
      <c r="B765" s="11"/>
      <c r="C765" s="12" t="s">
        <v>1386</v>
      </c>
      <c r="D765" s="12" t="s">
        <v>1387</v>
      </c>
      <c r="E765" s="11" t="s">
        <v>446</v>
      </c>
      <c r="F765" s="11">
        <v>1.24E-3</v>
      </c>
      <c r="G765" s="13">
        <v>14690</v>
      </c>
      <c r="H765" s="13">
        <f t="shared" si="14"/>
        <v>18.22</v>
      </c>
    </row>
    <row r="766" spans="1:8" s="5" customFormat="1" ht="31.15" customHeight="1" x14ac:dyDescent="0.25">
      <c r="A766" s="11">
        <v>751</v>
      </c>
      <c r="B766" s="11"/>
      <c r="C766" s="12" t="s">
        <v>743</v>
      </c>
      <c r="D766" s="12" t="s">
        <v>744</v>
      </c>
      <c r="E766" s="11" t="s">
        <v>446</v>
      </c>
      <c r="F766" s="11">
        <v>3.0945999999999999E-3</v>
      </c>
      <c r="G766" s="13">
        <v>5520</v>
      </c>
      <c r="H766" s="13">
        <f t="shared" si="14"/>
        <v>17.079999999999998</v>
      </c>
    </row>
    <row r="767" spans="1:8" s="5" customFormat="1" ht="15.6" customHeight="1" x14ac:dyDescent="0.25">
      <c r="A767" s="11">
        <v>752</v>
      </c>
      <c r="B767" s="11"/>
      <c r="C767" s="12" t="s">
        <v>477</v>
      </c>
      <c r="D767" s="12" t="s">
        <v>1388</v>
      </c>
      <c r="E767" s="11" t="s">
        <v>513</v>
      </c>
      <c r="F767" s="11">
        <v>2</v>
      </c>
      <c r="G767" s="13">
        <v>8.5</v>
      </c>
      <c r="H767" s="13">
        <f t="shared" si="14"/>
        <v>17</v>
      </c>
    </row>
    <row r="768" spans="1:8" s="5" customFormat="1" ht="15.6" customHeight="1" x14ac:dyDescent="0.25">
      <c r="A768" s="11">
        <v>753</v>
      </c>
      <c r="B768" s="11"/>
      <c r="C768" s="12" t="s">
        <v>477</v>
      </c>
      <c r="D768" s="12" t="s">
        <v>1389</v>
      </c>
      <c r="E768" s="11" t="s">
        <v>513</v>
      </c>
      <c r="F768" s="11">
        <v>2</v>
      </c>
      <c r="G768" s="13">
        <v>8.5</v>
      </c>
      <c r="H768" s="13">
        <f t="shared" si="14"/>
        <v>17</v>
      </c>
    </row>
    <row r="769" spans="1:8" s="5" customFormat="1" ht="15.6" customHeight="1" x14ac:dyDescent="0.25">
      <c r="A769" s="11">
        <v>754</v>
      </c>
      <c r="B769" s="11"/>
      <c r="C769" s="12" t="s">
        <v>477</v>
      </c>
      <c r="D769" s="12" t="s">
        <v>1390</v>
      </c>
      <c r="E769" s="11" t="s">
        <v>513</v>
      </c>
      <c r="F769" s="11">
        <v>2</v>
      </c>
      <c r="G769" s="13">
        <v>8.3699999999999992</v>
      </c>
      <c r="H769" s="13">
        <f t="shared" si="14"/>
        <v>16.739999999999998</v>
      </c>
    </row>
    <row r="770" spans="1:8" s="5" customFormat="1" ht="31.15" customHeight="1" x14ac:dyDescent="0.25">
      <c r="A770" s="11">
        <v>755</v>
      </c>
      <c r="B770" s="11"/>
      <c r="C770" s="12" t="s">
        <v>1391</v>
      </c>
      <c r="D770" s="12" t="s">
        <v>1392</v>
      </c>
      <c r="E770" s="11" t="s">
        <v>446</v>
      </c>
      <c r="F770" s="11">
        <v>2.5500000000000002E-3</v>
      </c>
      <c r="G770" s="13">
        <v>6508.75</v>
      </c>
      <c r="H770" s="13">
        <f t="shared" si="14"/>
        <v>16.600000000000001</v>
      </c>
    </row>
    <row r="771" spans="1:8" s="5" customFormat="1" ht="31.15" customHeight="1" x14ac:dyDescent="0.25">
      <c r="A771" s="11">
        <v>756</v>
      </c>
      <c r="B771" s="11"/>
      <c r="C771" s="12" t="s">
        <v>1393</v>
      </c>
      <c r="D771" s="12" t="s">
        <v>1394</v>
      </c>
      <c r="E771" s="11" t="s">
        <v>460</v>
      </c>
      <c r="F771" s="11">
        <v>0.58740000000000003</v>
      </c>
      <c r="G771" s="13">
        <v>28.22</v>
      </c>
      <c r="H771" s="13">
        <f t="shared" si="14"/>
        <v>16.579999999999998</v>
      </c>
    </row>
    <row r="772" spans="1:8" s="5" customFormat="1" ht="31.15" customHeight="1" x14ac:dyDescent="0.25">
      <c r="A772" s="11">
        <v>757</v>
      </c>
      <c r="B772" s="11"/>
      <c r="C772" s="12" t="s">
        <v>1395</v>
      </c>
      <c r="D772" s="12" t="s">
        <v>1396</v>
      </c>
      <c r="E772" s="11" t="s">
        <v>446</v>
      </c>
      <c r="F772" s="11">
        <v>1.1418000000000001E-3</v>
      </c>
      <c r="G772" s="13">
        <v>13560</v>
      </c>
      <c r="H772" s="13">
        <f t="shared" si="14"/>
        <v>15.48</v>
      </c>
    </row>
    <row r="773" spans="1:8" s="5" customFormat="1" ht="15.6" customHeight="1" x14ac:dyDescent="0.25">
      <c r="A773" s="11">
        <v>758</v>
      </c>
      <c r="B773" s="11"/>
      <c r="C773" s="12" t="s">
        <v>1128</v>
      </c>
      <c r="D773" s="12" t="s">
        <v>1129</v>
      </c>
      <c r="E773" s="11" t="s">
        <v>443</v>
      </c>
      <c r="F773" s="11">
        <v>2.5742000000000001E-2</v>
      </c>
      <c r="G773" s="13">
        <v>600</v>
      </c>
      <c r="H773" s="13">
        <f t="shared" ref="H773:H836" si="15">ROUND(F773*G773,2)</f>
        <v>15.45</v>
      </c>
    </row>
    <row r="774" spans="1:8" s="5" customFormat="1" ht="31.15" customHeight="1" x14ac:dyDescent="0.25">
      <c r="A774" s="11">
        <v>759</v>
      </c>
      <c r="B774" s="11"/>
      <c r="C774" s="12" t="s">
        <v>1397</v>
      </c>
      <c r="D774" s="12" t="s">
        <v>1398</v>
      </c>
      <c r="E774" s="11" t="s">
        <v>443</v>
      </c>
      <c r="F774" s="11">
        <v>8.7112999999999999E-3</v>
      </c>
      <c r="G774" s="13">
        <v>1700</v>
      </c>
      <c r="H774" s="13">
        <f t="shared" si="15"/>
        <v>14.81</v>
      </c>
    </row>
    <row r="775" spans="1:8" s="5" customFormat="1" ht="46.9" customHeight="1" x14ac:dyDescent="0.25">
      <c r="A775" s="11">
        <v>760</v>
      </c>
      <c r="B775" s="11"/>
      <c r="C775" s="12" t="s">
        <v>1399</v>
      </c>
      <c r="D775" s="12" t="s">
        <v>1400</v>
      </c>
      <c r="E775" s="11" t="s">
        <v>697</v>
      </c>
      <c r="F775" s="11">
        <v>7.3440000000000003</v>
      </c>
      <c r="G775" s="13">
        <v>2</v>
      </c>
      <c r="H775" s="13">
        <f t="shared" si="15"/>
        <v>14.69</v>
      </c>
    </row>
    <row r="776" spans="1:8" s="5" customFormat="1" ht="31.15" customHeight="1" x14ac:dyDescent="0.25">
      <c r="A776" s="11">
        <v>761</v>
      </c>
      <c r="B776" s="11"/>
      <c r="C776" s="12" t="s">
        <v>1401</v>
      </c>
      <c r="D776" s="12" t="s">
        <v>1402</v>
      </c>
      <c r="E776" s="11" t="s">
        <v>697</v>
      </c>
      <c r="F776" s="11">
        <v>0.72</v>
      </c>
      <c r="G776" s="13">
        <v>20</v>
      </c>
      <c r="H776" s="13">
        <f t="shared" si="15"/>
        <v>14.4</v>
      </c>
    </row>
    <row r="777" spans="1:8" s="5" customFormat="1" ht="15.6" customHeight="1" x14ac:dyDescent="0.25">
      <c r="A777" s="11">
        <v>762</v>
      </c>
      <c r="B777" s="11"/>
      <c r="C777" s="12" t="s">
        <v>1403</v>
      </c>
      <c r="D777" s="12" t="s">
        <v>1404</v>
      </c>
      <c r="E777" s="11" t="s">
        <v>474</v>
      </c>
      <c r="F777" s="11">
        <v>2.76</v>
      </c>
      <c r="G777" s="13">
        <v>5</v>
      </c>
      <c r="H777" s="13">
        <f t="shared" si="15"/>
        <v>13.8</v>
      </c>
    </row>
    <row r="778" spans="1:8" s="5" customFormat="1" ht="15.6" customHeight="1" x14ac:dyDescent="0.25">
      <c r="A778" s="11">
        <v>763</v>
      </c>
      <c r="B778" s="11"/>
      <c r="C778" s="12" t="s">
        <v>1405</v>
      </c>
      <c r="D778" s="12" t="s">
        <v>1406</v>
      </c>
      <c r="E778" s="11" t="s">
        <v>446</v>
      </c>
      <c r="F778" s="11">
        <v>3.3E-4</v>
      </c>
      <c r="G778" s="13">
        <v>41210</v>
      </c>
      <c r="H778" s="13">
        <f t="shared" si="15"/>
        <v>13.6</v>
      </c>
    </row>
    <row r="779" spans="1:8" s="5" customFormat="1" ht="15.6" customHeight="1" x14ac:dyDescent="0.25">
      <c r="A779" s="11">
        <v>764</v>
      </c>
      <c r="B779" s="11"/>
      <c r="C779" s="12" t="s">
        <v>1407</v>
      </c>
      <c r="D779" s="12" t="s">
        <v>1408</v>
      </c>
      <c r="E779" s="11" t="s">
        <v>446</v>
      </c>
      <c r="F779" s="11">
        <v>3.3478000000000002E-3</v>
      </c>
      <c r="G779" s="13">
        <v>3938.2</v>
      </c>
      <c r="H779" s="13">
        <f t="shared" si="15"/>
        <v>13.18</v>
      </c>
    </row>
    <row r="780" spans="1:8" s="5" customFormat="1" ht="31.15" customHeight="1" x14ac:dyDescent="0.25">
      <c r="A780" s="11">
        <v>765</v>
      </c>
      <c r="B780" s="11"/>
      <c r="C780" s="12" t="s">
        <v>1409</v>
      </c>
      <c r="D780" s="12" t="s">
        <v>1410</v>
      </c>
      <c r="E780" s="11" t="s">
        <v>697</v>
      </c>
      <c r="F780" s="11">
        <v>0.03</v>
      </c>
      <c r="G780" s="13">
        <v>435</v>
      </c>
      <c r="H780" s="13">
        <f t="shared" si="15"/>
        <v>13.05</v>
      </c>
    </row>
    <row r="781" spans="1:8" s="5" customFormat="1" ht="15.6" customHeight="1" x14ac:dyDescent="0.25">
      <c r="A781" s="11">
        <v>766</v>
      </c>
      <c r="B781" s="11"/>
      <c r="C781" s="12" t="s">
        <v>1411</v>
      </c>
      <c r="D781" s="12" t="s">
        <v>1412</v>
      </c>
      <c r="E781" s="11" t="s">
        <v>697</v>
      </c>
      <c r="F781" s="11">
        <v>0.1168</v>
      </c>
      <c r="G781" s="13">
        <v>110</v>
      </c>
      <c r="H781" s="13">
        <f t="shared" si="15"/>
        <v>12.85</v>
      </c>
    </row>
    <row r="782" spans="1:8" s="5" customFormat="1" ht="31.15" customHeight="1" x14ac:dyDescent="0.25">
      <c r="A782" s="11">
        <v>767</v>
      </c>
      <c r="B782" s="11"/>
      <c r="C782" s="12" t="s">
        <v>1413</v>
      </c>
      <c r="D782" s="12" t="s">
        <v>1414</v>
      </c>
      <c r="E782" s="11" t="s">
        <v>446</v>
      </c>
      <c r="F782" s="11">
        <v>2.6280000000000001E-2</v>
      </c>
      <c r="G782" s="13">
        <v>480</v>
      </c>
      <c r="H782" s="13">
        <f t="shared" si="15"/>
        <v>12.61</v>
      </c>
    </row>
    <row r="783" spans="1:8" s="5" customFormat="1" ht="31.15" customHeight="1" x14ac:dyDescent="0.25">
      <c r="A783" s="11">
        <v>768</v>
      </c>
      <c r="B783" s="11"/>
      <c r="C783" s="12" t="s">
        <v>1415</v>
      </c>
      <c r="D783" s="12" t="s">
        <v>1416</v>
      </c>
      <c r="E783" s="11" t="s">
        <v>460</v>
      </c>
      <c r="F783" s="11">
        <v>0.3</v>
      </c>
      <c r="G783" s="13">
        <v>38.89</v>
      </c>
      <c r="H783" s="13">
        <f t="shared" si="15"/>
        <v>11.67</v>
      </c>
    </row>
    <row r="784" spans="1:8" s="5" customFormat="1" ht="15.6" customHeight="1" x14ac:dyDescent="0.25">
      <c r="A784" s="11">
        <v>769</v>
      </c>
      <c r="B784" s="11"/>
      <c r="C784" s="12" t="s">
        <v>1417</v>
      </c>
      <c r="D784" s="12" t="s">
        <v>1418</v>
      </c>
      <c r="E784" s="11" t="s">
        <v>460</v>
      </c>
      <c r="F784" s="11">
        <v>0.15809200000000001</v>
      </c>
      <c r="G784" s="13">
        <v>72.400000000000006</v>
      </c>
      <c r="H784" s="13">
        <f t="shared" si="15"/>
        <v>11.45</v>
      </c>
    </row>
    <row r="785" spans="1:8" s="5" customFormat="1" ht="15.6" customHeight="1" x14ac:dyDescent="0.25">
      <c r="A785" s="11">
        <v>770</v>
      </c>
      <c r="B785" s="11"/>
      <c r="C785" s="12" t="s">
        <v>1419</v>
      </c>
      <c r="D785" s="12" t="s">
        <v>1420</v>
      </c>
      <c r="E785" s="11" t="s">
        <v>1421</v>
      </c>
      <c r="F785" s="11">
        <v>0.12</v>
      </c>
      <c r="G785" s="13">
        <v>94</v>
      </c>
      <c r="H785" s="13">
        <f t="shared" si="15"/>
        <v>11.28</v>
      </c>
    </row>
    <row r="786" spans="1:8" s="5" customFormat="1" ht="15.6" customHeight="1" x14ac:dyDescent="0.25">
      <c r="A786" s="11">
        <v>771</v>
      </c>
      <c r="B786" s="11"/>
      <c r="C786" s="12" t="s">
        <v>1422</v>
      </c>
      <c r="D786" s="12" t="s">
        <v>1423</v>
      </c>
      <c r="E786" s="11" t="s">
        <v>697</v>
      </c>
      <c r="F786" s="11">
        <v>6.6000000000000003E-2</v>
      </c>
      <c r="G786" s="13">
        <v>164</v>
      </c>
      <c r="H786" s="13">
        <f t="shared" si="15"/>
        <v>10.82</v>
      </c>
    </row>
    <row r="787" spans="1:8" s="5" customFormat="1" ht="15.6" customHeight="1" x14ac:dyDescent="0.25">
      <c r="A787" s="11">
        <v>772</v>
      </c>
      <c r="B787" s="11"/>
      <c r="C787" s="12" t="s">
        <v>1424</v>
      </c>
      <c r="D787" s="12" t="s">
        <v>1425</v>
      </c>
      <c r="E787" s="11" t="s">
        <v>446</v>
      </c>
      <c r="F787" s="11">
        <v>3.6000000000000002E-4</v>
      </c>
      <c r="G787" s="13">
        <v>28300.400000000001</v>
      </c>
      <c r="H787" s="13">
        <f t="shared" si="15"/>
        <v>10.19</v>
      </c>
    </row>
    <row r="788" spans="1:8" s="5" customFormat="1" ht="15.6" customHeight="1" x14ac:dyDescent="0.25">
      <c r="A788" s="11">
        <v>773</v>
      </c>
      <c r="B788" s="11"/>
      <c r="C788" s="12" t="s">
        <v>477</v>
      </c>
      <c r="D788" s="12" t="s">
        <v>1426</v>
      </c>
      <c r="E788" s="11" t="s">
        <v>483</v>
      </c>
      <c r="F788" s="11">
        <v>20</v>
      </c>
      <c r="G788" s="13">
        <v>0.48</v>
      </c>
      <c r="H788" s="13">
        <f t="shared" si="15"/>
        <v>9.6</v>
      </c>
    </row>
    <row r="789" spans="1:8" s="5" customFormat="1" ht="31.15" customHeight="1" x14ac:dyDescent="0.25">
      <c r="A789" s="11">
        <v>774</v>
      </c>
      <c r="B789" s="11"/>
      <c r="C789" s="12" t="s">
        <v>1427</v>
      </c>
      <c r="D789" s="12" t="s">
        <v>1428</v>
      </c>
      <c r="E789" s="11" t="s">
        <v>540</v>
      </c>
      <c r="F789" s="11">
        <v>0.32</v>
      </c>
      <c r="G789" s="13">
        <v>30</v>
      </c>
      <c r="H789" s="13">
        <f t="shared" si="15"/>
        <v>9.6</v>
      </c>
    </row>
    <row r="790" spans="1:8" s="5" customFormat="1" ht="15.6" customHeight="1" x14ac:dyDescent="0.25">
      <c r="A790" s="11">
        <v>775</v>
      </c>
      <c r="B790" s="11"/>
      <c r="C790" s="12" t="s">
        <v>1429</v>
      </c>
      <c r="D790" s="12" t="s">
        <v>1430</v>
      </c>
      <c r="E790" s="11" t="s">
        <v>460</v>
      </c>
      <c r="F790" s="11">
        <v>1.5629999999999999</v>
      </c>
      <c r="G790" s="13">
        <v>6</v>
      </c>
      <c r="H790" s="13">
        <f t="shared" si="15"/>
        <v>9.3800000000000008</v>
      </c>
    </row>
    <row r="791" spans="1:8" s="5" customFormat="1" ht="15.6" customHeight="1" x14ac:dyDescent="0.25">
      <c r="A791" s="11">
        <v>776</v>
      </c>
      <c r="B791" s="11"/>
      <c r="C791" s="12" t="s">
        <v>477</v>
      </c>
      <c r="D791" s="12" t="s">
        <v>1431</v>
      </c>
      <c r="E791" s="11" t="s">
        <v>513</v>
      </c>
      <c r="F791" s="11">
        <v>8</v>
      </c>
      <c r="G791" s="13">
        <v>1.1399999999999999</v>
      </c>
      <c r="H791" s="13">
        <f t="shared" si="15"/>
        <v>9.1199999999999992</v>
      </c>
    </row>
    <row r="792" spans="1:8" s="5" customFormat="1" ht="31.15" customHeight="1" x14ac:dyDescent="0.25">
      <c r="A792" s="11">
        <v>777</v>
      </c>
      <c r="B792" s="11"/>
      <c r="C792" s="12" t="s">
        <v>1432</v>
      </c>
      <c r="D792" s="12" t="s">
        <v>1433</v>
      </c>
      <c r="E792" s="11" t="s">
        <v>443</v>
      </c>
      <c r="F792" s="11">
        <v>1.0200000000000001E-2</v>
      </c>
      <c r="G792" s="13">
        <v>880.01</v>
      </c>
      <c r="H792" s="13">
        <f t="shared" si="15"/>
        <v>8.98</v>
      </c>
    </row>
    <row r="793" spans="1:8" s="5" customFormat="1" ht="15.6" customHeight="1" x14ac:dyDescent="0.25">
      <c r="A793" s="11">
        <v>778</v>
      </c>
      <c r="B793" s="11"/>
      <c r="C793" s="12" t="s">
        <v>1434</v>
      </c>
      <c r="D793" s="12" t="s">
        <v>1435</v>
      </c>
      <c r="E793" s="11" t="s">
        <v>460</v>
      </c>
      <c r="F793" s="11">
        <v>0.504</v>
      </c>
      <c r="G793" s="13">
        <v>16.7</v>
      </c>
      <c r="H793" s="13">
        <f t="shared" si="15"/>
        <v>8.42</v>
      </c>
    </row>
    <row r="794" spans="1:8" s="5" customFormat="1" ht="15.6" customHeight="1" x14ac:dyDescent="0.25">
      <c r="A794" s="11">
        <v>779</v>
      </c>
      <c r="B794" s="11"/>
      <c r="C794" s="12" t="s">
        <v>1436</v>
      </c>
      <c r="D794" s="12" t="s">
        <v>1437</v>
      </c>
      <c r="E794" s="11" t="s">
        <v>443</v>
      </c>
      <c r="F794" s="11">
        <v>2.1144E-2</v>
      </c>
      <c r="G794" s="13">
        <v>395</v>
      </c>
      <c r="H794" s="13">
        <f t="shared" si="15"/>
        <v>8.35</v>
      </c>
    </row>
    <row r="795" spans="1:8" s="5" customFormat="1" ht="15.6" customHeight="1" x14ac:dyDescent="0.25">
      <c r="A795" s="11">
        <v>780</v>
      </c>
      <c r="B795" s="11"/>
      <c r="C795" s="12" t="s">
        <v>477</v>
      </c>
      <c r="D795" s="12" t="s">
        <v>1438</v>
      </c>
      <c r="E795" s="11" t="s">
        <v>513</v>
      </c>
      <c r="F795" s="11">
        <v>1</v>
      </c>
      <c r="G795" s="13">
        <v>8.11</v>
      </c>
      <c r="H795" s="13">
        <f t="shared" si="15"/>
        <v>8.11</v>
      </c>
    </row>
    <row r="796" spans="1:8" s="5" customFormat="1" ht="15.6" customHeight="1" x14ac:dyDescent="0.25">
      <c r="A796" s="11">
        <v>781</v>
      </c>
      <c r="B796" s="11"/>
      <c r="C796" s="12" t="s">
        <v>477</v>
      </c>
      <c r="D796" s="12" t="s">
        <v>1439</v>
      </c>
      <c r="E796" s="11" t="s">
        <v>513</v>
      </c>
      <c r="F796" s="11">
        <v>1</v>
      </c>
      <c r="G796" s="13">
        <v>8.11</v>
      </c>
      <c r="H796" s="13">
        <f t="shared" si="15"/>
        <v>8.11</v>
      </c>
    </row>
    <row r="797" spans="1:8" s="5" customFormat="1" ht="62.45" customHeight="1" x14ac:dyDescent="0.25">
      <c r="A797" s="11">
        <v>782</v>
      </c>
      <c r="B797" s="11"/>
      <c r="C797" s="12" t="s">
        <v>1440</v>
      </c>
      <c r="D797" s="12" t="s">
        <v>1441</v>
      </c>
      <c r="E797" s="11" t="s">
        <v>1006</v>
      </c>
      <c r="F797" s="11">
        <v>0.15529370000000001</v>
      </c>
      <c r="G797" s="13">
        <v>50.24</v>
      </c>
      <c r="H797" s="13">
        <f t="shared" si="15"/>
        <v>7.8</v>
      </c>
    </row>
    <row r="798" spans="1:8" s="5" customFormat="1" ht="15.6" customHeight="1" x14ac:dyDescent="0.25">
      <c r="A798" s="11">
        <v>783</v>
      </c>
      <c r="B798" s="11"/>
      <c r="C798" s="12" t="s">
        <v>477</v>
      </c>
      <c r="D798" s="12" t="s">
        <v>1442</v>
      </c>
      <c r="E798" s="11" t="s">
        <v>513</v>
      </c>
      <c r="F798" s="11">
        <v>1</v>
      </c>
      <c r="G798" s="13">
        <v>7.73</v>
      </c>
      <c r="H798" s="13">
        <f t="shared" si="15"/>
        <v>7.73</v>
      </c>
    </row>
    <row r="799" spans="1:8" s="5" customFormat="1" ht="15.6" customHeight="1" x14ac:dyDescent="0.25">
      <c r="A799" s="11">
        <v>784</v>
      </c>
      <c r="B799" s="11"/>
      <c r="C799" s="12" t="s">
        <v>477</v>
      </c>
      <c r="D799" s="12" t="s">
        <v>1443</v>
      </c>
      <c r="E799" s="11" t="s">
        <v>513</v>
      </c>
      <c r="F799" s="11">
        <v>1</v>
      </c>
      <c r="G799" s="13">
        <v>7.57</v>
      </c>
      <c r="H799" s="13">
        <f t="shared" si="15"/>
        <v>7.57</v>
      </c>
    </row>
    <row r="800" spans="1:8" s="5" customFormat="1" ht="15.6" customHeight="1" x14ac:dyDescent="0.25">
      <c r="A800" s="11">
        <v>785</v>
      </c>
      <c r="B800" s="11"/>
      <c r="C800" s="12" t="s">
        <v>477</v>
      </c>
      <c r="D800" s="12" t="s">
        <v>1444</v>
      </c>
      <c r="E800" s="11" t="s">
        <v>513</v>
      </c>
      <c r="F800" s="11">
        <v>10</v>
      </c>
      <c r="G800" s="13">
        <v>1.1000000000000001</v>
      </c>
      <c r="H800" s="13">
        <f t="shared" si="15"/>
        <v>11</v>
      </c>
    </row>
    <row r="801" spans="1:8" s="5" customFormat="1" ht="15.6" customHeight="1" x14ac:dyDescent="0.25">
      <c r="A801" s="11">
        <v>786</v>
      </c>
      <c r="B801" s="11"/>
      <c r="C801" s="12" t="s">
        <v>1445</v>
      </c>
      <c r="D801" s="12" t="s">
        <v>1446</v>
      </c>
      <c r="E801" s="11" t="s">
        <v>446</v>
      </c>
      <c r="F801" s="11">
        <v>1.2099999999999999E-3</v>
      </c>
      <c r="G801" s="13">
        <v>5850</v>
      </c>
      <c r="H801" s="13">
        <f t="shared" si="15"/>
        <v>7.08</v>
      </c>
    </row>
    <row r="802" spans="1:8" s="5" customFormat="1" ht="15.6" customHeight="1" x14ac:dyDescent="0.25">
      <c r="A802" s="11">
        <v>787</v>
      </c>
      <c r="B802" s="11"/>
      <c r="C802" s="12" t="s">
        <v>1447</v>
      </c>
      <c r="D802" s="12" t="s">
        <v>1448</v>
      </c>
      <c r="E802" s="11" t="s">
        <v>446</v>
      </c>
      <c r="F802" s="11">
        <v>6.4760000000000002E-4</v>
      </c>
      <c r="G802" s="13">
        <v>10200</v>
      </c>
      <c r="H802" s="13">
        <f t="shared" si="15"/>
        <v>6.61</v>
      </c>
    </row>
    <row r="803" spans="1:8" s="5" customFormat="1" ht="31.15" customHeight="1" x14ac:dyDescent="0.25">
      <c r="A803" s="11">
        <v>788</v>
      </c>
      <c r="B803" s="11"/>
      <c r="C803" s="12" t="s">
        <v>1449</v>
      </c>
      <c r="D803" s="12" t="s">
        <v>1450</v>
      </c>
      <c r="E803" s="11" t="s">
        <v>460</v>
      </c>
      <c r="F803" s="11">
        <v>0.86799999999999999</v>
      </c>
      <c r="G803" s="13">
        <v>6.6</v>
      </c>
      <c r="H803" s="13">
        <f t="shared" si="15"/>
        <v>5.73</v>
      </c>
    </row>
    <row r="804" spans="1:8" s="5" customFormat="1" ht="31.15" customHeight="1" x14ac:dyDescent="0.25">
      <c r="A804" s="11">
        <v>789</v>
      </c>
      <c r="B804" s="11"/>
      <c r="C804" s="12" t="s">
        <v>1451</v>
      </c>
      <c r="D804" s="12" t="s">
        <v>1452</v>
      </c>
      <c r="E804" s="11" t="s">
        <v>697</v>
      </c>
      <c r="F804" s="11">
        <v>0.02</v>
      </c>
      <c r="G804" s="13">
        <v>276</v>
      </c>
      <c r="H804" s="13">
        <f t="shared" si="15"/>
        <v>5.52</v>
      </c>
    </row>
    <row r="805" spans="1:8" s="5" customFormat="1" ht="15.6" customHeight="1" x14ac:dyDescent="0.25">
      <c r="A805" s="11">
        <v>790</v>
      </c>
      <c r="B805" s="11"/>
      <c r="C805" s="12" t="s">
        <v>1453</v>
      </c>
      <c r="D805" s="12" t="s">
        <v>1454</v>
      </c>
      <c r="E805" s="11" t="s">
        <v>460</v>
      </c>
      <c r="F805" s="11">
        <v>0.185</v>
      </c>
      <c r="G805" s="13">
        <v>28.93</v>
      </c>
      <c r="H805" s="13">
        <f t="shared" si="15"/>
        <v>5.35</v>
      </c>
    </row>
    <row r="806" spans="1:8" s="5" customFormat="1" ht="15.6" customHeight="1" x14ac:dyDescent="0.25">
      <c r="A806" s="11">
        <v>791</v>
      </c>
      <c r="B806" s="11"/>
      <c r="C806" s="12" t="s">
        <v>1455</v>
      </c>
      <c r="D806" s="12" t="s">
        <v>1456</v>
      </c>
      <c r="E806" s="11" t="s">
        <v>446</v>
      </c>
      <c r="F806" s="11">
        <v>5.9999999999999995E-4</v>
      </c>
      <c r="G806" s="13">
        <v>8105.71</v>
      </c>
      <c r="H806" s="13">
        <f t="shared" si="15"/>
        <v>4.8600000000000003</v>
      </c>
    </row>
    <row r="807" spans="1:8" s="5" customFormat="1" ht="78" customHeight="1" x14ac:dyDescent="0.25">
      <c r="A807" s="11">
        <v>792</v>
      </c>
      <c r="B807" s="11"/>
      <c r="C807" s="12" t="s">
        <v>1457</v>
      </c>
      <c r="D807" s="12" t="s">
        <v>1458</v>
      </c>
      <c r="E807" s="11" t="s">
        <v>540</v>
      </c>
      <c r="F807" s="11">
        <v>0.2</v>
      </c>
      <c r="G807" s="13">
        <v>22.61</v>
      </c>
      <c r="H807" s="13">
        <f t="shared" si="15"/>
        <v>4.5199999999999996</v>
      </c>
    </row>
    <row r="808" spans="1:8" s="5" customFormat="1" ht="15.6" customHeight="1" x14ac:dyDescent="0.25">
      <c r="A808" s="11">
        <v>793</v>
      </c>
      <c r="B808" s="11"/>
      <c r="C808" s="12" t="s">
        <v>1459</v>
      </c>
      <c r="D808" s="12" t="s">
        <v>1460</v>
      </c>
      <c r="E808" s="11" t="s">
        <v>460</v>
      </c>
      <c r="F808" s="11">
        <v>0.33040000000000003</v>
      </c>
      <c r="G808" s="13">
        <v>11.5</v>
      </c>
      <c r="H808" s="13">
        <f t="shared" si="15"/>
        <v>3.8</v>
      </c>
    </row>
    <row r="809" spans="1:8" s="5" customFormat="1" ht="31.15" customHeight="1" x14ac:dyDescent="0.25">
      <c r="A809" s="11">
        <v>794</v>
      </c>
      <c r="B809" s="11"/>
      <c r="C809" s="12" t="s">
        <v>1461</v>
      </c>
      <c r="D809" s="12" t="s">
        <v>1462</v>
      </c>
      <c r="E809" s="11" t="s">
        <v>446</v>
      </c>
      <c r="F809" s="11">
        <v>4.4490000000000003E-4</v>
      </c>
      <c r="G809" s="13">
        <v>8475</v>
      </c>
      <c r="H809" s="13">
        <f t="shared" si="15"/>
        <v>3.77</v>
      </c>
    </row>
    <row r="810" spans="1:8" s="5" customFormat="1" ht="15.6" customHeight="1" x14ac:dyDescent="0.25">
      <c r="A810" s="11">
        <v>795</v>
      </c>
      <c r="B810" s="11"/>
      <c r="C810" s="12" t="s">
        <v>1463</v>
      </c>
      <c r="D810" s="12" t="s">
        <v>1464</v>
      </c>
      <c r="E810" s="11" t="s">
        <v>494</v>
      </c>
      <c r="F810" s="11">
        <v>0.45</v>
      </c>
      <c r="G810" s="13">
        <v>8.33</v>
      </c>
      <c r="H810" s="13">
        <f t="shared" si="15"/>
        <v>3.75</v>
      </c>
    </row>
    <row r="811" spans="1:8" s="5" customFormat="1" ht="15.6" customHeight="1" x14ac:dyDescent="0.25">
      <c r="A811" s="11">
        <v>796</v>
      </c>
      <c r="B811" s="11"/>
      <c r="C811" s="12" t="s">
        <v>813</v>
      </c>
      <c r="D811" s="12" t="s">
        <v>814</v>
      </c>
      <c r="E811" s="11" t="s">
        <v>443</v>
      </c>
      <c r="F811" s="11">
        <v>0.59802599999999995</v>
      </c>
      <c r="G811" s="13">
        <v>6.22</v>
      </c>
      <c r="H811" s="13">
        <f t="shared" si="15"/>
        <v>3.72</v>
      </c>
    </row>
    <row r="812" spans="1:8" s="5" customFormat="1" ht="31.15" customHeight="1" x14ac:dyDescent="0.25">
      <c r="A812" s="11">
        <v>797</v>
      </c>
      <c r="B812" s="11"/>
      <c r="C812" s="12" t="s">
        <v>1465</v>
      </c>
      <c r="D812" s="12" t="s">
        <v>1466</v>
      </c>
      <c r="E812" s="11" t="s">
        <v>474</v>
      </c>
      <c r="F812" s="11">
        <v>16</v>
      </c>
      <c r="G812" s="13">
        <v>0.22</v>
      </c>
      <c r="H812" s="13">
        <f t="shared" si="15"/>
        <v>3.52</v>
      </c>
    </row>
    <row r="813" spans="1:8" s="5" customFormat="1" ht="31.15" customHeight="1" x14ac:dyDescent="0.25">
      <c r="A813" s="11">
        <v>798</v>
      </c>
      <c r="B813" s="11"/>
      <c r="C813" s="12" t="s">
        <v>1467</v>
      </c>
      <c r="D813" s="12" t="s">
        <v>1468</v>
      </c>
      <c r="E813" s="11" t="s">
        <v>443</v>
      </c>
      <c r="F813" s="11">
        <v>4.0000000000000001E-3</v>
      </c>
      <c r="G813" s="13">
        <v>802.46</v>
      </c>
      <c r="H813" s="13">
        <f t="shared" si="15"/>
        <v>3.21</v>
      </c>
    </row>
    <row r="814" spans="1:8" s="5" customFormat="1" ht="15.6" customHeight="1" x14ac:dyDescent="0.25">
      <c r="A814" s="11">
        <v>799</v>
      </c>
      <c r="B814" s="11"/>
      <c r="C814" s="12" t="s">
        <v>1469</v>
      </c>
      <c r="D814" s="12" t="s">
        <v>1470</v>
      </c>
      <c r="E814" s="11" t="s">
        <v>603</v>
      </c>
      <c r="F814" s="11">
        <v>1.0959999999999999E-2</v>
      </c>
      <c r="G814" s="13">
        <v>270</v>
      </c>
      <c r="H814" s="13">
        <f t="shared" si="15"/>
        <v>2.96</v>
      </c>
    </row>
    <row r="815" spans="1:8" s="5" customFormat="1" ht="15.6" customHeight="1" x14ac:dyDescent="0.25">
      <c r="A815" s="11">
        <v>800</v>
      </c>
      <c r="B815" s="11"/>
      <c r="C815" s="12" t="s">
        <v>1471</v>
      </c>
      <c r="D815" s="12" t="s">
        <v>1472</v>
      </c>
      <c r="E815" s="11" t="s">
        <v>446</v>
      </c>
      <c r="F815" s="11">
        <v>1E-4</v>
      </c>
      <c r="G815" s="13">
        <v>27921.97</v>
      </c>
      <c r="H815" s="13">
        <f t="shared" si="15"/>
        <v>2.79</v>
      </c>
    </row>
    <row r="816" spans="1:8" s="5" customFormat="1" ht="31.15" customHeight="1" x14ac:dyDescent="0.25">
      <c r="A816" s="11">
        <v>801</v>
      </c>
      <c r="B816" s="11"/>
      <c r="C816" s="12" t="s">
        <v>1473</v>
      </c>
      <c r="D816" s="12" t="s">
        <v>1474</v>
      </c>
      <c r="E816" s="11" t="s">
        <v>446</v>
      </c>
      <c r="F816" s="11">
        <v>1.8000000000000001E-4</v>
      </c>
      <c r="G816" s="13">
        <v>15481</v>
      </c>
      <c r="H816" s="13">
        <f t="shared" si="15"/>
        <v>2.79</v>
      </c>
    </row>
    <row r="817" spans="1:8" s="5" customFormat="1" ht="15.6" customHeight="1" x14ac:dyDescent="0.25">
      <c r="A817" s="11">
        <v>802</v>
      </c>
      <c r="B817" s="11"/>
      <c r="C817" s="12" t="s">
        <v>1475</v>
      </c>
      <c r="D817" s="12" t="s">
        <v>1476</v>
      </c>
      <c r="E817" s="11" t="s">
        <v>460</v>
      </c>
      <c r="F817" s="11">
        <v>0.18</v>
      </c>
      <c r="G817" s="13">
        <v>15.37</v>
      </c>
      <c r="H817" s="13">
        <f t="shared" si="15"/>
        <v>2.77</v>
      </c>
    </row>
    <row r="818" spans="1:8" s="5" customFormat="1" ht="31.15" customHeight="1" x14ac:dyDescent="0.25">
      <c r="A818" s="11">
        <v>803</v>
      </c>
      <c r="B818" s="11"/>
      <c r="C818" s="12" t="s">
        <v>1477</v>
      </c>
      <c r="D818" s="12" t="s">
        <v>1478</v>
      </c>
      <c r="E818" s="11" t="s">
        <v>460</v>
      </c>
      <c r="F818" s="11">
        <v>0.31</v>
      </c>
      <c r="G818" s="13">
        <v>8.94</v>
      </c>
      <c r="H818" s="13">
        <f t="shared" si="15"/>
        <v>2.77</v>
      </c>
    </row>
    <row r="819" spans="1:8" s="5" customFormat="1" ht="31.15" customHeight="1" x14ac:dyDescent="0.25">
      <c r="A819" s="11">
        <v>804</v>
      </c>
      <c r="B819" s="11"/>
      <c r="C819" s="12" t="s">
        <v>1479</v>
      </c>
      <c r="D819" s="12" t="s">
        <v>1480</v>
      </c>
      <c r="E819" s="11" t="s">
        <v>446</v>
      </c>
      <c r="F819" s="11">
        <v>2.2800000000000001E-4</v>
      </c>
      <c r="G819" s="13">
        <v>11978</v>
      </c>
      <c r="H819" s="13">
        <f t="shared" si="15"/>
        <v>2.73</v>
      </c>
    </row>
    <row r="820" spans="1:8" s="5" customFormat="1" ht="15.6" customHeight="1" x14ac:dyDescent="0.25">
      <c r="A820" s="11">
        <v>805</v>
      </c>
      <c r="B820" s="11"/>
      <c r="C820" s="12" t="s">
        <v>1481</v>
      </c>
      <c r="D820" s="12" t="s">
        <v>1482</v>
      </c>
      <c r="E820" s="11" t="s">
        <v>446</v>
      </c>
      <c r="F820" s="11">
        <v>3.1199999999999999E-4</v>
      </c>
      <c r="G820" s="13">
        <v>8190</v>
      </c>
      <c r="H820" s="13">
        <f t="shared" si="15"/>
        <v>2.56</v>
      </c>
    </row>
    <row r="821" spans="1:8" s="5" customFormat="1" ht="15.6" customHeight="1" x14ac:dyDescent="0.25">
      <c r="A821" s="11">
        <v>806</v>
      </c>
      <c r="B821" s="11"/>
      <c r="C821" s="12" t="s">
        <v>1483</v>
      </c>
      <c r="D821" s="12" t="s">
        <v>1484</v>
      </c>
      <c r="E821" s="11" t="s">
        <v>474</v>
      </c>
      <c r="F821" s="11">
        <v>4</v>
      </c>
      <c r="G821" s="13">
        <v>0.63</v>
      </c>
      <c r="H821" s="13">
        <f t="shared" si="15"/>
        <v>2.52</v>
      </c>
    </row>
    <row r="822" spans="1:8" s="5" customFormat="1" ht="31.15" customHeight="1" x14ac:dyDescent="0.25">
      <c r="A822" s="11">
        <v>807</v>
      </c>
      <c r="B822" s="11"/>
      <c r="C822" s="12" t="s">
        <v>1485</v>
      </c>
      <c r="D822" s="12" t="s">
        <v>1486</v>
      </c>
      <c r="E822" s="11" t="s">
        <v>460</v>
      </c>
      <c r="F822" s="11">
        <v>0.02</v>
      </c>
      <c r="G822" s="13">
        <v>125.46</v>
      </c>
      <c r="H822" s="13">
        <f t="shared" si="15"/>
        <v>2.5099999999999998</v>
      </c>
    </row>
    <row r="823" spans="1:8" s="5" customFormat="1" ht="31.15" customHeight="1" x14ac:dyDescent="0.25">
      <c r="A823" s="11">
        <v>808</v>
      </c>
      <c r="B823" s="11"/>
      <c r="C823" s="12" t="s">
        <v>1487</v>
      </c>
      <c r="D823" s="12" t="s">
        <v>1488</v>
      </c>
      <c r="E823" s="11" t="s">
        <v>697</v>
      </c>
      <c r="F823" s="11">
        <v>6.0000000000000001E-3</v>
      </c>
      <c r="G823" s="13">
        <v>409</v>
      </c>
      <c r="H823" s="13">
        <f t="shared" si="15"/>
        <v>2.4500000000000002</v>
      </c>
    </row>
    <row r="824" spans="1:8" s="5" customFormat="1" ht="31.15" customHeight="1" x14ac:dyDescent="0.25">
      <c r="A824" s="11">
        <v>809</v>
      </c>
      <c r="B824" s="11"/>
      <c r="C824" s="12" t="s">
        <v>1489</v>
      </c>
      <c r="D824" s="12" t="s">
        <v>1490</v>
      </c>
      <c r="E824" s="11" t="s">
        <v>446</v>
      </c>
      <c r="F824" s="11">
        <v>1.34E-3</v>
      </c>
      <c r="G824" s="13">
        <v>1695</v>
      </c>
      <c r="H824" s="13">
        <f t="shared" si="15"/>
        <v>2.27</v>
      </c>
    </row>
    <row r="825" spans="1:8" s="5" customFormat="1" ht="15.6" customHeight="1" x14ac:dyDescent="0.25">
      <c r="A825" s="11">
        <v>810</v>
      </c>
      <c r="B825" s="11"/>
      <c r="C825" s="12" t="s">
        <v>1491</v>
      </c>
      <c r="D825" s="12" t="s">
        <v>1492</v>
      </c>
      <c r="E825" s="11" t="s">
        <v>697</v>
      </c>
      <c r="F825" s="11">
        <v>0.01</v>
      </c>
      <c r="G825" s="13">
        <v>216</v>
      </c>
      <c r="H825" s="13">
        <f t="shared" si="15"/>
        <v>2.16</v>
      </c>
    </row>
    <row r="826" spans="1:8" s="5" customFormat="1" ht="15.6" customHeight="1" x14ac:dyDescent="0.25">
      <c r="A826" s="11">
        <v>811</v>
      </c>
      <c r="B826" s="11"/>
      <c r="C826" s="12" t="s">
        <v>1493</v>
      </c>
      <c r="D826" s="12" t="s">
        <v>1494</v>
      </c>
      <c r="E826" s="11" t="s">
        <v>460</v>
      </c>
      <c r="F826" s="11">
        <v>0.15</v>
      </c>
      <c r="G826" s="13">
        <v>13.56</v>
      </c>
      <c r="H826" s="13">
        <f t="shared" si="15"/>
        <v>2.0299999999999998</v>
      </c>
    </row>
    <row r="827" spans="1:8" s="5" customFormat="1" ht="15.6" customHeight="1" x14ac:dyDescent="0.25">
      <c r="A827" s="11">
        <v>812</v>
      </c>
      <c r="B827" s="11"/>
      <c r="C827" s="12" t="s">
        <v>1495</v>
      </c>
      <c r="D827" s="12" t="s">
        <v>1496</v>
      </c>
      <c r="E827" s="11" t="s">
        <v>446</v>
      </c>
      <c r="F827" s="11">
        <v>1.751E-3</v>
      </c>
      <c r="G827" s="13">
        <v>968.5</v>
      </c>
      <c r="H827" s="13">
        <f t="shared" si="15"/>
        <v>1.7</v>
      </c>
    </row>
    <row r="828" spans="1:8" s="5" customFormat="1" ht="15.6" customHeight="1" x14ac:dyDescent="0.25">
      <c r="A828" s="11">
        <v>813</v>
      </c>
      <c r="B828" s="11"/>
      <c r="C828" s="12" t="s">
        <v>1497</v>
      </c>
      <c r="D828" s="12" t="s">
        <v>1498</v>
      </c>
      <c r="E828" s="11" t="s">
        <v>443</v>
      </c>
      <c r="F828" s="11">
        <v>8.9999999999999993E-3</v>
      </c>
      <c r="G828" s="13">
        <v>180.77</v>
      </c>
      <c r="H828" s="13">
        <f t="shared" si="15"/>
        <v>1.63</v>
      </c>
    </row>
    <row r="829" spans="1:8" s="5" customFormat="1" ht="31.15" customHeight="1" x14ac:dyDescent="0.25">
      <c r="A829" s="11">
        <v>814</v>
      </c>
      <c r="B829" s="11"/>
      <c r="C829" s="12" t="s">
        <v>1499</v>
      </c>
      <c r="D829" s="12" t="s">
        <v>1500</v>
      </c>
      <c r="E829" s="11" t="s">
        <v>494</v>
      </c>
      <c r="F829" s="11">
        <v>0.16</v>
      </c>
      <c r="G829" s="13">
        <v>9.36</v>
      </c>
      <c r="H829" s="13">
        <f t="shared" si="15"/>
        <v>1.5</v>
      </c>
    </row>
    <row r="830" spans="1:8" s="5" customFormat="1" ht="31.15" customHeight="1" x14ac:dyDescent="0.25">
      <c r="A830" s="11">
        <v>815</v>
      </c>
      <c r="B830" s="11"/>
      <c r="C830" s="12" t="s">
        <v>1501</v>
      </c>
      <c r="D830" s="12" t="s">
        <v>1502</v>
      </c>
      <c r="E830" s="11" t="s">
        <v>460</v>
      </c>
      <c r="F830" s="11">
        <v>0.02</v>
      </c>
      <c r="G830" s="13">
        <v>68.87</v>
      </c>
      <c r="H830" s="13">
        <f t="shared" si="15"/>
        <v>1.38</v>
      </c>
    </row>
    <row r="831" spans="1:8" s="5" customFormat="1" ht="15.6" customHeight="1" x14ac:dyDescent="0.25">
      <c r="A831" s="11">
        <v>816</v>
      </c>
      <c r="B831" s="11"/>
      <c r="C831" s="12" t="s">
        <v>1503</v>
      </c>
      <c r="D831" s="12" t="s">
        <v>1504</v>
      </c>
      <c r="E831" s="11" t="s">
        <v>446</v>
      </c>
      <c r="F831" s="11">
        <v>1.6200000000000001E-4</v>
      </c>
      <c r="G831" s="13">
        <v>8475</v>
      </c>
      <c r="H831" s="13">
        <f t="shared" si="15"/>
        <v>1.37</v>
      </c>
    </row>
    <row r="832" spans="1:8" s="5" customFormat="1" ht="15.6" customHeight="1" x14ac:dyDescent="0.25">
      <c r="A832" s="11">
        <v>817</v>
      </c>
      <c r="B832" s="11"/>
      <c r="C832" s="12" t="s">
        <v>1505</v>
      </c>
      <c r="D832" s="12" t="s">
        <v>1506</v>
      </c>
      <c r="E832" s="11" t="s">
        <v>474</v>
      </c>
      <c r="F832" s="11">
        <v>1.4999999999999999E-2</v>
      </c>
      <c r="G832" s="13">
        <v>66.819999999999993</v>
      </c>
      <c r="H832" s="13">
        <f t="shared" si="15"/>
        <v>1</v>
      </c>
    </row>
    <row r="833" spans="1:8" s="5" customFormat="1" ht="31.15" customHeight="1" x14ac:dyDescent="0.25">
      <c r="A833" s="11">
        <v>818</v>
      </c>
      <c r="B833" s="11"/>
      <c r="C833" s="12" t="s">
        <v>1507</v>
      </c>
      <c r="D833" s="12" t="s">
        <v>1508</v>
      </c>
      <c r="E833" s="11" t="s">
        <v>443</v>
      </c>
      <c r="F833" s="11">
        <v>1E-3</v>
      </c>
      <c r="G833" s="13">
        <v>832.7</v>
      </c>
      <c r="H833" s="13">
        <f t="shared" si="15"/>
        <v>0.83</v>
      </c>
    </row>
    <row r="834" spans="1:8" s="5" customFormat="1" ht="46.9" customHeight="1" x14ac:dyDescent="0.25">
      <c r="A834" s="11">
        <v>819</v>
      </c>
      <c r="B834" s="11"/>
      <c r="C834" s="12" t="s">
        <v>1509</v>
      </c>
      <c r="D834" s="12" t="s">
        <v>1510</v>
      </c>
      <c r="E834" s="11" t="s">
        <v>474</v>
      </c>
      <c r="F834" s="11">
        <v>2</v>
      </c>
      <c r="G834" s="13">
        <v>0.37</v>
      </c>
      <c r="H834" s="13">
        <f t="shared" si="15"/>
        <v>0.74</v>
      </c>
    </row>
    <row r="835" spans="1:8" s="5" customFormat="1" ht="15.6" customHeight="1" x14ac:dyDescent="0.25">
      <c r="A835" s="11">
        <v>820</v>
      </c>
      <c r="B835" s="11"/>
      <c r="C835" s="12" t="s">
        <v>477</v>
      </c>
      <c r="D835" s="12" t="s">
        <v>1511</v>
      </c>
      <c r="E835" s="11" t="s">
        <v>513</v>
      </c>
      <c r="F835" s="11">
        <v>2</v>
      </c>
      <c r="G835" s="13">
        <v>0.34</v>
      </c>
      <c r="H835" s="13">
        <f t="shared" si="15"/>
        <v>0.68</v>
      </c>
    </row>
    <row r="836" spans="1:8" s="5" customFormat="1" ht="15.6" customHeight="1" x14ac:dyDescent="0.25">
      <c r="A836" s="11">
        <v>821</v>
      </c>
      <c r="B836" s="11"/>
      <c r="C836" s="12" t="s">
        <v>1512</v>
      </c>
      <c r="D836" s="12" t="s">
        <v>1513</v>
      </c>
      <c r="E836" s="11" t="s">
        <v>460</v>
      </c>
      <c r="F836" s="11">
        <v>5.0000000000000001E-3</v>
      </c>
      <c r="G836" s="13">
        <v>135.6</v>
      </c>
      <c r="H836" s="13">
        <f t="shared" si="15"/>
        <v>0.68</v>
      </c>
    </row>
    <row r="837" spans="1:8" s="5" customFormat="1" ht="31.15" customHeight="1" x14ac:dyDescent="0.25">
      <c r="A837" s="11">
        <v>822</v>
      </c>
      <c r="B837" s="11"/>
      <c r="C837" s="12" t="s">
        <v>1514</v>
      </c>
      <c r="D837" s="12" t="s">
        <v>1515</v>
      </c>
      <c r="E837" s="11" t="s">
        <v>460</v>
      </c>
      <c r="F837" s="11">
        <v>0.3073401</v>
      </c>
      <c r="G837" s="13">
        <v>2.15</v>
      </c>
      <c r="H837" s="13">
        <f t="shared" ref="H837:H900" si="16">ROUND(F837*G837,2)</f>
        <v>0.66</v>
      </c>
    </row>
    <row r="838" spans="1:8" s="5" customFormat="1" ht="15.6" customHeight="1" x14ac:dyDescent="0.25">
      <c r="A838" s="11">
        <v>823</v>
      </c>
      <c r="B838" s="11"/>
      <c r="C838" s="12" t="s">
        <v>1516</v>
      </c>
      <c r="D838" s="12" t="s">
        <v>1517</v>
      </c>
      <c r="E838" s="11" t="s">
        <v>460</v>
      </c>
      <c r="F838" s="11">
        <v>1.4999999999999999E-2</v>
      </c>
      <c r="G838" s="13">
        <v>39.020000000000003</v>
      </c>
      <c r="H838" s="13">
        <f t="shared" si="16"/>
        <v>0.59</v>
      </c>
    </row>
    <row r="839" spans="1:8" s="5" customFormat="1" ht="15.6" customHeight="1" x14ac:dyDescent="0.25">
      <c r="A839" s="11">
        <v>824</v>
      </c>
      <c r="B839" s="11"/>
      <c r="C839" s="12" t="s">
        <v>1518</v>
      </c>
      <c r="D839" s="12" t="s">
        <v>1519</v>
      </c>
      <c r="E839" s="11" t="s">
        <v>460</v>
      </c>
      <c r="F839" s="11">
        <v>0.01</v>
      </c>
      <c r="G839" s="13">
        <v>51.38</v>
      </c>
      <c r="H839" s="13">
        <f t="shared" si="16"/>
        <v>0.51</v>
      </c>
    </row>
    <row r="840" spans="1:8" s="5" customFormat="1" ht="15.6" customHeight="1" x14ac:dyDescent="0.25">
      <c r="A840" s="11">
        <v>825</v>
      </c>
      <c r="B840" s="11"/>
      <c r="C840" s="12" t="s">
        <v>1520</v>
      </c>
      <c r="D840" s="12" t="s">
        <v>1521</v>
      </c>
      <c r="E840" s="11" t="s">
        <v>446</v>
      </c>
      <c r="F840" s="11">
        <v>1.4399999999999999E-5</v>
      </c>
      <c r="G840" s="13">
        <v>29800</v>
      </c>
      <c r="H840" s="13">
        <f t="shared" si="16"/>
        <v>0.43</v>
      </c>
    </row>
    <row r="841" spans="1:8" s="5" customFormat="1" ht="15.6" customHeight="1" x14ac:dyDescent="0.25">
      <c r="A841" s="11">
        <v>826</v>
      </c>
      <c r="B841" s="11"/>
      <c r="C841" s="12" t="s">
        <v>1522</v>
      </c>
      <c r="D841" s="12" t="s">
        <v>1523</v>
      </c>
      <c r="E841" s="11" t="s">
        <v>460</v>
      </c>
      <c r="F841" s="11">
        <v>2.5000000000000001E-2</v>
      </c>
      <c r="G841" s="13">
        <v>16.95</v>
      </c>
      <c r="H841" s="13">
        <f t="shared" si="16"/>
        <v>0.42</v>
      </c>
    </row>
    <row r="842" spans="1:8" s="5" customFormat="1" ht="31.15" customHeight="1" x14ac:dyDescent="0.25">
      <c r="A842" s="11">
        <v>827</v>
      </c>
      <c r="B842" s="11"/>
      <c r="C842" s="12" t="s">
        <v>1524</v>
      </c>
      <c r="D842" s="12" t="s">
        <v>1525</v>
      </c>
      <c r="E842" s="11" t="s">
        <v>460</v>
      </c>
      <c r="F842" s="11">
        <v>0.02</v>
      </c>
      <c r="G842" s="13">
        <v>21.3</v>
      </c>
      <c r="H842" s="13">
        <f t="shared" si="16"/>
        <v>0.43</v>
      </c>
    </row>
    <row r="843" spans="1:8" s="5" customFormat="1" ht="15.6" customHeight="1" x14ac:dyDescent="0.25">
      <c r="A843" s="11">
        <v>828</v>
      </c>
      <c r="B843" s="11"/>
      <c r="C843" s="12" t="s">
        <v>1526</v>
      </c>
      <c r="D843" s="12" t="s">
        <v>1527</v>
      </c>
      <c r="E843" s="11" t="s">
        <v>446</v>
      </c>
      <c r="F843" s="11">
        <v>3.7200000000000003E-5</v>
      </c>
      <c r="G843" s="13">
        <v>11000</v>
      </c>
      <c r="H843" s="13">
        <f t="shared" si="16"/>
        <v>0.41</v>
      </c>
    </row>
    <row r="844" spans="1:8" s="5" customFormat="1" ht="15.6" customHeight="1" x14ac:dyDescent="0.25">
      <c r="A844" s="11">
        <v>829</v>
      </c>
      <c r="B844" s="11"/>
      <c r="C844" s="12" t="s">
        <v>1528</v>
      </c>
      <c r="D844" s="12" t="s">
        <v>1529</v>
      </c>
      <c r="E844" s="11" t="s">
        <v>460</v>
      </c>
      <c r="F844" s="11">
        <v>2E-3</v>
      </c>
      <c r="G844" s="13">
        <v>138.76</v>
      </c>
      <c r="H844" s="13">
        <f t="shared" si="16"/>
        <v>0.28000000000000003</v>
      </c>
    </row>
    <row r="845" spans="1:8" s="5" customFormat="1" ht="15.6" customHeight="1" x14ac:dyDescent="0.25">
      <c r="A845" s="11">
        <v>830</v>
      </c>
      <c r="B845" s="11"/>
      <c r="C845" s="12" t="s">
        <v>1530</v>
      </c>
      <c r="D845" s="12" t="s">
        <v>1531</v>
      </c>
      <c r="E845" s="11" t="s">
        <v>446</v>
      </c>
      <c r="F845" s="11">
        <v>3.1999999999999999E-5</v>
      </c>
      <c r="G845" s="13">
        <v>4770</v>
      </c>
      <c r="H845" s="13">
        <f t="shared" si="16"/>
        <v>0.15</v>
      </c>
    </row>
    <row r="846" spans="1:8" s="5" customFormat="1" ht="15.6" customHeight="1" x14ac:dyDescent="0.25">
      <c r="A846" s="11">
        <v>831</v>
      </c>
      <c r="B846" s="11"/>
      <c r="C846" s="12" t="s">
        <v>1532</v>
      </c>
      <c r="D846" s="12" t="s">
        <v>1533</v>
      </c>
      <c r="E846" s="11" t="s">
        <v>460</v>
      </c>
      <c r="F846" s="11">
        <v>1E-3</v>
      </c>
      <c r="G846" s="13">
        <v>100.12</v>
      </c>
      <c r="H846" s="13">
        <f t="shared" si="16"/>
        <v>0.1</v>
      </c>
    </row>
    <row r="847" spans="1:8" s="5" customFormat="1" ht="46.9" customHeight="1" x14ac:dyDescent="0.25">
      <c r="A847" s="11">
        <v>832</v>
      </c>
      <c r="B847" s="11"/>
      <c r="C847" s="12" t="s">
        <v>1534</v>
      </c>
      <c r="D847" s="12" t="s">
        <v>1535</v>
      </c>
      <c r="E847" s="11" t="s">
        <v>446</v>
      </c>
      <c r="F847" s="11">
        <v>6.1999999999999999E-6</v>
      </c>
      <c r="G847" s="13">
        <v>9526</v>
      </c>
      <c r="H847" s="13">
        <f t="shared" si="16"/>
        <v>0.06</v>
      </c>
    </row>
    <row r="848" spans="1:8" s="9" customFormat="1" ht="15.6" customHeight="1" x14ac:dyDescent="0.25">
      <c r="A848" s="171" t="s">
        <v>45</v>
      </c>
      <c r="B848" s="171"/>
      <c r="C848" s="172"/>
      <c r="D848" s="172"/>
      <c r="E848" s="173"/>
      <c r="F848" s="89"/>
      <c r="G848" s="10"/>
      <c r="H848" s="10">
        <f>SUM(H849:H900)</f>
        <v>661382.07999999996</v>
      </c>
    </row>
    <row r="849" spans="1:8" s="5" customFormat="1" ht="31.15" customHeight="1" x14ac:dyDescent="0.25">
      <c r="A849" s="11">
        <v>833</v>
      </c>
      <c r="B849" s="11"/>
      <c r="C849" s="12" t="s">
        <v>1536</v>
      </c>
      <c r="D849" s="12" t="s">
        <v>1537</v>
      </c>
      <c r="E849" s="11" t="s">
        <v>513</v>
      </c>
      <c r="F849" s="11">
        <v>1</v>
      </c>
      <c r="G849" s="13">
        <v>125447.9</v>
      </c>
      <c r="H849" s="13">
        <f t="shared" ref="H849:H880" si="17">ROUND(F849*G849,2)</f>
        <v>125447.9</v>
      </c>
    </row>
    <row r="850" spans="1:8" s="5" customFormat="1" ht="66" customHeight="1" x14ac:dyDescent="0.25">
      <c r="A850" s="11">
        <v>834</v>
      </c>
      <c r="B850" s="11"/>
      <c r="C850" s="12" t="s">
        <v>1538</v>
      </c>
      <c r="D850" s="12" t="s">
        <v>1539</v>
      </c>
      <c r="E850" s="11" t="s">
        <v>513</v>
      </c>
      <c r="F850" s="11">
        <v>1</v>
      </c>
      <c r="G850" s="13">
        <v>87015.86</v>
      </c>
      <c r="H850" s="13">
        <f t="shared" si="17"/>
        <v>87015.86</v>
      </c>
    </row>
    <row r="851" spans="1:8" s="5" customFormat="1" ht="31.15" customHeight="1" x14ac:dyDescent="0.25">
      <c r="A851" s="11">
        <v>835</v>
      </c>
      <c r="B851" s="11"/>
      <c r="C851" s="12" t="s">
        <v>1540</v>
      </c>
      <c r="D851" s="12" t="s">
        <v>1541</v>
      </c>
      <c r="E851" s="11" t="s">
        <v>513</v>
      </c>
      <c r="F851" s="11">
        <v>3</v>
      </c>
      <c r="G851" s="13">
        <v>15297.59</v>
      </c>
      <c r="H851" s="13">
        <f t="shared" si="17"/>
        <v>45892.77</v>
      </c>
    </row>
    <row r="852" spans="1:8" s="5" customFormat="1" ht="31.15" customHeight="1" x14ac:dyDescent="0.25">
      <c r="A852" s="11">
        <v>836</v>
      </c>
      <c r="B852" s="11"/>
      <c r="C852" s="12" t="s">
        <v>1542</v>
      </c>
      <c r="D852" s="12" t="s">
        <v>1543</v>
      </c>
      <c r="E852" s="11" t="s">
        <v>453</v>
      </c>
      <c r="F852" s="11">
        <v>2</v>
      </c>
      <c r="G852" s="13">
        <v>17584.580000000002</v>
      </c>
      <c r="H852" s="13">
        <f t="shared" si="17"/>
        <v>35169.160000000003</v>
      </c>
    </row>
    <row r="853" spans="1:8" s="5" customFormat="1" ht="31.15" customHeight="1" x14ac:dyDescent="0.25">
      <c r="A853" s="11">
        <v>837</v>
      </c>
      <c r="B853" s="11"/>
      <c r="C853" s="12" t="s">
        <v>1542</v>
      </c>
      <c r="D853" s="12" t="s">
        <v>1543</v>
      </c>
      <c r="E853" s="11" t="s">
        <v>453</v>
      </c>
      <c r="F853" s="11">
        <v>2</v>
      </c>
      <c r="G853" s="13">
        <v>17584.580000000002</v>
      </c>
      <c r="H853" s="13">
        <f t="shared" si="17"/>
        <v>35169.160000000003</v>
      </c>
    </row>
    <row r="854" spans="1:8" s="5" customFormat="1" ht="15.6" customHeight="1" x14ac:dyDescent="0.25">
      <c r="A854" s="11">
        <v>838</v>
      </c>
      <c r="B854" s="11"/>
      <c r="C854" s="12" t="s">
        <v>1544</v>
      </c>
      <c r="D854" s="12" t="s">
        <v>1545</v>
      </c>
      <c r="E854" s="11" t="s">
        <v>453</v>
      </c>
      <c r="F854" s="11">
        <v>5</v>
      </c>
      <c r="G854" s="13">
        <v>6667.62</v>
      </c>
      <c r="H854" s="13">
        <f t="shared" si="17"/>
        <v>33338.1</v>
      </c>
    </row>
    <row r="855" spans="1:8" s="5" customFormat="1" ht="46.9" customHeight="1" x14ac:dyDescent="0.25">
      <c r="A855" s="11">
        <v>839</v>
      </c>
      <c r="B855" s="11"/>
      <c r="C855" s="12" t="s">
        <v>1546</v>
      </c>
      <c r="D855" s="12" t="s">
        <v>1547</v>
      </c>
      <c r="E855" s="11" t="s">
        <v>453</v>
      </c>
      <c r="F855" s="11">
        <v>1</v>
      </c>
      <c r="G855" s="13">
        <v>32757.29</v>
      </c>
      <c r="H855" s="13">
        <f t="shared" si="17"/>
        <v>32757.29</v>
      </c>
    </row>
    <row r="856" spans="1:8" s="5" customFormat="1" ht="15.6" customHeight="1" x14ac:dyDescent="0.25">
      <c r="A856" s="11">
        <v>840</v>
      </c>
      <c r="B856" s="11"/>
      <c r="C856" s="12" t="s">
        <v>1548</v>
      </c>
      <c r="D856" s="12" t="s">
        <v>1549</v>
      </c>
      <c r="E856" s="11" t="s">
        <v>540</v>
      </c>
      <c r="F856" s="11">
        <v>41</v>
      </c>
      <c r="G856" s="13">
        <v>798.26</v>
      </c>
      <c r="H856" s="13">
        <f t="shared" si="17"/>
        <v>32728.66</v>
      </c>
    </row>
    <row r="857" spans="1:8" s="5" customFormat="1" ht="31.15" customHeight="1" x14ac:dyDescent="0.25">
      <c r="A857" s="11">
        <v>841</v>
      </c>
      <c r="B857" s="11"/>
      <c r="C857" s="12" t="s">
        <v>1540</v>
      </c>
      <c r="D857" s="12" t="s">
        <v>1541</v>
      </c>
      <c r="E857" s="11" t="s">
        <v>513</v>
      </c>
      <c r="F857" s="11">
        <v>2</v>
      </c>
      <c r="G857" s="13">
        <v>15297.59</v>
      </c>
      <c r="H857" s="13">
        <f t="shared" si="17"/>
        <v>30595.18</v>
      </c>
    </row>
    <row r="858" spans="1:8" s="5" customFormat="1" ht="31.15" customHeight="1" x14ac:dyDescent="0.25">
      <c r="A858" s="11">
        <v>842</v>
      </c>
      <c r="B858" s="11"/>
      <c r="C858" s="12" t="s">
        <v>1540</v>
      </c>
      <c r="D858" s="12" t="s">
        <v>1541</v>
      </c>
      <c r="E858" s="11" t="s">
        <v>513</v>
      </c>
      <c r="F858" s="11">
        <v>2</v>
      </c>
      <c r="G858" s="13">
        <v>15297.59</v>
      </c>
      <c r="H858" s="13">
        <f t="shared" si="17"/>
        <v>30595.18</v>
      </c>
    </row>
    <row r="859" spans="1:8" s="5" customFormat="1" ht="78" customHeight="1" x14ac:dyDescent="0.25">
      <c r="A859" s="11">
        <v>843</v>
      </c>
      <c r="B859" s="11"/>
      <c r="C859" s="12" t="s">
        <v>1550</v>
      </c>
      <c r="D859" s="12" t="s">
        <v>1551</v>
      </c>
      <c r="E859" s="11" t="s">
        <v>453</v>
      </c>
      <c r="F859" s="11">
        <v>3</v>
      </c>
      <c r="G859" s="13">
        <v>6788.92</v>
      </c>
      <c r="H859" s="13">
        <f t="shared" si="17"/>
        <v>20366.759999999998</v>
      </c>
    </row>
    <row r="860" spans="1:8" s="5" customFormat="1" ht="15.6" customHeight="1" x14ac:dyDescent="0.25">
      <c r="A860" s="11">
        <v>844</v>
      </c>
      <c r="B860" s="11"/>
      <c r="C860" s="12" t="s">
        <v>1552</v>
      </c>
      <c r="D860" s="12" t="s">
        <v>1553</v>
      </c>
      <c r="E860" s="11" t="s">
        <v>513</v>
      </c>
      <c r="F860" s="11">
        <v>6</v>
      </c>
      <c r="G860" s="13">
        <v>2980.98</v>
      </c>
      <c r="H860" s="13">
        <f t="shared" si="17"/>
        <v>17885.88</v>
      </c>
    </row>
    <row r="861" spans="1:8" s="5" customFormat="1" ht="46.9" customHeight="1" x14ac:dyDescent="0.25">
      <c r="A861" s="11">
        <v>845</v>
      </c>
      <c r="B861" s="11"/>
      <c r="C861" s="12" t="s">
        <v>1554</v>
      </c>
      <c r="D861" s="12" t="s">
        <v>1555</v>
      </c>
      <c r="E861" s="11" t="s">
        <v>474</v>
      </c>
      <c r="F861" s="11">
        <v>135</v>
      </c>
      <c r="G861" s="13">
        <v>116.52</v>
      </c>
      <c r="H861" s="13">
        <f t="shared" si="17"/>
        <v>15730.2</v>
      </c>
    </row>
    <row r="862" spans="1:8" s="5" customFormat="1" ht="15.6" customHeight="1" x14ac:dyDescent="0.25">
      <c r="A862" s="11">
        <v>846</v>
      </c>
      <c r="B862" s="11"/>
      <c r="C862" s="12" t="s">
        <v>1544</v>
      </c>
      <c r="D862" s="12" t="s">
        <v>1545</v>
      </c>
      <c r="E862" s="11" t="s">
        <v>453</v>
      </c>
      <c r="F862" s="11">
        <v>2</v>
      </c>
      <c r="G862" s="13">
        <v>6667.62</v>
      </c>
      <c r="H862" s="13">
        <f t="shared" si="17"/>
        <v>13335.24</v>
      </c>
    </row>
    <row r="863" spans="1:8" s="5" customFormat="1" ht="31.15" customHeight="1" x14ac:dyDescent="0.25">
      <c r="A863" s="11">
        <v>847</v>
      </c>
      <c r="B863" s="11"/>
      <c r="C863" s="12" t="s">
        <v>1556</v>
      </c>
      <c r="D863" s="12" t="s">
        <v>1557</v>
      </c>
      <c r="E863" s="11" t="s">
        <v>513</v>
      </c>
      <c r="F863" s="11">
        <v>2</v>
      </c>
      <c r="G863" s="13">
        <v>5415.89</v>
      </c>
      <c r="H863" s="13">
        <f t="shared" si="17"/>
        <v>10831.78</v>
      </c>
    </row>
    <row r="864" spans="1:8" s="5" customFormat="1" ht="15.6" customHeight="1" x14ac:dyDescent="0.25">
      <c r="A864" s="11">
        <v>848</v>
      </c>
      <c r="B864" s="11"/>
      <c r="C864" s="12" t="s">
        <v>1558</v>
      </c>
      <c r="D864" s="12" t="s">
        <v>1559</v>
      </c>
      <c r="E864" s="11" t="s">
        <v>513</v>
      </c>
      <c r="F864" s="11">
        <v>3</v>
      </c>
      <c r="G864" s="13">
        <v>1386.87</v>
      </c>
      <c r="H864" s="13">
        <f t="shared" si="17"/>
        <v>4160.6099999999997</v>
      </c>
    </row>
    <row r="865" spans="1:8" s="5" customFormat="1" ht="15.6" customHeight="1" x14ac:dyDescent="0.25">
      <c r="A865" s="11">
        <v>849</v>
      </c>
      <c r="B865" s="11"/>
      <c r="C865" s="12" t="s">
        <v>1552</v>
      </c>
      <c r="D865" s="12" t="s">
        <v>1553</v>
      </c>
      <c r="E865" s="11" t="s">
        <v>513</v>
      </c>
      <c r="F865" s="11">
        <v>2</v>
      </c>
      <c r="G865" s="13">
        <v>2980.98</v>
      </c>
      <c r="H865" s="13">
        <f t="shared" si="17"/>
        <v>5961.96</v>
      </c>
    </row>
    <row r="866" spans="1:8" s="5" customFormat="1" ht="31.15" customHeight="1" x14ac:dyDescent="0.25">
      <c r="A866" s="11">
        <v>850</v>
      </c>
      <c r="B866" s="11"/>
      <c r="C866" s="12" t="s">
        <v>1560</v>
      </c>
      <c r="D866" s="12" t="s">
        <v>1561</v>
      </c>
      <c r="E866" s="11" t="s">
        <v>513</v>
      </c>
      <c r="F866" s="11">
        <v>1</v>
      </c>
      <c r="G866" s="13">
        <v>9392.75</v>
      </c>
      <c r="H866" s="13">
        <f t="shared" si="17"/>
        <v>9392.75</v>
      </c>
    </row>
    <row r="867" spans="1:8" s="5" customFormat="1" ht="15.6" customHeight="1" x14ac:dyDescent="0.25">
      <c r="A867" s="11">
        <v>851</v>
      </c>
      <c r="B867" s="11"/>
      <c r="C867" s="12" t="s">
        <v>1562</v>
      </c>
      <c r="D867" s="12" t="s">
        <v>1563</v>
      </c>
      <c r="E867" s="11" t="s">
        <v>474</v>
      </c>
      <c r="F867" s="11">
        <v>5</v>
      </c>
      <c r="G867" s="13">
        <v>1221.03</v>
      </c>
      <c r="H867" s="13">
        <f t="shared" si="17"/>
        <v>6105.15</v>
      </c>
    </row>
    <row r="868" spans="1:8" s="5" customFormat="1" ht="46.9" customHeight="1" x14ac:dyDescent="0.25">
      <c r="A868" s="11">
        <v>852</v>
      </c>
      <c r="B868" s="11"/>
      <c r="C868" s="12" t="s">
        <v>477</v>
      </c>
      <c r="D868" s="12" t="s">
        <v>1564</v>
      </c>
      <c r="E868" s="11" t="s">
        <v>453</v>
      </c>
      <c r="F868" s="11">
        <v>1</v>
      </c>
      <c r="G868" s="13">
        <v>5370.16</v>
      </c>
      <c r="H868" s="13">
        <f t="shared" si="17"/>
        <v>5370.16</v>
      </c>
    </row>
    <row r="869" spans="1:8" s="5" customFormat="1" ht="15.6" customHeight="1" x14ac:dyDescent="0.25">
      <c r="A869" s="11">
        <v>853</v>
      </c>
      <c r="B869" s="11"/>
      <c r="C869" s="12" t="s">
        <v>477</v>
      </c>
      <c r="D869" s="12" t="s">
        <v>1565</v>
      </c>
      <c r="E869" s="11" t="s">
        <v>513</v>
      </c>
      <c r="F869" s="11">
        <v>7</v>
      </c>
      <c r="G869" s="13">
        <v>610.41999999999996</v>
      </c>
      <c r="H869" s="13">
        <f t="shared" si="17"/>
        <v>4272.9399999999996</v>
      </c>
    </row>
    <row r="870" spans="1:8" s="5" customFormat="1" ht="31.15" customHeight="1" x14ac:dyDescent="0.25">
      <c r="A870" s="11">
        <v>854</v>
      </c>
      <c r="B870" s="11"/>
      <c r="C870" s="12" t="s">
        <v>477</v>
      </c>
      <c r="D870" s="12" t="s">
        <v>1566</v>
      </c>
      <c r="E870" s="11" t="s">
        <v>513</v>
      </c>
      <c r="F870" s="11">
        <v>1</v>
      </c>
      <c r="G870" s="13">
        <v>3734.87</v>
      </c>
      <c r="H870" s="13">
        <f t="shared" si="17"/>
        <v>3734.87</v>
      </c>
    </row>
    <row r="871" spans="1:8" s="5" customFormat="1" ht="15.6" customHeight="1" x14ac:dyDescent="0.25">
      <c r="A871" s="11">
        <v>855</v>
      </c>
      <c r="B871" s="11"/>
      <c r="C871" s="12" t="s">
        <v>477</v>
      </c>
      <c r="D871" s="12" t="s">
        <v>1567</v>
      </c>
      <c r="E871" s="11" t="s">
        <v>453</v>
      </c>
      <c r="F871" s="11">
        <v>4</v>
      </c>
      <c r="G871" s="13">
        <v>893.04</v>
      </c>
      <c r="H871" s="13">
        <f t="shared" si="17"/>
        <v>3572.16</v>
      </c>
    </row>
    <row r="872" spans="1:8" s="5" customFormat="1" ht="15.6" customHeight="1" x14ac:dyDescent="0.25">
      <c r="A872" s="11">
        <v>856</v>
      </c>
      <c r="B872" s="11"/>
      <c r="C872" s="12" t="s">
        <v>1568</v>
      </c>
      <c r="D872" s="12" t="s">
        <v>1569</v>
      </c>
      <c r="E872" s="11" t="s">
        <v>474</v>
      </c>
      <c r="F872" s="11">
        <v>6</v>
      </c>
      <c r="G872" s="13">
        <v>581</v>
      </c>
      <c r="H872" s="13">
        <f t="shared" si="17"/>
        <v>3486</v>
      </c>
    </row>
    <row r="873" spans="1:8" s="5" customFormat="1" ht="31.15" customHeight="1" x14ac:dyDescent="0.25">
      <c r="A873" s="11">
        <v>857</v>
      </c>
      <c r="B873" s="11"/>
      <c r="C873" s="12" t="s">
        <v>477</v>
      </c>
      <c r="D873" s="12" t="s">
        <v>1570</v>
      </c>
      <c r="E873" s="11" t="s">
        <v>453</v>
      </c>
      <c r="F873" s="11">
        <v>4</v>
      </c>
      <c r="G873" s="13">
        <v>864.76</v>
      </c>
      <c r="H873" s="13">
        <f t="shared" si="17"/>
        <v>3459.04</v>
      </c>
    </row>
    <row r="874" spans="1:8" s="5" customFormat="1" ht="31.15" customHeight="1" x14ac:dyDescent="0.25">
      <c r="A874" s="11">
        <v>858</v>
      </c>
      <c r="B874" s="11"/>
      <c r="C874" s="12" t="s">
        <v>477</v>
      </c>
      <c r="D874" s="12" t="s">
        <v>831</v>
      </c>
      <c r="E874" s="11" t="s">
        <v>513</v>
      </c>
      <c r="F874" s="11">
        <v>1</v>
      </c>
      <c r="G874" s="13">
        <v>3233.51</v>
      </c>
      <c r="H874" s="13">
        <f t="shared" si="17"/>
        <v>3233.51</v>
      </c>
    </row>
    <row r="875" spans="1:8" s="5" customFormat="1" ht="15.6" customHeight="1" x14ac:dyDescent="0.25">
      <c r="A875" s="11">
        <v>859</v>
      </c>
      <c r="B875" s="11"/>
      <c r="C875" s="12" t="s">
        <v>477</v>
      </c>
      <c r="D875" s="12" t="s">
        <v>1571</v>
      </c>
      <c r="E875" s="11" t="s">
        <v>453</v>
      </c>
      <c r="F875" s="11">
        <v>3</v>
      </c>
      <c r="G875" s="13">
        <v>1030.43</v>
      </c>
      <c r="H875" s="13">
        <f t="shared" si="17"/>
        <v>3091.29</v>
      </c>
    </row>
    <row r="876" spans="1:8" s="5" customFormat="1" ht="31.15" customHeight="1" x14ac:dyDescent="0.25">
      <c r="A876" s="11">
        <v>860</v>
      </c>
      <c r="B876" s="11"/>
      <c r="C876" s="12" t="s">
        <v>477</v>
      </c>
      <c r="D876" s="12" t="s">
        <v>1572</v>
      </c>
      <c r="E876" s="11" t="s">
        <v>513</v>
      </c>
      <c r="F876" s="11">
        <v>8</v>
      </c>
      <c r="G876" s="13">
        <v>384.15</v>
      </c>
      <c r="H876" s="13">
        <f t="shared" si="17"/>
        <v>3073.2</v>
      </c>
    </row>
    <row r="877" spans="1:8" s="5" customFormat="1" ht="31.15" customHeight="1" x14ac:dyDescent="0.25">
      <c r="A877" s="11">
        <v>861</v>
      </c>
      <c r="B877" s="11"/>
      <c r="C877" s="12" t="s">
        <v>477</v>
      </c>
      <c r="D877" s="12" t="s">
        <v>1573</v>
      </c>
      <c r="E877" s="11" t="s">
        <v>513</v>
      </c>
      <c r="F877" s="11">
        <v>6</v>
      </c>
      <c r="G877" s="13">
        <v>435.62</v>
      </c>
      <c r="H877" s="13">
        <f t="shared" si="17"/>
        <v>2613.7199999999998</v>
      </c>
    </row>
    <row r="878" spans="1:8" s="5" customFormat="1" ht="15.6" customHeight="1" x14ac:dyDescent="0.25">
      <c r="A878" s="11">
        <v>862</v>
      </c>
      <c r="B878" s="11"/>
      <c r="C878" s="12" t="s">
        <v>477</v>
      </c>
      <c r="D878" s="12" t="s">
        <v>1574</v>
      </c>
      <c r="E878" s="11" t="s">
        <v>513</v>
      </c>
      <c r="F878" s="11">
        <v>2</v>
      </c>
      <c r="G878" s="13">
        <v>1289.43</v>
      </c>
      <c r="H878" s="13">
        <f t="shared" si="17"/>
        <v>2578.86</v>
      </c>
    </row>
    <row r="879" spans="1:8" s="5" customFormat="1" ht="15.6" customHeight="1" x14ac:dyDescent="0.25">
      <c r="A879" s="11">
        <v>863</v>
      </c>
      <c r="B879" s="11"/>
      <c r="C879" s="12" t="s">
        <v>477</v>
      </c>
      <c r="D879" s="12" t="s">
        <v>1575</v>
      </c>
      <c r="E879" s="11" t="s">
        <v>513</v>
      </c>
      <c r="F879" s="11">
        <v>3</v>
      </c>
      <c r="G879" s="13">
        <v>794.45</v>
      </c>
      <c r="H879" s="13">
        <f t="shared" si="17"/>
        <v>2383.35</v>
      </c>
    </row>
    <row r="880" spans="1:8" s="5" customFormat="1" ht="31.15" customHeight="1" x14ac:dyDescent="0.25">
      <c r="A880" s="11">
        <v>864</v>
      </c>
      <c r="B880" s="11"/>
      <c r="C880" s="12" t="s">
        <v>477</v>
      </c>
      <c r="D880" s="12" t="s">
        <v>1576</v>
      </c>
      <c r="E880" s="11" t="s">
        <v>513</v>
      </c>
      <c r="F880" s="11">
        <v>3</v>
      </c>
      <c r="G880" s="13">
        <v>781.87</v>
      </c>
      <c r="H880" s="13">
        <f t="shared" si="17"/>
        <v>2345.61</v>
      </c>
    </row>
    <row r="881" spans="1:8" s="5" customFormat="1" ht="46.9" customHeight="1" x14ac:dyDescent="0.25">
      <c r="A881" s="11">
        <v>865</v>
      </c>
      <c r="B881" s="11"/>
      <c r="C881" s="12" t="s">
        <v>1577</v>
      </c>
      <c r="D881" s="12" t="s">
        <v>1578</v>
      </c>
      <c r="E881" s="11" t="s">
        <v>474</v>
      </c>
      <c r="F881" s="11">
        <v>2</v>
      </c>
      <c r="G881" s="13">
        <v>1161.5899999999999</v>
      </c>
      <c r="H881" s="13">
        <f t="shared" ref="H881:H912" si="18">ROUND(F881*G881,2)</f>
        <v>2323.1799999999998</v>
      </c>
    </row>
    <row r="882" spans="1:8" s="5" customFormat="1" ht="15.6" customHeight="1" x14ac:dyDescent="0.25">
      <c r="A882" s="11">
        <v>866</v>
      </c>
      <c r="B882" s="11"/>
      <c r="C882" s="12" t="s">
        <v>477</v>
      </c>
      <c r="D882" s="12" t="s">
        <v>1579</v>
      </c>
      <c r="E882" s="11" t="s">
        <v>453</v>
      </c>
      <c r="F882" s="11">
        <v>5</v>
      </c>
      <c r="G882" s="13">
        <v>439.5</v>
      </c>
      <c r="H882" s="13">
        <f t="shared" si="18"/>
        <v>2197.5</v>
      </c>
    </row>
    <row r="883" spans="1:8" s="5" customFormat="1" ht="15.6" customHeight="1" x14ac:dyDescent="0.25">
      <c r="A883" s="11">
        <v>867</v>
      </c>
      <c r="B883" s="11"/>
      <c r="C883" s="12" t="s">
        <v>477</v>
      </c>
      <c r="D883" s="12" t="s">
        <v>1580</v>
      </c>
      <c r="E883" s="11" t="s">
        <v>513</v>
      </c>
      <c r="F883" s="11">
        <v>4</v>
      </c>
      <c r="G883" s="13">
        <v>505.32</v>
      </c>
      <c r="H883" s="13">
        <f t="shared" si="18"/>
        <v>2021.28</v>
      </c>
    </row>
    <row r="884" spans="1:8" s="5" customFormat="1" ht="15.6" customHeight="1" x14ac:dyDescent="0.25">
      <c r="A884" s="11">
        <v>868</v>
      </c>
      <c r="B884" s="11"/>
      <c r="C884" s="12" t="s">
        <v>477</v>
      </c>
      <c r="D884" s="12" t="s">
        <v>1581</v>
      </c>
      <c r="E884" s="11" t="s">
        <v>453</v>
      </c>
      <c r="F884" s="11">
        <v>1</v>
      </c>
      <c r="G884" s="13">
        <v>1978.43</v>
      </c>
      <c r="H884" s="13">
        <f t="shared" si="18"/>
        <v>1978.43</v>
      </c>
    </row>
    <row r="885" spans="1:8" s="5" customFormat="1" ht="31.15" customHeight="1" x14ac:dyDescent="0.25">
      <c r="A885" s="11">
        <v>869</v>
      </c>
      <c r="B885" s="11"/>
      <c r="C885" s="12" t="s">
        <v>477</v>
      </c>
      <c r="D885" s="12" t="s">
        <v>1582</v>
      </c>
      <c r="E885" s="11" t="s">
        <v>513</v>
      </c>
      <c r="F885" s="11">
        <v>12</v>
      </c>
      <c r="G885" s="13">
        <v>163.80000000000001</v>
      </c>
      <c r="H885" s="13">
        <f t="shared" si="18"/>
        <v>1965.6</v>
      </c>
    </row>
    <row r="886" spans="1:8" s="5" customFormat="1" ht="15.6" customHeight="1" x14ac:dyDescent="0.25">
      <c r="A886" s="11">
        <v>870</v>
      </c>
      <c r="B886" s="11"/>
      <c r="C886" s="12" t="s">
        <v>1583</v>
      </c>
      <c r="D886" s="12" t="s">
        <v>1584</v>
      </c>
      <c r="E886" s="11" t="s">
        <v>474</v>
      </c>
      <c r="F886" s="11">
        <v>51</v>
      </c>
      <c r="G886" s="13">
        <v>38.380000000000003</v>
      </c>
      <c r="H886" s="13">
        <f t="shared" si="18"/>
        <v>1957.38</v>
      </c>
    </row>
    <row r="887" spans="1:8" s="5" customFormat="1" ht="31.15" customHeight="1" x14ac:dyDescent="0.25">
      <c r="A887" s="11">
        <v>871</v>
      </c>
      <c r="B887" s="11"/>
      <c r="C887" s="12" t="s">
        <v>477</v>
      </c>
      <c r="D887" s="12" t="s">
        <v>1585</v>
      </c>
      <c r="E887" s="11" t="s">
        <v>453</v>
      </c>
      <c r="F887" s="11">
        <v>3</v>
      </c>
      <c r="G887" s="13">
        <v>618.26</v>
      </c>
      <c r="H887" s="13">
        <f t="shared" si="18"/>
        <v>1854.78</v>
      </c>
    </row>
    <row r="888" spans="1:8" s="5" customFormat="1" ht="31.15" customHeight="1" x14ac:dyDescent="0.25">
      <c r="A888" s="11">
        <v>872</v>
      </c>
      <c r="B888" s="11"/>
      <c r="C888" s="12" t="s">
        <v>477</v>
      </c>
      <c r="D888" s="12" t="s">
        <v>1586</v>
      </c>
      <c r="E888" s="11" t="s">
        <v>453</v>
      </c>
      <c r="F888" s="11">
        <v>4</v>
      </c>
      <c r="G888" s="13">
        <v>412.55</v>
      </c>
      <c r="H888" s="13">
        <f t="shared" si="18"/>
        <v>1650.2</v>
      </c>
    </row>
    <row r="889" spans="1:8" s="5" customFormat="1" ht="31.15" customHeight="1" x14ac:dyDescent="0.25">
      <c r="A889" s="11">
        <v>873</v>
      </c>
      <c r="B889" s="11"/>
      <c r="C889" s="12" t="s">
        <v>477</v>
      </c>
      <c r="D889" s="12" t="s">
        <v>1587</v>
      </c>
      <c r="E889" s="11" t="s">
        <v>513</v>
      </c>
      <c r="F889" s="11">
        <v>3</v>
      </c>
      <c r="G889" s="13">
        <v>524</v>
      </c>
      <c r="H889" s="13">
        <f t="shared" si="18"/>
        <v>1572</v>
      </c>
    </row>
    <row r="890" spans="1:8" s="5" customFormat="1" ht="31.15" customHeight="1" x14ac:dyDescent="0.25">
      <c r="A890" s="11">
        <v>874</v>
      </c>
      <c r="B890" s="11"/>
      <c r="C890" s="12" t="s">
        <v>477</v>
      </c>
      <c r="D890" s="12" t="s">
        <v>1588</v>
      </c>
      <c r="E890" s="11" t="s">
        <v>453</v>
      </c>
      <c r="F890" s="11">
        <v>13</v>
      </c>
      <c r="G890" s="13">
        <v>120.32</v>
      </c>
      <c r="H890" s="13">
        <f t="shared" si="18"/>
        <v>1564.16</v>
      </c>
    </row>
    <row r="891" spans="1:8" s="5" customFormat="1" ht="15.6" customHeight="1" x14ac:dyDescent="0.25">
      <c r="A891" s="11">
        <v>875</v>
      </c>
      <c r="B891" s="11"/>
      <c r="C891" s="12" t="s">
        <v>477</v>
      </c>
      <c r="D891" s="12" t="s">
        <v>1589</v>
      </c>
      <c r="E891" s="11" t="s">
        <v>453</v>
      </c>
      <c r="F891" s="11">
        <v>1</v>
      </c>
      <c r="G891" s="13">
        <v>1332.69</v>
      </c>
      <c r="H891" s="13">
        <f t="shared" si="18"/>
        <v>1332.69</v>
      </c>
    </row>
    <row r="892" spans="1:8" s="5" customFormat="1" ht="15.6" customHeight="1" x14ac:dyDescent="0.25">
      <c r="A892" s="11">
        <v>876</v>
      </c>
      <c r="B892" s="11"/>
      <c r="C892" s="12" t="s">
        <v>477</v>
      </c>
      <c r="D892" s="12" t="s">
        <v>1590</v>
      </c>
      <c r="E892" s="11" t="s">
        <v>453</v>
      </c>
      <c r="F892" s="11">
        <v>7</v>
      </c>
      <c r="G892" s="13">
        <v>164.15</v>
      </c>
      <c r="H892" s="13">
        <f t="shared" si="18"/>
        <v>1149.05</v>
      </c>
    </row>
    <row r="893" spans="1:8" s="5" customFormat="1" ht="31.15" customHeight="1" x14ac:dyDescent="0.25">
      <c r="A893" s="11">
        <v>877</v>
      </c>
      <c r="B893" s="11"/>
      <c r="C893" s="12" t="s">
        <v>1591</v>
      </c>
      <c r="D893" s="12" t="s">
        <v>1592</v>
      </c>
      <c r="E893" s="11" t="s">
        <v>474</v>
      </c>
      <c r="F893" s="11">
        <v>7</v>
      </c>
      <c r="G893" s="13">
        <v>127.22</v>
      </c>
      <c r="H893" s="13">
        <f t="shared" si="18"/>
        <v>890.54</v>
      </c>
    </row>
    <row r="894" spans="1:8" s="5" customFormat="1" ht="31.15" customHeight="1" x14ac:dyDescent="0.25">
      <c r="A894" s="11">
        <v>878</v>
      </c>
      <c r="B894" s="11"/>
      <c r="C894" s="12" t="s">
        <v>477</v>
      </c>
      <c r="D894" s="12" t="s">
        <v>1593</v>
      </c>
      <c r="E894" s="11" t="s">
        <v>453</v>
      </c>
      <c r="F894" s="11">
        <v>4</v>
      </c>
      <c r="G894" s="13">
        <v>207.26</v>
      </c>
      <c r="H894" s="13">
        <f t="shared" si="18"/>
        <v>829.04</v>
      </c>
    </row>
    <row r="895" spans="1:8" s="5" customFormat="1" ht="15.6" customHeight="1" x14ac:dyDescent="0.25">
      <c r="A895" s="11">
        <v>879</v>
      </c>
      <c r="B895" s="11"/>
      <c r="C895" s="12" t="s">
        <v>477</v>
      </c>
      <c r="D895" s="12" t="s">
        <v>1594</v>
      </c>
      <c r="E895" s="11" t="s">
        <v>513</v>
      </c>
      <c r="F895" s="11">
        <v>3</v>
      </c>
      <c r="G895" s="13">
        <v>209.1</v>
      </c>
      <c r="H895" s="13">
        <f t="shared" si="18"/>
        <v>627.29999999999995</v>
      </c>
    </row>
    <row r="896" spans="1:8" s="5" customFormat="1" ht="15.6" customHeight="1" x14ac:dyDescent="0.25">
      <c r="A896" s="11">
        <v>880</v>
      </c>
      <c r="B896" s="11"/>
      <c r="C896" s="12" t="s">
        <v>477</v>
      </c>
      <c r="D896" s="12" t="s">
        <v>1595</v>
      </c>
      <c r="E896" s="11" t="s">
        <v>453</v>
      </c>
      <c r="F896" s="11">
        <v>4</v>
      </c>
      <c r="G896" s="13">
        <v>130.47999999999999</v>
      </c>
      <c r="H896" s="13">
        <f t="shared" si="18"/>
        <v>521.91999999999996</v>
      </c>
    </row>
    <row r="897" spans="1:8" s="5" customFormat="1" ht="15.6" customHeight="1" x14ac:dyDescent="0.25">
      <c r="A897" s="11">
        <v>881</v>
      </c>
      <c r="B897" s="11"/>
      <c r="C897" s="12" t="s">
        <v>477</v>
      </c>
      <c r="D897" s="12" t="s">
        <v>1596</v>
      </c>
      <c r="E897" s="11" t="s">
        <v>513</v>
      </c>
      <c r="F897" s="11">
        <v>1</v>
      </c>
      <c r="G897" s="13">
        <v>505.32</v>
      </c>
      <c r="H897" s="13">
        <f t="shared" si="18"/>
        <v>505.32</v>
      </c>
    </row>
    <row r="898" spans="1:8" s="5" customFormat="1" ht="15.6" customHeight="1" x14ac:dyDescent="0.25">
      <c r="A898" s="11">
        <v>882</v>
      </c>
      <c r="B898" s="11"/>
      <c r="C898" s="12" t="s">
        <v>477</v>
      </c>
      <c r="D898" s="12" t="s">
        <v>1597</v>
      </c>
      <c r="E898" s="11" t="s">
        <v>453</v>
      </c>
      <c r="F898" s="11">
        <v>1</v>
      </c>
      <c r="G898" s="13">
        <v>502.19</v>
      </c>
      <c r="H898" s="13">
        <f t="shared" si="18"/>
        <v>502.19</v>
      </c>
    </row>
    <row r="899" spans="1:8" s="5" customFormat="1" ht="15.6" customHeight="1" x14ac:dyDescent="0.25">
      <c r="A899" s="11">
        <v>883</v>
      </c>
      <c r="B899" s="11"/>
      <c r="C899" s="12" t="s">
        <v>477</v>
      </c>
      <c r="D899" s="12" t="s">
        <v>1598</v>
      </c>
      <c r="E899" s="11" t="s">
        <v>513</v>
      </c>
      <c r="F899" s="11">
        <v>1</v>
      </c>
      <c r="G899" s="13">
        <v>171.59</v>
      </c>
      <c r="H899" s="13">
        <f t="shared" si="18"/>
        <v>171.59</v>
      </c>
    </row>
    <row r="900" spans="1:8" s="5" customFormat="1" ht="62.45" customHeight="1" x14ac:dyDescent="0.25">
      <c r="A900" s="11">
        <v>884</v>
      </c>
      <c r="B900" s="11"/>
      <c r="C900" s="12" t="s">
        <v>1599</v>
      </c>
      <c r="D900" s="12" t="s">
        <v>1600</v>
      </c>
      <c r="E900" s="11" t="s">
        <v>474</v>
      </c>
      <c r="F900" s="11">
        <v>1</v>
      </c>
      <c r="G900" s="13">
        <v>73.63</v>
      </c>
      <c r="H900" s="13">
        <f t="shared" si="18"/>
        <v>73.63</v>
      </c>
    </row>
    <row r="901" spans="1:8" s="5" customFormat="1" ht="15.6" customHeight="1" x14ac:dyDescent="0.25">
      <c r="C901" s="155"/>
      <c r="D901" s="155"/>
      <c r="E901" s="155"/>
    </row>
    <row r="902" spans="1:8" s="63" customFormat="1" ht="15.6" customHeight="1" x14ac:dyDescent="0.25">
      <c r="C902" s="155" t="s">
        <v>32</v>
      </c>
      <c r="D902" s="155"/>
      <c r="E902" s="155"/>
    </row>
    <row r="903" spans="1:8" s="63" customFormat="1" ht="15.6" customHeight="1" x14ac:dyDescent="0.25">
      <c r="C903" s="100" t="s">
        <v>33</v>
      </c>
      <c r="D903" s="155"/>
      <c r="E903" s="155"/>
    </row>
    <row r="904" spans="1:8" s="63" customFormat="1" ht="15.6" customHeight="1" x14ac:dyDescent="0.25">
      <c r="C904" s="155"/>
      <c r="D904" s="155"/>
      <c r="E904" s="155"/>
    </row>
    <row r="905" spans="1:8" s="63" customFormat="1" ht="15.6" customHeight="1" x14ac:dyDescent="0.25">
      <c r="C905" s="155" t="s">
        <v>1744</v>
      </c>
      <c r="D905" s="155"/>
      <c r="E905" s="155"/>
    </row>
    <row r="906" spans="1:8" s="63" customFormat="1" ht="15.6" customHeight="1" x14ac:dyDescent="0.25">
      <c r="C906" s="100" t="s">
        <v>34</v>
      </c>
      <c r="D906" s="155"/>
      <c r="E906" s="155"/>
    </row>
    <row r="907" spans="1:8" s="5" customFormat="1" ht="15.6" customHeight="1" x14ac:dyDescent="0.25">
      <c r="C907" s="7"/>
    </row>
    <row r="908" spans="1:8" s="5" customFormat="1" ht="15.6" customHeight="1" x14ac:dyDescent="0.25">
      <c r="C908" s="7"/>
    </row>
    <row r="909" spans="1:8" s="5" customFormat="1" ht="15.6" customHeight="1" x14ac:dyDescent="0.25"/>
  </sheetData>
  <mergeCells count="15">
    <mergeCell ref="A12:E12"/>
    <mergeCell ref="A47:E47"/>
    <mergeCell ref="A49:E49"/>
    <mergeCell ref="A196:E196"/>
    <mergeCell ref="A848:E848"/>
    <mergeCell ref="A4:H4"/>
    <mergeCell ref="A5:H5"/>
    <mergeCell ref="A7:H7"/>
    <mergeCell ref="A9:A10"/>
    <mergeCell ref="C9:C10"/>
    <mergeCell ref="D9:D10"/>
    <mergeCell ref="E9:E10"/>
    <mergeCell ref="F9:F10"/>
    <mergeCell ref="G9:H9"/>
    <mergeCell ref="B9:B10"/>
  </mergeCells>
  <conditionalFormatting sqref="F12:F49">
    <cfRule type="expression" dxfId="11" priority="1" stopIfTrue="1">
      <formula>ROUND(F12*10000,0)/10000=F12</formula>
    </cfRule>
  </conditionalFormatting>
  <conditionalFormatting sqref="F51:F900">
    <cfRule type="expression" dxfId="10" priority="2" stopIfTrue="1">
      <formula>ROUND(F12*10000,0)/10000=F12</formula>
    </cfRule>
  </conditionalFormatting>
  <conditionalFormatting sqref="F50">
    <cfRule type="expression" dxfId="9" priority="3" stopIfTrue="1">
      <formula>F50&gt;=1/10000</formula>
    </cfRule>
  </conditionalFormatting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rowBreaks count="1" manualBreakCount="1">
    <brk id="897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48"/>
  <sheetViews>
    <sheetView view="pageBreakPreview" topLeftCell="A31" zoomScale="60" zoomScaleNormal="100" workbookViewId="0">
      <selection activeCell="I60" sqref="I60"/>
    </sheetView>
  </sheetViews>
  <sheetFormatPr defaultColWidth="9.140625" defaultRowHeight="15" x14ac:dyDescent="0.25"/>
  <cols>
    <col min="1" max="1" width="4.140625" style="64" customWidth="1"/>
    <col min="2" max="2" width="36.28515625" style="64" customWidth="1"/>
    <col min="3" max="3" width="18.85546875" style="64" customWidth="1"/>
    <col min="4" max="4" width="18.28515625" style="64" customWidth="1"/>
    <col min="5" max="5" width="20.85546875" style="64" customWidth="1"/>
    <col min="6" max="10" width="9.140625" style="64"/>
    <col min="11" max="11" width="13.5703125" style="64" customWidth="1"/>
    <col min="12" max="12" width="9.140625" style="64"/>
  </cols>
  <sheetData>
    <row r="1" spans="1:5" ht="15.6" customHeight="1" x14ac:dyDescent="0.25">
      <c r="A1" s="62"/>
      <c r="B1" s="63"/>
      <c r="C1" s="63"/>
      <c r="D1" s="63"/>
      <c r="E1" s="63"/>
    </row>
    <row r="2" spans="1:5" ht="15.6" customHeight="1" x14ac:dyDescent="0.25">
      <c r="B2" s="63"/>
      <c r="C2" s="63"/>
      <c r="D2" s="63"/>
      <c r="E2" s="65" t="s">
        <v>1601</v>
      </c>
    </row>
    <row r="3" spans="1:5" ht="15.6" customHeight="1" x14ac:dyDescent="0.25">
      <c r="B3" s="63"/>
      <c r="C3" s="63"/>
      <c r="D3" s="63"/>
      <c r="E3" s="63"/>
    </row>
    <row r="4" spans="1:5" ht="15.6" customHeight="1" x14ac:dyDescent="0.25">
      <c r="B4" s="63"/>
      <c r="C4" s="63"/>
      <c r="D4" s="63"/>
      <c r="E4" s="63"/>
    </row>
    <row r="5" spans="1:5" ht="15.6" customHeight="1" x14ac:dyDescent="0.25">
      <c r="B5" s="169" t="s">
        <v>1602</v>
      </c>
      <c r="C5" s="169"/>
      <c r="D5" s="169"/>
      <c r="E5" s="169"/>
    </row>
    <row r="6" spans="1:5" ht="15.6" customHeight="1" x14ac:dyDescent="0.25">
      <c r="B6" s="66"/>
      <c r="C6" s="63"/>
      <c r="D6" s="63"/>
      <c r="E6" s="63"/>
    </row>
    <row r="7" spans="1:5" ht="15.6" customHeight="1" x14ac:dyDescent="0.25">
      <c r="B7" s="170" t="s">
        <v>1603</v>
      </c>
      <c r="C7" s="170"/>
      <c r="D7" s="170"/>
      <c r="E7" s="170"/>
    </row>
    <row r="8" spans="1:5" ht="15.6" customHeight="1" x14ac:dyDescent="0.25">
      <c r="B8" s="163" t="s">
        <v>5</v>
      </c>
      <c r="C8" s="163"/>
      <c r="D8" s="163"/>
    </row>
    <row r="9" spans="1:5" x14ac:dyDescent="0.25">
      <c r="B9" s="67"/>
      <c r="C9" s="68"/>
      <c r="D9" s="68"/>
      <c r="E9" s="68"/>
    </row>
    <row r="10" spans="1:5" s="63" customFormat="1" ht="62.45" customHeight="1" x14ac:dyDescent="0.25">
      <c r="B10" s="69" t="s">
        <v>1604</v>
      </c>
      <c r="C10" s="69" t="s">
        <v>1605</v>
      </c>
      <c r="D10" s="69" t="s">
        <v>1606</v>
      </c>
      <c r="E10" s="69" t="s">
        <v>1607</v>
      </c>
    </row>
    <row r="11" spans="1:5" s="63" customFormat="1" ht="15" customHeight="1" x14ac:dyDescent="0.25">
      <c r="B11" s="70" t="s">
        <v>1608</v>
      </c>
      <c r="C11" s="71">
        <f>'Прил.5 Расчет СМР и ОБ'!J14</f>
        <v>54677459.299999997</v>
      </c>
      <c r="D11" s="72">
        <f>C11/C24</f>
        <v>4.7857167788193641E-2</v>
      </c>
      <c r="E11" s="72">
        <f>C11/C40</f>
        <v>4.3308989184316797E-2</v>
      </c>
    </row>
    <row r="12" spans="1:5" s="63" customFormat="1" ht="15" customHeight="1" x14ac:dyDescent="0.25">
      <c r="B12" s="70" t="s">
        <v>1609</v>
      </c>
      <c r="C12" s="71">
        <f>'Прил.5 Расчет СМР и ОБ'!J22</f>
        <v>537989326</v>
      </c>
      <c r="D12" s="72">
        <f>C12/C24</f>
        <v>0.47088225700785641</v>
      </c>
      <c r="E12" s="72">
        <f>C12/C40</f>
        <v>0.42613124675695901</v>
      </c>
    </row>
    <row r="13" spans="1:5" s="63" customFormat="1" ht="15" customHeight="1" x14ac:dyDescent="0.25">
      <c r="B13" s="70" t="s">
        <v>1610</v>
      </c>
      <c r="C13" s="71">
        <f>'Прил.5 Расчет СМР и ОБ'!J168</f>
        <v>96097359.489999965</v>
      </c>
      <c r="D13" s="72">
        <f>C13/C24</f>
        <v>8.4110482015672061E-2</v>
      </c>
      <c r="E13" s="72">
        <f>C13/C40</f>
        <v>7.6116914649576844E-2</v>
      </c>
    </row>
    <row r="14" spans="1:5" s="63" customFormat="1" ht="15" customHeight="1" x14ac:dyDescent="0.25">
      <c r="B14" s="70" t="s">
        <v>1611</v>
      </c>
      <c r="C14" s="71">
        <f>C13+C12</f>
        <v>634086685.49000001</v>
      </c>
      <c r="D14" s="72">
        <f>C14/C24</f>
        <v>0.55499273902352853</v>
      </c>
      <c r="E14" s="72">
        <f>C14/C40</f>
        <v>0.50224816140653583</v>
      </c>
    </row>
    <row r="15" spans="1:5" s="63" customFormat="1" ht="15" customHeight="1" x14ac:dyDescent="0.25">
      <c r="B15" s="70" t="s">
        <v>1612</v>
      </c>
      <c r="C15" s="71">
        <f>'Прил.5 Расчет СМР и ОБ'!J18</f>
        <v>27589534.91</v>
      </c>
      <c r="D15" s="72">
        <f>C15/C24</f>
        <v>2.4148104507593606E-2</v>
      </c>
      <c r="E15" s="72">
        <f>C15/C40</f>
        <v>2.1853152730846086E-2</v>
      </c>
    </row>
    <row r="16" spans="1:5" s="63" customFormat="1" ht="15" customHeight="1" x14ac:dyDescent="0.25">
      <c r="B16" s="70" t="s">
        <v>1613</v>
      </c>
      <c r="C16" s="71">
        <f>'Прил.5 Расчет СМР и ОБ'!J273</f>
        <v>274282848.50999999</v>
      </c>
      <c r="D16" s="72">
        <f>C16/C24</f>
        <v>0.24006968265562348</v>
      </c>
      <c r="E16" s="72">
        <f>C16/C40</f>
        <v>0.21725429585868106</v>
      </c>
    </row>
    <row r="17" spans="2:5" s="63" customFormat="1" ht="15" customHeight="1" x14ac:dyDescent="0.25">
      <c r="B17" s="70" t="s">
        <v>1614</v>
      </c>
      <c r="C17" s="71">
        <f>'Прил.5 Расчет СМР и ОБ'!J882</f>
        <v>48967379.029999986</v>
      </c>
      <c r="D17" s="72">
        <f>C17/C24</f>
        <v>4.2859344680391619E-2</v>
      </c>
      <c r="E17" s="72">
        <f>C17/C40</f>
        <v>3.87861417839254E-2</v>
      </c>
    </row>
    <row r="18" spans="2:5" s="63" customFormat="1" ht="15" customHeight="1" x14ac:dyDescent="0.25">
      <c r="B18" s="70" t="s">
        <v>1615</v>
      </c>
      <c r="C18" s="71">
        <f>C17+C16</f>
        <v>323250227.53999996</v>
      </c>
      <c r="D18" s="72">
        <f>C18/C24</f>
        <v>0.2829290273360151</v>
      </c>
      <c r="E18" s="72">
        <f>C18/C40</f>
        <v>0.25604043764260642</v>
      </c>
    </row>
    <row r="19" spans="2:5" s="63" customFormat="1" ht="15" customHeight="1" x14ac:dyDescent="0.25">
      <c r="B19" s="70" t="s">
        <v>1616</v>
      </c>
      <c r="C19" s="71">
        <f>C18+C14+C11</f>
        <v>1012014372.3299999</v>
      </c>
      <c r="D19" s="72">
        <f>C19/C24</f>
        <v>0.88577893414773723</v>
      </c>
      <c r="E19" s="73">
        <f>C19/C40</f>
        <v>0.80159758823345906</v>
      </c>
    </row>
    <row r="20" spans="2:5" s="63" customFormat="1" ht="15" customHeight="1" x14ac:dyDescent="0.25">
      <c r="B20" s="70" t="s">
        <v>1617</v>
      </c>
      <c r="C20" s="71">
        <f>'Прил.5 Расчет СМР и ОБ'!J886</f>
        <v>44270381.816559635</v>
      </c>
      <c r="D20" s="72">
        <f>C20/C24</f>
        <v>3.8748235886711939E-2</v>
      </c>
      <c r="E20" s="72">
        <f>C20/C40</f>
        <v>3.5065738456485966E-2</v>
      </c>
    </row>
    <row r="21" spans="2:5" s="63" customFormat="1" ht="15" customHeight="1" x14ac:dyDescent="0.25">
      <c r="B21" s="70" t="s">
        <v>1618</v>
      </c>
      <c r="C21" s="74">
        <f>C20/(C11+C15)</f>
        <v>0.53813053754647</v>
      </c>
      <c r="D21" s="72"/>
      <c r="E21" s="73"/>
    </row>
    <row r="22" spans="2:5" s="63" customFormat="1" ht="15" customHeight="1" x14ac:dyDescent="0.25">
      <c r="B22" s="70" t="s">
        <v>1619</v>
      </c>
      <c r="C22" s="71">
        <f>'Прил.5 Расчет СМР и ОБ'!J885</f>
        <v>86228725.58946687</v>
      </c>
      <c r="D22" s="72">
        <f>C22/C24</f>
        <v>7.547282996555077E-2</v>
      </c>
      <c r="E22" s="72">
        <f>C22/C40</f>
        <v>6.8300154976872557E-2</v>
      </c>
    </row>
    <row r="23" spans="2:5" s="63" customFormat="1" ht="15" customHeight="1" x14ac:dyDescent="0.25">
      <c r="B23" s="70" t="s">
        <v>1620</v>
      </c>
      <c r="C23" s="74">
        <f>C22/(C11+C15)</f>
        <v>1.0481569968310001</v>
      </c>
      <c r="D23" s="72"/>
      <c r="E23" s="73"/>
    </row>
    <row r="24" spans="2:5" s="63" customFormat="1" ht="15" customHeight="1" x14ac:dyDescent="0.25">
      <c r="B24" s="70" t="s">
        <v>1621</v>
      </c>
      <c r="C24" s="71">
        <f>C19+C20+C22</f>
        <v>1142513479.7360265</v>
      </c>
      <c r="D24" s="72">
        <f>C24/C24</f>
        <v>1</v>
      </c>
      <c r="E24" s="72">
        <f>C24/C40</f>
        <v>0.90496348166681773</v>
      </c>
    </row>
    <row r="25" spans="2:5" s="63" customFormat="1" ht="31.15" customHeight="1" x14ac:dyDescent="0.25">
      <c r="B25" s="70" t="s">
        <v>1622</v>
      </c>
      <c r="C25" s="71">
        <f>'Прил.5 Расчет СМР и ОБ'!J226</f>
        <v>4140252.58</v>
      </c>
      <c r="D25" s="72"/>
      <c r="E25" s="72">
        <f>C25/C40</f>
        <v>3.2794163537068319E-3</v>
      </c>
    </row>
    <row r="26" spans="2:5" s="63" customFormat="1" ht="31.15" customHeight="1" x14ac:dyDescent="0.25">
      <c r="B26" s="70" t="s">
        <v>1623</v>
      </c>
      <c r="C26" s="71">
        <f>C25</f>
        <v>4140252.58</v>
      </c>
      <c r="D26" s="72"/>
      <c r="E26" s="72">
        <f>C26/C40</f>
        <v>3.2794163537068319E-3</v>
      </c>
    </row>
    <row r="27" spans="2:5" s="63" customFormat="1" ht="15" customHeight="1" x14ac:dyDescent="0.25">
      <c r="B27" s="70" t="s">
        <v>1624</v>
      </c>
      <c r="C27" s="75">
        <f>C24+C25</f>
        <v>1146653732.3160264</v>
      </c>
      <c r="D27" s="72"/>
      <c r="E27" s="72">
        <f>C27/C40</f>
        <v>0.90824289802052449</v>
      </c>
    </row>
    <row r="28" spans="2:5" s="63" customFormat="1" ht="33" customHeight="1" x14ac:dyDescent="0.25">
      <c r="B28" s="70" t="s">
        <v>1625</v>
      </c>
      <c r="C28" s="70"/>
      <c r="D28" s="73"/>
      <c r="E28" s="73"/>
    </row>
    <row r="29" spans="2:5" s="63" customFormat="1" ht="31.15" customHeight="1" x14ac:dyDescent="0.25">
      <c r="B29" s="70" t="s">
        <v>1626</v>
      </c>
      <c r="C29" s="75">
        <f>ROUND(C24*0.025,2)</f>
        <v>28562836.989999998</v>
      </c>
      <c r="D29" s="73"/>
      <c r="E29" s="72">
        <f>C29/C40</f>
        <v>2.262408703897684E-2</v>
      </c>
    </row>
    <row r="30" spans="2:5" s="63" customFormat="1" ht="62.45" customHeight="1" x14ac:dyDescent="0.25">
      <c r="B30" s="70" t="s">
        <v>1627</v>
      </c>
      <c r="C30" s="75">
        <f>ROUND((C24+C29)*0.019,2)</f>
        <v>22250450.02</v>
      </c>
      <c r="D30" s="73"/>
      <c r="E30" s="72">
        <f>C30/C40</f>
        <v>1.7624163807157027E-2</v>
      </c>
    </row>
    <row r="31" spans="2:5" s="63" customFormat="1" ht="15.6" customHeight="1" x14ac:dyDescent="0.25">
      <c r="B31" s="70" t="s">
        <v>1628</v>
      </c>
      <c r="C31" s="1">
        <v>231854.14</v>
      </c>
      <c r="D31" s="73"/>
      <c r="E31" s="72">
        <f>C31/C40</f>
        <v>1.836473122590587E-4</v>
      </c>
    </row>
    <row r="32" spans="2:5" s="63" customFormat="1" ht="31.15" customHeight="1" x14ac:dyDescent="0.25">
      <c r="B32" s="70" t="s">
        <v>1629</v>
      </c>
      <c r="C32" s="75">
        <v>0</v>
      </c>
      <c r="D32" s="73"/>
      <c r="E32" s="72">
        <f>C32/C40</f>
        <v>0</v>
      </c>
    </row>
    <row r="33" spans="2:11" s="63" customFormat="1" ht="46.9" customHeight="1" x14ac:dyDescent="0.25">
      <c r="B33" s="70" t="s">
        <v>1630</v>
      </c>
      <c r="C33" s="75">
        <v>0</v>
      </c>
      <c r="D33" s="73"/>
      <c r="E33" s="72">
        <f>C33/C40</f>
        <v>0</v>
      </c>
    </row>
    <row r="34" spans="2:11" s="63" customFormat="1" ht="62.45" customHeight="1" x14ac:dyDescent="0.25">
      <c r="B34" s="70" t="s">
        <v>1631</v>
      </c>
      <c r="C34" s="75">
        <v>0</v>
      </c>
      <c r="D34" s="73"/>
      <c r="E34" s="72">
        <f>C34/C40</f>
        <v>0</v>
      </c>
    </row>
    <row r="35" spans="2:11" s="63" customFormat="1" ht="93.6" customHeight="1" x14ac:dyDescent="0.25">
      <c r="B35" s="70" t="s">
        <v>1632</v>
      </c>
      <c r="C35" s="75">
        <v>0</v>
      </c>
      <c r="D35" s="73"/>
      <c r="E35" s="72">
        <f>C35/C40</f>
        <v>0</v>
      </c>
    </row>
    <row r="36" spans="2:11" s="63" customFormat="1" ht="46.9" customHeight="1" x14ac:dyDescent="0.25">
      <c r="B36" s="76" t="s">
        <v>1633</v>
      </c>
      <c r="C36" s="77">
        <f>ROUND((C27+C29+C31+C30)*0.0214,2)</f>
        <v>25630755.890000001</v>
      </c>
      <c r="D36" s="78"/>
      <c r="E36" s="79">
        <f>C36/C40</f>
        <v>2.0301640636507665E-2</v>
      </c>
      <c r="K36" s="80"/>
    </row>
    <row r="37" spans="2:11" s="63" customFormat="1" ht="15.6" customHeight="1" x14ac:dyDescent="0.25">
      <c r="B37" s="81" t="s">
        <v>1634</v>
      </c>
      <c r="C37" s="81">
        <f>ROUND((C27+C29+C30+C31)*0.002,2)</f>
        <v>2395397.75</v>
      </c>
      <c r="D37" s="82"/>
      <c r="E37" s="82">
        <f>C37/C40</f>
        <v>1.897349594787898E-3</v>
      </c>
    </row>
    <row r="38" spans="2:11" s="63" customFormat="1" ht="62.45" customHeight="1" x14ac:dyDescent="0.25">
      <c r="B38" s="83" t="s">
        <v>1635</v>
      </c>
      <c r="C38" s="84">
        <f>C27+C29+C30+C31+C36+C37</f>
        <v>1225725027.1060266</v>
      </c>
      <c r="D38" s="85"/>
      <c r="E38" s="86">
        <f>C38/C40</f>
        <v>0.97087378641021316</v>
      </c>
    </row>
    <row r="39" spans="2:11" s="63" customFormat="1" ht="15.6" customHeight="1" x14ac:dyDescent="0.25">
      <c r="B39" s="70" t="s">
        <v>1636</v>
      </c>
      <c r="C39" s="71">
        <f>ROUND(C38*0.03,2)</f>
        <v>36771750.810000002</v>
      </c>
      <c r="D39" s="73"/>
      <c r="E39" s="72">
        <f>C39/C40</f>
        <v>2.9126213589786943E-2</v>
      </c>
    </row>
    <row r="40" spans="2:11" s="63" customFormat="1" ht="15.6" customHeight="1" x14ac:dyDescent="0.25">
      <c r="B40" s="70" t="s">
        <v>1637</v>
      </c>
      <c r="C40" s="71">
        <f>C39+C38</f>
        <v>1262496777.9160266</v>
      </c>
      <c r="D40" s="73"/>
      <c r="E40" s="72">
        <f>C40/C40</f>
        <v>1</v>
      </c>
    </row>
    <row r="41" spans="2:11" s="63" customFormat="1" ht="31.15" customHeight="1" x14ac:dyDescent="0.25">
      <c r="B41" s="70" t="s">
        <v>1638</v>
      </c>
      <c r="C41" s="71">
        <f>C40/'Прил.5 Расчет СМР и ОБ'!E889</f>
        <v>3949004.6228214782</v>
      </c>
      <c r="D41" s="73"/>
      <c r="E41" s="73"/>
    </row>
    <row r="42" spans="2:11" s="63" customFormat="1" ht="15.6" customHeight="1" x14ac:dyDescent="0.25">
      <c r="B42" s="155"/>
      <c r="C42" s="155"/>
    </row>
    <row r="43" spans="2:11" s="63" customFormat="1" ht="15.6" customHeight="1" x14ac:dyDescent="0.25">
      <c r="B43" s="155" t="s">
        <v>32</v>
      </c>
      <c r="C43" s="155"/>
    </row>
    <row r="44" spans="2:11" s="63" customFormat="1" ht="15.6" customHeight="1" x14ac:dyDescent="0.25">
      <c r="B44" s="100" t="s">
        <v>33</v>
      </c>
      <c r="C44" s="155"/>
    </row>
    <row r="45" spans="2:11" s="63" customFormat="1" ht="15.6" customHeight="1" x14ac:dyDescent="0.25">
      <c r="B45" s="155"/>
      <c r="C45" s="155"/>
    </row>
    <row r="46" spans="2:11" s="63" customFormat="1" ht="15.6" customHeight="1" x14ac:dyDescent="0.25">
      <c r="B46" s="155" t="s">
        <v>1744</v>
      </c>
      <c r="C46" s="155"/>
    </row>
    <row r="47" spans="2:11" s="63" customFormat="1" ht="15.6" customHeight="1" x14ac:dyDescent="0.25">
      <c r="B47" s="100" t="s">
        <v>34</v>
      </c>
      <c r="C47" s="155"/>
    </row>
    <row r="48" spans="2:11" s="63" customFormat="1" ht="15.6" customHeight="1" x14ac:dyDescent="0.25"/>
  </sheetData>
  <mergeCells count="3">
    <mergeCell ref="B5:E5"/>
    <mergeCell ref="B7:E7"/>
    <mergeCell ref="B8:D8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896"/>
  <sheetViews>
    <sheetView view="pageBreakPreview" topLeftCell="A267" zoomScale="60" zoomScaleNormal="100" workbookViewId="0">
      <selection activeCell="J910" sqref="J910"/>
    </sheetView>
  </sheetViews>
  <sheetFormatPr defaultColWidth="9.140625" defaultRowHeight="15" outlineLevelRow="1" x14ac:dyDescent="0.25"/>
  <cols>
    <col min="1" max="1" width="5.7109375" style="15" customWidth="1"/>
    <col min="2" max="2" width="22.5703125" style="15" customWidth="1"/>
    <col min="3" max="3" width="39.140625" style="15" customWidth="1"/>
    <col min="4" max="4" width="10.7109375" style="15" customWidth="1"/>
    <col min="5" max="5" width="14" style="15" customWidth="1"/>
    <col min="6" max="6" width="14.5703125" style="15" customWidth="1"/>
    <col min="7" max="7" width="15.42578125" style="15" customWidth="1"/>
    <col min="8" max="8" width="14" style="15" customWidth="1"/>
    <col min="9" max="9" width="14.5703125" style="15" customWidth="1"/>
    <col min="10" max="10" width="16.7109375" style="15" customWidth="1"/>
    <col min="11" max="11" width="22.42578125" style="15" customWidth="1"/>
    <col min="12" max="12" width="10.85546875" style="15" customWidth="1"/>
    <col min="13" max="13" width="9.140625" style="15"/>
    <col min="14" max="14" width="9.140625" style="19"/>
  </cols>
  <sheetData>
    <row r="1" spans="1:11" x14ac:dyDescent="0.25">
      <c r="A1" s="14"/>
    </row>
    <row r="2" spans="1:11" ht="15.6" customHeight="1" x14ac:dyDescent="0.25">
      <c r="A2" s="16"/>
      <c r="B2" s="16"/>
      <c r="C2" s="16"/>
      <c r="D2" s="16"/>
      <c r="E2" s="16"/>
      <c r="F2" s="16"/>
      <c r="G2" s="16"/>
      <c r="H2" s="174" t="s">
        <v>1639</v>
      </c>
      <c r="I2" s="174"/>
      <c r="J2" s="174"/>
    </row>
    <row r="3" spans="1:11" ht="15.6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1" s="14" customFormat="1" ht="15.6" customHeight="1" x14ac:dyDescent="0.2">
      <c r="A4" s="169" t="s">
        <v>1640</v>
      </c>
      <c r="B4" s="169"/>
      <c r="C4" s="169"/>
      <c r="D4" s="169"/>
      <c r="E4" s="169"/>
      <c r="F4" s="169"/>
      <c r="G4" s="169"/>
      <c r="H4" s="169"/>
      <c r="I4" s="17"/>
      <c r="J4" s="17"/>
    </row>
    <row r="5" spans="1:11" s="14" customFormat="1" ht="15.6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1" s="14" customFormat="1" ht="15.6" customHeight="1" x14ac:dyDescent="0.2">
      <c r="A6" s="104" t="s">
        <v>1641</v>
      </c>
      <c r="B6" s="103"/>
      <c r="C6" s="103"/>
      <c r="D6" s="104" t="s">
        <v>1642</v>
      </c>
      <c r="E6" s="103"/>
      <c r="F6" s="103"/>
      <c r="G6" s="103"/>
      <c r="H6" s="103"/>
      <c r="I6" s="18"/>
      <c r="J6" s="18"/>
    </row>
    <row r="7" spans="1:11" ht="15.6" customHeight="1" x14ac:dyDescent="0.25">
      <c r="B7" s="163" t="s">
        <v>5</v>
      </c>
      <c r="C7" s="163"/>
      <c r="D7" s="163"/>
    </row>
    <row r="8" spans="1:11" s="14" customFormat="1" ht="15.6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</row>
    <row r="9" spans="1:11" s="16" customFormat="1" ht="27" customHeight="1" x14ac:dyDescent="0.25">
      <c r="A9" s="175" t="s">
        <v>1643</v>
      </c>
      <c r="B9" s="167" t="s">
        <v>68</v>
      </c>
      <c r="C9" s="167" t="s">
        <v>1604</v>
      </c>
      <c r="D9" s="167" t="s">
        <v>70</v>
      </c>
      <c r="E9" s="167" t="s">
        <v>1644</v>
      </c>
      <c r="F9" s="167" t="s">
        <v>72</v>
      </c>
      <c r="G9" s="167"/>
      <c r="H9" s="167" t="s">
        <v>1645</v>
      </c>
      <c r="I9" s="167" t="s">
        <v>1646</v>
      </c>
      <c r="J9" s="167"/>
      <c r="K9" s="41"/>
    </row>
    <row r="10" spans="1:11" s="16" customFormat="1" ht="30.75" customHeight="1" x14ac:dyDescent="0.25">
      <c r="A10" s="175"/>
      <c r="B10" s="167"/>
      <c r="C10" s="167"/>
      <c r="D10" s="167"/>
      <c r="E10" s="167"/>
      <c r="F10" s="37" t="s">
        <v>1647</v>
      </c>
      <c r="G10" s="37" t="s">
        <v>74</v>
      </c>
      <c r="H10" s="167"/>
      <c r="I10" s="37" t="s">
        <v>1647</v>
      </c>
      <c r="J10" s="37" t="s">
        <v>74</v>
      </c>
    </row>
    <row r="11" spans="1:11" s="16" customFormat="1" ht="15.6" customHeight="1" x14ac:dyDescent="0.25">
      <c r="A11" s="38">
        <v>1</v>
      </c>
      <c r="B11" s="37">
        <v>2</v>
      </c>
      <c r="C11" s="37">
        <v>3</v>
      </c>
      <c r="D11" s="37">
        <v>4</v>
      </c>
      <c r="E11" s="37">
        <v>5</v>
      </c>
      <c r="F11" s="37">
        <v>6</v>
      </c>
      <c r="G11" s="37">
        <v>7</v>
      </c>
      <c r="H11" s="37">
        <v>8</v>
      </c>
      <c r="I11" s="37">
        <v>9</v>
      </c>
      <c r="J11" s="37">
        <v>10</v>
      </c>
    </row>
    <row r="12" spans="1:11" s="16" customFormat="1" ht="15.6" customHeight="1" x14ac:dyDescent="0.25">
      <c r="A12" s="39"/>
      <c r="B12" s="179" t="s">
        <v>1648</v>
      </c>
      <c r="C12" s="183"/>
      <c r="D12" s="181"/>
      <c r="E12" s="181"/>
      <c r="F12" s="181"/>
      <c r="G12" s="181"/>
      <c r="H12" s="181"/>
      <c r="I12" s="29"/>
      <c r="J12" s="29"/>
    </row>
    <row r="13" spans="1:11" s="16" customFormat="1" ht="31.15" customHeight="1" x14ac:dyDescent="0.25">
      <c r="A13" s="20">
        <v>1</v>
      </c>
      <c r="B13" s="20" t="s">
        <v>128</v>
      </c>
      <c r="C13" s="21" t="s">
        <v>1649</v>
      </c>
      <c r="D13" s="20" t="s">
        <v>79</v>
      </c>
      <c r="E13" s="46">
        <v>129005.87472767</v>
      </c>
      <c r="F13" s="22">
        <v>9.18</v>
      </c>
      <c r="G13" s="90">
        <f>ROUND(F13*E13,2)</f>
        <v>1184273.93</v>
      </c>
      <c r="H13" s="23">
        <f>G13/G14</f>
        <v>1</v>
      </c>
      <c r="I13" s="22">
        <f>ФОТр.тек.!E13</f>
        <v>423.83697188533</v>
      </c>
      <c r="J13" s="28">
        <f>ROUND(I13*E13,2)</f>
        <v>54677459.299999997</v>
      </c>
    </row>
    <row r="14" spans="1:11" s="16" customFormat="1" ht="31.15" customHeight="1" x14ac:dyDescent="0.25">
      <c r="A14" s="20"/>
      <c r="B14" s="20"/>
      <c r="C14" s="21" t="s">
        <v>1650</v>
      </c>
      <c r="D14" s="20" t="s">
        <v>79</v>
      </c>
      <c r="E14" s="46">
        <f>SUM(E13:E13)</f>
        <v>129005.87472767</v>
      </c>
      <c r="F14" s="22"/>
      <c r="G14" s="22">
        <f>SUM(G13:G13)</f>
        <v>1184273.93</v>
      </c>
      <c r="H14" s="23">
        <v>1</v>
      </c>
      <c r="I14" s="22"/>
      <c r="J14" s="22">
        <f>SUM(J13:J13)</f>
        <v>54677459.299999997</v>
      </c>
    </row>
    <row r="15" spans="1:11" s="16" customFormat="1" ht="15.6" customHeight="1" x14ac:dyDescent="0.25">
      <c r="A15" s="20">
        <v>2</v>
      </c>
      <c r="B15" s="20" t="s">
        <v>140</v>
      </c>
      <c r="C15" s="21" t="s">
        <v>141</v>
      </c>
      <c r="D15" s="20" t="s">
        <v>79</v>
      </c>
      <c r="E15" s="46">
        <v>30</v>
      </c>
      <c r="F15" s="22">
        <v>15.49</v>
      </c>
      <c r="G15" s="90">
        <f>ROUND(F15*E15,2)</f>
        <v>464.7</v>
      </c>
      <c r="H15" s="23">
        <v>1</v>
      </c>
      <c r="I15" s="22"/>
      <c r="J15" s="22"/>
    </row>
    <row r="16" spans="1:11" s="16" customFormat="1" ht="15.6" customHeight="1" x14ac:dyDescent="0.25">
      <c r="A16" s="20">
        <v>3</v>
      </c>
      <c r="B16" s="20" t="s">
        <v>142</v>
      </c>
      <c r="C16" s="21" t="s">
        <v>143</v>
      </c>
      <c r="D16" s="20" t="s">
        <v>79</v>
      </c>
      <c r="E16" s="46">
        <v>30</v>
      </c>
      <c r="F16" s="22">
        <v>14.09</v>
      </c>
      <c r="G16" s="90">
        <f>ROUND(F16*E16,2)</f>
        <v>422.7</v>
      </c>
      <c r="H16" s="23">
        <v>1</v>
      </c>
      <c r="I16" s="22"/>
      <c r="J16" s="22"/>
    </row>
    <row r="17" spans="1:10" s="16" customFormat="1" ht="15.6" customHeight="1" x14ac:dyDescent="0.25">
      <c r="A17" s="20"/>
      <c r="B17" s="173" t="s">
        <v>144</v>
      </c>
      <c r="C17" s="172"/>
      <c r="D17" s="173"/>
      <c r="E17" s="173"/>
      <c r="F17" s="178"/>
      <c r="G17" s="178"/>
      <c r="H17" s="173"/>
      <c r="I17" s="22"/>
      <c r="J17" s="22"/>
    </row>
    <row r="18" spans="1:10" s="16" customFormat="1" ht="15.6" customHeight="1" x14ac:dyDescent="0.25">
      <c r="A18" s="20">
        <v>4</v>
      </c>
      <c r="B18" s="20">
        <v>2</v>
      </c>
      <c r="C18" s="21" t="s">
        <v>144</v>
      </c>
      <c r="D18" s="20" t="s">
        <v>79</v>
      </c>
      <c r="E18" s="46">
        <v>46245.386134</v>
      </c>
      <c r="F18" s="22">
        <v>13.47</v>
      </c>
      <c r="G18" s="90">
        <f>ROUND(F18*E18,2)</f>
        <v>622925.35</v>
      </c>
      <c r="H18" s="23">
        <v>1</v>
      </c>
      <c r="I18" s="28">
        <f>ROUND(F18*Прил.10!$D$10,2)</f>
        <v>596.59</v>
      </c>
      <c r="J18" s="28">
        <f>ROUND(I18*E18,2)</f>
        <v>27589534.91</v>
      </c>
    </row>
    <row r="19" spans="1:10" s="16" customFormat="1" ht="15.6" customHeight="1" x14ac:dyDescent="0.25">
      <c r="A19" s="20"/>
      <c r="B19" s="171" t="s">
        <v>145</v>
      </c>
      <c r="C19" s="172"/>
      <c r="D19" s="173"/>
      <c r="E19" s="173"/>
      <c r="F19" s="178"/>
      <c r="G19" s="178"/>
      <c r="H19" s="173"/>
      <c r="I19" s="22"/>
      <c r="J19" s="22"/>
    </row>
    <row r="20" spans="1:10" s="16" customFormat="1" ht="15.6" customHeight="1" x14ac:dyDescent="0.25">
      <c r="A20" s="20"/>
      <c r="B20" s="173" t="s">
        <v>1651</v>
      </c>
      <c r="C20" s="172"/>
      <c r="D20" s="173"/>
      <c r="E20" s="173"/>
      <c r="F20" s="178"/>
      <c r="G20" s="178"/>
      <c r="H20" s="173"/>
      <c r="I20" s="22"/>
      <c r="J20" s="22"/>
    </row>
    <row r="21" spans="1:10" s="16" customFormat="1" ht="46.9" customHeight="1" x14ac:dyDescent="0.25">
      <c r="A21" s="20">
        <v>5</v>
      </c>
      <c r="B21" s="24" t="s">
        <v>146</v>
      </c>
      <c r="C21" s="25" t="s">
        <v>147</v>
      </c>
      <c r="D21" s="26" t="s">
        <v>148</v>
      </c>
      <c r="E21" s="47">
        <v>1400</v>
      </c>
      <c r="F21" s="27">
        <v>28528.44</v>
      </c>
      <c r="G21" s="90">
        <f>ROUND(F21*E21,2)</f>
        <v>39939816</v>
      </c>
      <c r="H21" s="23">
        <f>G21/$G$169</f>
        <v>0.84844757257284498</v>
      </c>
      <c r="I21" s="107">
        <f>ROUND(F21*Прил.10!$D$11,2)</f>
        <v>384278.09</v>
      </c>
      <c r="J21" s="28">
        <f>ROUND(I21*E21,2)</f>
        <v>537989326</v>
      </c>
    </row>
    <row r="22" spans="1:10" s="16" customFormat="1" ht="15.6" customHeight="1" x14ac:dyDescent="0.25">
      <c r="A22" s="20"/>
      <c r="B22" s="176" t="s">
        <v>1652</v>
      </c>
      <c r="C22" s="173"/>
      <c r="D22" s="173"/>
      <c r="E22" s="173"/>
      <c r="F22" s="178"/>
      <c r="G22" s="27">
        <f>SUM(G21:G21)</f>
        <v>39939816</v>
      </c>
      <c r="H22" s="23">
        <f>SUM(H21:H21)</f>
        <v>0.84844757257284498</v>
      </c>
      <c r="I22" s="22"/>
      <c r="J22" s="22">
        <f>SUM(J21:J21)</f>
        <v>537989326</v>
      </c>
    </row>
    <row r="23" spans="1:10" s="16" customFormat="1" ht="62.45" hidden="1" customHeight="1" outlineLevel="1" x14ac:dyDescent="0.25">
      <c r="A23" s="20">
        <v>6</v>
      </c>
      <c r="B23" s="24" t="s">
        <v>149</v>
      </c>
      <c r="C23" s="25" t="s">
        <v>150</v>
      </c>
      <c r="D23" s="26" t="s">
        <v>151</v>
      </c>
      <c r="E23" s="47">
        <v>1679.6</v>
      </c>
      <c r="F23" s="27">
        <v>2447.17</v>
      </c>
      <c r="G23" s="90">
        <f t="shared" ref="G23:G54" si="0">ROUND(F23*E23,2)</f>
        <v>4110266.73</v>
      </c>
      <c r="H23" s="23">
        <f>G23/G169</f>
        <v>8.7315019921359302E-2</v>
      </c>
      <c r="I23" s="107">
        <f>ROUND(F23*Прил.10!$D$11,2)</f>
        <v>32963.379999999997</v>
      </c>
      <c r="J23" s="28">
        <f t="shared" ref="J23:J54" si="1">ROUND(I23*E23,2)</f>
        <v>55365293.049999997</v>
      </c>
    </row>
    <row r="24" spans="1:10" s="16" customFormat="1" ht="46.9" hidden="1" customHeight="1" outlineLevel="1" x14ac:dyDescent="0.25">
      <c r="A24" s="96">
        <v>7</v>
      </c>
      <c r="B24" s="24" t="s">
        <v>152</v>
      </c>
      <c r="C24" s="25" t="s">
        <v>153</v>
      </c>
      <c r="D24" s="26" t="s">
        <v>148</v>
      </c>
      <c r="E24" s="47">
        <v>88.5</v>
      </c>
      <c r="F24" s="27">
        <v>5105.43</v>
      </c>
      <c r="G24" s="90">
        <f t="shared" si="0"/>
        <v>451830.56</v>
      </c>
      <c r="H24" s="23">
        <f>G24/G169</f>
        <v>9.5983051560935874E-3</v>
      </c>
      <c r="I24" s="107">
        <f>ROUND(F24*Прил.10!$D$11,2)</f>
        <v>68770.14</v>
      </c>
      <c r="J24" s="28">
        <f t="shared" si="1"/>
        <v>6086157.3899999997</v>
      </c>
    </row>
    <row r="25" spans="1:10" s="16" customFormat="1" ht="31.15" hidden="1" customHeight="1" outlineLevel="1" x14ac:dyDescent="0.25">
      <c r="A25" s="96">
        <v>8</v>
      </c>
      <c r="B25" s="24" t="s">
        <v>154</v>
      </c>
      <c r="C25" s="25" t="s">
        <v>155</v>
      </c>
      <c r="D25" s="26" t="s">
        <v>148</v>
      </c>
      <c r="E25" s="47">
        <v>2406</v>
      </c>
      <c r="F25" s="27">
        <v>186.1</v>
      </c>
      <c r="G25" s="90">
        <f t="shared" si="0"/>
        <v>447756.6</v>
      </c>
      <c r="H25" s="23">
        <f>G25/G169</f>
        <v>9.511761405547544E-3</v>
      </c>
      <c r="I25" s="107">
        <f>ROUND(F25*Прил.10!$D$11,2)</f>
        <v>2506.77</v>
      </c>
      <c r="J25" s="28">
        <f t="shared" si="1"/>
        <v>6031288.6200000001</v>
      </c>
    </row>
    <row r="26" spans="1:10" s="16" customFormat="1" ht="15.6" hidden="1" customHeight="1" outlineLevel="1" x14ac:dyDescent="0.25">
      <c r="A26" s="96">
        <v>9</v>
      </c>
      <c r="B26" s="24" t="s">
        <v>156</v>
      </c>
      <c r="C26" s="25" t="s">
        <v>157</v>
      </c>
      <c r="D26" s="26" t="s">
        <v>151</v>
      </c>
      <c r="E26" s="47">
        <v>1490.4600112000001</v>
      </c>
      <c r="F26" s="27">
        <v>263.47000000000003</v>
      </c>
      <c r="G26" s="90">
        <f t="shared" si="0"/>
        <v>392691.5</v>
      </c>
      <c r="H26" s="23">
        <f>G26/G169</f>
        <v>8.3420051295426435E-3</v>
      </c>
      <c r="I26" s="107">
        <f>ROUND(F26*Прил.10!$D$11,2)</f>
        <v>3548.94</v>
      </c>
      <c r="J26" s="28">
        <f t="shared" si="1"/>
        <v>5289553.1500000004</v>
      </c>
    </row>
    <row r="27" spans="1:10" s="16" customFormat="1" ht="15.6" hidden="1" customHeight="1" outlineLevel="1" x14ac:dyDescent="0.25">
      <c r="A27" s="96">
        <v>10</v>
      </c>
      <c r="B27" s="24" t="s">
        <v>158</v>
      </c>
      <c r="C27" s="25" t="s">
        <v>159</v>
      </c>
      <c r="D27" s="26" t="s">
        <v>148</v>
      </c>
      <c r="E27" s="47">
        <v>2120</v>
      </c>
      <c r="F27" s="27">
        <v>114.67</v>
      </c>
      <c r="G27" s="90">
        <f t="shared" si="0"/>
        <v>243100.4</v>
      </c>
      <c r="H27" s="23">
        <f>G27/G169</f>
        <v>5.1642186902285088E-3</v>
      </c>
      <c r="I27" s="107">
        <f>ROUND(F27*Прил.10!$D$11,2)</f>
        <v>1544.6</v>
      </c>
      <c r="J27" s="28">
        <f t="shared" si="1"/>
        <v>3274552</v>
      </c>
    </row>
    <row r="28" spans="1:10" s="16" customFormat="1" ht="62.45" hidden="1" customHeight="1" outlineLevel="1" x14ac:dyDescent="0.25">
      <c r="A28" s="96">
        <v>11</v>
      </c>
      <c r="B28" s="24" t="s">
        <v>160</v>
      </c>
      <c r="C28" s="25" t="s">
        <v>161</v>
      </c>
      <c r="D28" s="26" t="s">
        <v>151</v>
      </c>
      <c r="E28" s="47">
        <v>1679.6</v>
      </c>
      <c r="F28" s="27">
        <v>91.63</v>
      </c>
      <c r="G28" s="90">
        <f t="shared" si="0"/>
        <v>153901.75</v>
      </c>
      <c r="H28" s="23">
        <f>G28/G169</f>
        <v>3.2693582314503615E-3</v>
      </c>
      <c r="I28" s="107">
        <f>ROUND(F28*Прил.10!$D$11,2)</f>
        <v>1234.26</v>
      </c>
      <c r="J28" s="28">
        <f t="shared" si="1"/>
        <v>2073063.1</v>
      </c>
    </row>
    <row r="29" spans="1:10" s="16" customFormat="1" ht="62.45" hidden="1" customHeight="1" outlineLevel="1" x14ac:dyDescent="0.25">
      <c r="A29" s="96">
        <v>12</v>
      </c>
      <c r="B29" s="24" t="s">
        <v>162</v>
      </c>
      <c r="C29" s="25" t="s">
        <v>163</v>
      </c>
      <c r="D29" s="26" t="s">
        <v>151</v>
      </c>
      <c r="E29" s="47">
        <v>2112.2073</v>
      </c>
      <c r="F29" s="27">
        <v>62.01</v>
      </c>
      <c r="G29" s="90">
        <f t="shared" si="0"/>
        <v>130977.97</v>
      </c>
      <c r="H29" s="23">
        <f>G29/G169</f>
        <v>2.7823848939869658E-3</v>
      </c>
      <c r="I29" s="107">
        <f>ROUND(F29*Прил.10!$D$11,2)</f>
        <v>835.27</v>
      </c>
      <c r="J29" s="28">
        <f t="shared" si="1"/>
        <v>1764263.39</v>
      </c>
    </row>
    <row r="30" spans="1:10" s="16" customFormat="1" ht="31.15" hidden="1" customHeight="1" outlineLevel="1" x14ac:dyDescent="0.25">
      <c r="A30" s="96">
        <v>13</v>
      </c>
      <c r="B30" s="24" t="s">
        <v>164</v>
      </c>
      <c r="C30" s="25" t="s">
        <v>165</v>
      </c>
      <c r="D30" s="26" t="s">
        <v>151</v>
      </c>
      <c r="E30" s="47">
        <v>1063.7482562</v>
      </c>
      <c r="F30" s="27">
        <v>115.4</v>
      </c>
      <c r="G30" s="90">
        <f t="shared" si="0"/>
        <v>122756.55</v>
      </c>
      <c r="H30" s="23">
        <f>G30/G169</f>
        <v>2.6077360212404853E-3</v>
      </c>
      <c r="I30" s="107">
        <f>ROUND(F30*Прил.10!$D$11,2)</f>
        <v>1554.44</v>
      </c>
      <c r="J30" s="28">
        <f t="shared" si="1"/>
        <v>1653532.84</v>
      </c>
    </row>
    <row r="31" spans="1:10" s="16" customFormat="1" ht="15.6" hidden="1" customHeight="1" outlineLevel="1" x14ac:dyDescent="0.25">
      <c r="A31" s="96">
        <v>14</v>
      </c>
      <c r="B31" s="24" t="s">
        <v>166</v>
      </c>
      <c r="C31" s="25" t="s">
        <v>167</v>
      </c>
      <c r="D31" s="26" t="s">
        <v>151</v>
      </c>
      <c r="E31" s="47">
        <v>4484.5</v>
      </c>
      <c r="F31" s="27">
        <v>27.2</v>
      </c>
      <c r="G31" s="90">
        <f t="shared" si="0"/>
        <v>121978.4</v>
      </c>
      <c r="H31" s="23">
        <f>G31/G169</f>
        <v>2.5912056626980831E-3</v>
      </c>
      <c r="I31" s="107">
        <f>ROUND(F31*Прил.10!$D$11,2)</f>
        <v>366.38</v>
      </c>
      <c r="J31" s="28">
        <f t="shared" si="1"/>
        <v>1643031.11</v>
      </c>
    </row>
    <row r="32" spans="1:10" s="16" customFormat="1" ht="62.45" hidden="1" customHeight="1" outlineLevel="1" x14ac:dyDescent="0.25">
      <c r="A32" s="96">
        <v>15</v>
      </c>
      <c r="B32" s="24" t="s">
        <v>168</v>
      </c>
      <c r="C32" s="25" t="s">
        <v>169</v>
      </c>
      <c r="D32" s="26" t="s">
        <v>151</v>
      </c>
      <c r="E32" s="47">
        <v>188.35</v>
      </c>
      <c r="F32" s="27">
        <v>640.89</v>
      </c>
      <c r="G32" s="90">
        <f t="shared" si="0"/>
        <v>120711.63</v>
      </c>
      <c r="H32" s="23">
        <f>G32/G169</f>
        <v>2.5642954753424857E-3</v>
      </c>
      <c r="I32" s="107">
        <f>ROUND(F32*Прил.10!$D$11,2)</f>
        <v>8632.7900000000009</v>
      </c>
      <c r="J32" s="28">
        <f t="shared" si="1"/>
        <v>1625986</v>
      </c>
    </row>
    <row r="33" spans="1:10" s="16" customFormat="1" ht="62.45" hidden="1" customHeight="1" outlineLevel="1" x14ac:dyDescent="0.25">
      <c r="A33" s="96">
        <v>16</v>
      </c>
      <c r="B33" s="24" t="s">
        <v>170</v>
      </c>
      <c r="C33" s="25" t="s">
        <v>171</v>
      </c>
      <c r="D33" s="26" t="s">
        <v>151</v>
      </c>
      <c r="E33" s="47">
        <v>1157.4888800000001</v>
      </c>
      <c r="F33" s="27">
        <v>87.6</v>
      </c>
      <c r="G33" s="90">
        <f t="shared" si="0"/>
        <v>101396.03</v>
      </c>
      <c r="H33" s="23">
        <f>G33/G169</f>
        <v>2.1539712531981462E-3</v>
      </c>
      <c r="I33" s="107">
        <f>ROUND(F33*Прил.10!$D$11,2)</f>
        <v>1179.97</v>
      </c>
      <c r="J33" s="28">
        <f t="shared" si="1"/>
        <v>1365802.15</v>
      </c>
    </row>
    <row r="34" spans="1:10" s="16" customFormat="1" ht="62.45" hidden="1" customHeight="1" outlineLevel="1" x14ac:dyDescent="0.25">
      <c r="A34" s="96">
        <v>17</v>
      </c>
      <c r="B34" s="24" t="s">
        <v>172</v>
      </c>
      <c r="C34" s="25" t="s">
        <v>173</v>
      </c>
      <c r="D34" s="26" t="s">
        <v>151</v>
      </c>
      <c r="E34" s="47">
        <v>1679.6</v>
      </c>
      <c r="F34" s="27">
        <v>36.9</v>
      </c>
      <c r="G34" s="90">
        <f t="shared" si="0"/>
        <v>61977.24</v>
      </c>
      <c r="H34" s="23">
        <f>G34/G169</f>
        <v>1.3165919150144466E-3</v>
      </c>
      <c r="I34" s="107">
        <f>ROUND(F34*Прил.10!$D$11,2)</f>
        <v>497.04</v>
      </c>
      <c r="J34" s="28">
        <f t="shared" si="1"/>
        <v>834828.38</v>
      </c>
    </row>
    <row r="35" spans="1:10" s="16" customFormat="1" ht="62.45" hidden="1" customHeight="1" outlineLevel="1" x14ac:dyDescent="0.25">
      <c r="A35" s="96">
        <v>18</v>
      </c>
      <c r="B35" s="24" t="s">
        <v>174</v>
      </c>
      <c r="C35" s="25" t="s">
        <v>175</v>
      </c>
      <c r="D35" s="26" t="s">
        <v>151</v>
      </c>
      <c r="E35" s="47">
        <v>642.69745760000001</v>
      </c>
      <c r="F35" s="27">
        <v>90</v>
      </c>
      <c r="G35" s="90">
        <f t="shared" si="0"/>
        <v>57842.77</v>
      </c>
      <c r="H35" s="23">
        <f>G35/G169</f>
        <v>1.2287627413553777E-3</v>
      </c>
      <c r="I35" s="107">
        <f>ROUND(F35*Прил.10!$D$11,2)</f>
        <v>1212.3</v>
      </c>
      <c r="J35" s="28">
        <f t="shared" si="1"/>
        <v>779142.13</v>
      </c>
    </row>
    <row r="36" spans="1:10" s="16" customFormat="1" ht="31.15" hidden="1" customHeight="1" outlineLevel="1" x14ac:dyDescent="0.25">
      <c r="A36" s="96">
        <v>19</v>
      </c>
      <c r="B36" s="24" t="s">
        <v>176</v>
      </c>
      <c r="C36" s="25" t="s">
        <v>177</v>
      </c>
      <c r="D36" s="26" t="s">
        <v>151</v>
      </c>
      <c r="E36" s="47">
        <v>644.75095399999998</v>
      </c>
      <c r="F36" s="27">
        <v>86.4</v>
      </c>
      <c r="G36" s="90">
        <f t="shared" si="0"/>
        <v>55706.48</v>
      </c>
      <c r="H36" s="23">
        <f>G36/G169</f>
        <v>1.183381208681025E-3</v>
      </c>
      <c r="I36" s="107">
        <f>ROUND(F36*Прил.10!$D$11,2)</f>
        <v>1163.81</v>
      </c>
      <c r="J36" s="28">
        <f t="shared" si="1"/>
        <v>750367.61</v>
      </c>
    </row>
    <row r="37" spans="1:10" s="16" customFormat="1" ht="31.15" hidden="1" customHeight="1" outlineLevel="1" x14ac:dyDescent="0.25">
      <c r="A37" s="96">
        <v>20</v>
      </c>
      <c r="B37" s="24" t="s">
        <v>178</v>
      </c>
      <c r="C37" s="25" t="s">
        <v>179</v>
      </c>
      <c r="D37" s="26" t="s">
        <v>151</v>
      </c>
      <c r="E37" s="47">
        <v>580.93727999999999</v>
      </c>
      <c r="F37" s="27">
        <v>78</v>
      </c>
      <c r="G37" s="90">
        <f t="shared" si="0"/>
        <v>45313.11</v>
      </c>
      <c r="H37" s="23">
        <f>G37/G169</f>
        <v>9.6259327246841369E-4</v>
      </c>
      <c r="I37" s="107">
        <f>ROUND(F37*Прил.10!$D$11,2)</f>
        <v>1050.6600000000001</v>
      </c>
      <c r="J37" s="28">
        <f t="shared" si="1"/>
        <v>610367.56000000006</v>
      </c>
    </row>
    <row r="38" spans="1:10" s="16" customFormat="1" ht="31.15" hidden="1" customHeight="1" outlineLevel="1" x14ac:dyDescent="0.25">
      <c r="A38" s="96">
        <v>21</v>
      </c>
      <c r="B38" s="24" t="s">
        <v>180</v>
      </c>
      <c r="C38" s="25" t="s">
        <v>181</v>
      </c>
      <c r="D38" s="26" t="s">
        <v>151</v>
      </c>
      <c r="E38" s="47">
        <v>451.39562480000001</v>
      </c>
      <c r="F38" s="27">
        <v>96.89</v>
      </c>
      <c r="G38" s="90">
        <f t="shared" si="0"/>
        <v>43735.72</v>
      </c>
      <c r="H38" s="23">
        <f>G38/G169</f>
        <v>9.2908453731298181E-4</v>
      </c>
      <c r="I38" s="107">
        <f>ROUND(F38*Прил.10!$D$11,2)</f>
        <v>1305.1099999999999</v>
      </c>
      <c r="J38" s="28">
        <f t="shared" si="1"/>
        <v>589120.93999999994</v>
      </c>
    </row>
    <row r="39" spans="1:10" s="16" customFormat="1" ht="31.15" hidden="1" customHeight="1" outlineLevel="1" x14ac:dyDescent="0.25">
      <c r="A39" s="96">
        <v>22</v>
      </c>
      <c r="B39" s="24" t="s">
        <v>182</v>
      </c>
      <c r="C39" s="25" t="s">
        <v>183</v>
      </c>
      <c r="D39" s="26" t="s">
        <v>151</v>
      </c>
      <c r="E39" s="47">
        <v>600.47981679999998</v>
      </c>
      <c r="F39" s="27">
        <v>65.709999999999994</v>
      </c>
      <c r="G39" s="90">
        <f t="shared" si="0"/>
        <v>39457.53</v>
      </c>
      <c r="H39" s="23">
        <f>G39/G169</f>
        <v>8.3820229788289979E-4</v>
      </c>
      <c r="I39" s="107">
        <f>ROUND(F39*Прил.10!$D$11,2)</f>
        <v>885.11</v>
      </c>
      <c r="J39" s="28">
        <f t="shared" si="1"/>
        <v>531490.68999999994</v>
      </c>
    </row>
    <row r="40" spans="1:10" s="16" customFormat="1" ht="31.15" hidden="1" customHeight="1" outlineLevel="1" x14ac:dyDescent="0.25">
      <c r="A40" s="96">
        <v>23</v>
      </c>
      <c r="B40" s="24" t="s">
        <v>184</v>
      </c>
      <c r="C40" s="25" t="s">
        <v>185</v>
      </c>
      <c r="D40" s="26" t="s">
        <v>151</v>
      </c>
      <c r="E40" s="47">
        <v>4695.2935625999999</v>
      </c>
      <c r="F40" s="27">
        <v>8.1</v>
      </c>
      <c r="G40" s="90">
        <f t="shared" si="0"/>
        <v>38031.879999999997</v>
      </c>
      <c r="H40" s="23">
        <f>G40/G169</f>
        <v>8.0791699857560013E-4</v>
      </c>
      <c r="I40" s="107">
        <f>ROUND(F40*Прил.10!$D$11,2)</f>
        <v>109.11</v>
      </c>
      <c r="J40" s="28">
        <f t="shared" si="1"/>
        <v>512303.48</v>
      </c>
    </row>
    <row r="41" spans="1:10" s="16" customFormat="1" ht="46.9" hidden="1" customHeight="1" outlineLevel="1" x14ac:dyDescent="0.25">
      <c r="A41" s="96">
        <v>24</v>
      </c>
      <c r="B41" s="24" t="s">
        <v>186</v>
      </c>
      <c r="C41" s="25" t="s">
        <v>187</v>
      </c>
      <c r="D41" s="26" t="s">
        <v>151</v>
      </c>
      <c r="E41" s="47">
        <v>953.17250000000001</v>
      </c>
      <c r="F41" s="27">
        <v>27.17</v>
      </c>
      <c r="G41" s="90">
        <f t="shared" si="0"/>
        <v>25897.7</v>
      </c>
      <c r="H41" s="23">
        <f>G41/G169</f>
        <v>5.5014877134686266E-4</v>
      </c>
      <c r="I41" s="107">
        <f>ROUND(F41*Прил.10!$D$11,2)</f>
        <v>365.98</v>
      </c>
      <c r="J41" s="28">
        <f t="shared" si="1"/>
        <v>348842.07</v>
      </c>
    </row>
    <row r="42" spans="1:10" s="16" customFormat="1" ht="46.9" hidden="1" customHeight="1" outlineLevel="1" x14ac:dyDescent="0.25">
      <c r="A42" s="96">
        <v>25</v>
      </c>
      <c r="B42" s="24" t="s">
        <v>188</v>
      </c>
      <c r="C42" s="25" t="s">
        <v>189</v>
      </c>
      <c r="D42" s="26" t="s">
        <v>151</v>
      </c>
      <c r="E42" s="47">
        <v>1814.0846425</v>
      </c>
      <c r="F42" s="27">
        <v>14</v>
      </c>
      <c r="G42" s="90">
        <f t="shared" si="0"/>
        <v>25397.18</v>
      </c>
      <c r="H42" s="23">
        <f>G42/G169</f>
        <v>5.3951614902771733E-4</v>
      </c>
      <c r="I42" s="107">
        <f>ROUND(F42*Прил.10!$D$11,2)</f>
        <v>188.58</v>
      </c>
      <c r="J42" s="28">
        <f t="shared" si="1"/>
        <v>342100.08</v>
      </c>
    </row>
    <row r="43" spans="1:10" s="16" customFormat="1" ht="62.45" hidden="1" customHeight="1" outlineLevel="1" x14ac:dyDescent="0.25">
      <c r="A43" s="96">
        <v>26</v>
      </c>
      <c r="B43" s="24" t="s">
        <v>190</v>
      </c>
      <c r="C43" s="25" t="s">
        <v>191</v>
      </c>
      <c r="D43" s="26" t="s">
        <v>151</v>
      </c>
      <c r="E43" s="47">
        <v>547.4556</v>
      </c>
      <c r="F43" s="27">
        <v>46.14</v>
      </c>
      <c r="G43" s="90">
        <f t="shared" si="0"/>
        <v>25259.599999999999</v>
      </c>
      <c r="H43" s="23">
        <f>G43/G169</f>
        <v>5.3659351620851314E-4</v>
      </c>
      <c r="I43" s="107">
        <f>ROUND(F43*Прил.10!$D$11,2)</f>
        <v>621.51</v>
      </c>
      <c r="J43" s="28">
        <f t="shared" si="1"/>
        <v>340249.13</v>
      </c>
    </row>
    <row r="44" spans="1:10" s="16" customFormat="1" ht="15.6" hidden="1" customHeight="1" outlineLevel="1" x14ac:dyDescent="0.25">
      <c r="A44" s="96">
        <v>27</v>
      </c>
      <c r="B44" s="24" t="s">
        <v>192</v>
      </c>
      <c r="C44" s="25" t="s">
        <v>193</v>
      </c>
      <c r="D44" s="26" t="s">
        <v>151</v>
      </c>
      <c r="E44" s="47">
        <v>759.23175000000003</v>
      </c>
      <c r="F44" s="27">
        <v>30</v>
      </c>
      <c r="G44" s="90">
        <f t="shared" si="0"/>
        <v>22776.95</v>
      </c>
      <c r="H44" s="23">
        <f>G44/G169</f>
        <v>4.8385420549040744E-4</v>
      </c>
      <c r="I44" s="107">
        <f>ROUND(F44*Прил.10!$D$11,2)</f>
        <v>404.1</v>
      </c>
      <c r="J44" s="28">
        <f t="shared" si="1"/>
        <v>306805.55</v>
      </c>
    </row>
    <row r="45" spans="1:10" s="16" customFormat="1" ht="46.9" hidden="1" customHeight="1" outlineLevel="1" x14ac:dyDescent="0.25">
      <c r="A45" s="96">
        <v>28</v>
      </c>
      <c r="B45" s="24" t="s">
        <v>194</v>
      </c>
      <c r="C45" s="25" t="s">
        <v>195</v>
      </c>
      <c r="D45" s="26" t="s">
        <v>151</v>
      </c>
      <c r="E45" s="47">
        <v>258.69600000000003</v>
      </c>
      <c r="F45" s="27">
        <v>80.349999999999994</v>
      </c>
      <c r="G45" s="90">
        <f t="shared" si="0"/>
        <v>20786.22</v>
      </c>
      <c r="H45" s="23">
        <f>G45/G169</f>
        <v>4.4156482598630705E-4</v>
      </c>
      <c r="I45" s="107">
        <f>ROUND(F45*Прил.10!$D$11,2)</f>
        <v>1082.31</v>
      </c>
      <c r="J45" s="28">
        <f t="shared" si="1"/>
        <v>279989.27</v>
      </c>
    </row>
    <row r="46" spans="1:10" s="16" customFormat="1" ht="46.9" hidden="1" customHeight="1" outlineLevel="1" x14ac:dyDescent="0.25">
      <c r="A46" s="96">
        <v>29</v>
      </c>
      <c r="B46" s="24" t="s">
        <v>196</v>
      </c>
      <c r="C46" s="25" t="s">
        <v>197</v>
      </c>
      <c r="D46" s="26" t="s">
        <v>151</v>
      </c>
      <c r="E46" s="47">
        <v>96.22054</v>
      </c>
      <c r="F46" s="27">
        <v>179.46</v>
      </c>
      <c r="G46" s="90">
        <f t="shared" si="0"/>
        <v>17267.740000000002</v>
      </c>
      <c r="H46" s="23">
        <f>G46/G169</f>
        <v>3.6682122138016407E-4</v>
      </c>
      <c r="I46" s="107">
        <f>ROUND(F46*Прил.10!$D$11,2)</f>
        <v>2417.33</v>
      </c>
      <c r="J46" s="28">
        <f t="shared" si="1"/>
        <v>232596.8</v>
      </c>
    </row>
    <row r="47" spans="1:10" s="16" customFormat="1" ht="15.6" hidden="1" customHeight="1" outlineLevel="1" x14ac:dyDescent="0.25">
      <c r="A47" s="96">
        <v>30</v>
      </c>
      <c r="B47" s="24" t="s">
        <v>198</v>
      </c>
      <c r="C47" s="25" t="s">
        <v>199</v>
      </c>
      <c r="D47" s="26" t="s">
        <v>151</v>
      </c>
      <c r="E47" s="47">
        <v>97.242000000000004</v>
      </c>
      <c r="F47" s="27">
        <v>142.69999999999999</v>
      </c>
      <c r="G47" s="90">
        <f t="shared" si="0"/>
        <v>13876.43</v>
      </c>
      <c r="H47" s="23">
        <f>G47/G169</f>
        <v>2.9477910838339878E-4</v>
      </c>
      <c r="I47" s="107">
        <f>ROUND(F47*Прил.10!$D$11,2)</f>
        <v>1922.17</v>
      </c>
      <c r="J47" s="28">
        <f t="shared" si="1"/>
        <v>186915.66</v>
      </c>
    </row>
    <row r="48" spans="1:10" s="16" customFormat="1" ht="15.6" hidden="1" customHeight="1" outlineLevel="1" x14ac:dyDescent="0.25">
      <c r="A48" s="96">
        <v>31</v>
      </c>
      <c r="B48" s="24" t="s">
        <v>200</v>
      </c>
      <c r="C48" s="25" t="s">
        <v>201</v>
      </c>
      <c r="D48" s="26" t="s">
        <v>151</v>
      </c>
      <c r="E48" s="47">
        <v>537.05925000000002</v>
      </c>
      <c r="F48" s="27">
        <v>25.3</v>
      </c>
      <c r="G48" s="90">
        <f t="shared" si="0"/>
        <v>13587.6</v>
      </c>
      <c r="H48" s="23">
        <f>G48/G169</f>
        <v>2.8864344886042511E-4</v>
      </c>
      <c r="I48" s="107">
        <f>ROUND(F48*Прил.10!$D$11,2)</f>
        <v>340.79</v>
      </c>
      <c r="J48" s="28">
        <f t="shared" si="1"/>
        <v>183024.42</v>
      </c>
    </row>
    <row r="49" spans="1:10" s="16" customFormat="1" ht="31.15" hidden="1" customHeight="1" outlineLevel="1" x14ac:dyDescent="0.25">
      <c r="A49" s="96">
        <v>32</v>
      </c>
      <c r="B49" s="24" t="s">
        <v>202</v>
      </c>
      <c r="C49" s="25" t="s">
        <v>203</v>
      </c>
      <c r="D49" s="26" t="s">
        <v>151</v>
      </c>
      <c r="E49" s="47">
        <v>8.4447080000000003</v>
      </c>
      <c r="F49" s="27">
        <v>1503.75</v>
      </c>
      <c r="G49" s="90">
        <f t="shared" si="0"/>
        <v>12698.73</v>
      </c>
      <c r="H49" s="23">
        <f>G49/G169</f>
        <v>2.6976104855510512E-4</v>
      </c>
      <c r="I49" s="107">
        <f>ROUND(F49*Прил.10!$D$11,2)</f>
        <v>20255.509999999998</v>
      </c>
      <c r="J49" s="28">
        <f t="shared" si="1"/>
        <v>171051.87</v>
      </c>
    </row>
    <row r="50" spans="1:10" s="16" customFormat="1" ht="31.15" hidden="1" customHeight="1" outlineLevel="1" x14ac:dyDescent="0.25">
      <c r="A50" s="96">
        <v>33</v>
      </c>
      <c r="B50" s="24" t="s">
        <v>204</v>
      </c>
      <c r="C50" s="25" t="s">
        <v>205</v>
      </c>
      <c r="D50" s="26" t="s">
        <v>151</v>
      </c>
      <c r="E50" s="47">
        <v>153.50883999999999</v>
      </c>
      <c r="F50" s="27">
        <v>80.44</v>
      </c>
      <c r="G50" s="90">
        <f t="shared" si="0"/>
        <v>12348.25</v>
      </c>
      <c r="H50" s="23">
        <f>G50/G169</f>
        <v>2.6231574872609913E-4</v>
      </c>
      <c r="I50" s="107">
        <f>ROUND(F50*Прил.10!$D$11,2)</f>
        <v>1083.53</v>
      </c>
      <c r="J50" s="28">
        <f t="shared" si="1"/>
        <v>166331.43</v>
      </c>
    </row>
    <row r="51" spans="1:10" s="16" customFormat="1" ht="31.15" hidden="1" customHeight="1" outlineLevel="1" x14ac:dyDescent="0.25">
      <c r="A51" s="96">
        <v>34</v>
      </c>
      <c r="B51" s="24" t="s">
        <v>206</v>
      </c>
      <c r="C51" s="25" t="s">
        <v>207</v>
      </c>
      <c r="D51" s="26" t="s">
        <v>151</v>
      </c>
      <c r="E51" s="47">
        <v>1199.4537499999999</v>
      </c>
      <c r="F51" s="27">
        <v>9.64</v>
      </c>
      <c r="G51" s="90">
        <f t="shared" si="0"/>
        <v>11562.73</v>
      </c>
      <c r="H51" s="23">
        <f>G51/G169</f>
        <v>2.4562882815522264E-4</v>
      </c>
      <c r="I51" s="107">
        <f>ROUND(F51*Прил.10!$D$11,2)</f>
        <v>129.85</v>
      </c>
      <c r="J51" s="28">
        <f t="shared" si="1"/>
        <v>155749.07</v>
      </c>
    </row>
    <row r="52" spans="1:10" s="16" customFormat="1" ht="15.6" hidden="1" customHeight="1" outlineLevel="1" x14ac:dyDescent="0.25">
      <c r="A52" s="96">
        <v>35</v>
      </c>
      <c r="B52" s="24" t="s">
        <v>208</v>
      </c>
      <c r="C52" s="25" t="s">
        <v>209</v>
      </c>
      <c r="D52" s="26" t="s">
        <v>151</v>
      </c>
      <c r="E52" s="47">
        <v>414.06979999999999</v>
      </c>
      <c r="F52" s="27">
        <v>26.5</v>
      </c>
      <c r="G52" s="90">
        <f t="shared" si="0"/>
        <v>10972.85</v>
      </c>
      <c r="H52" s="23">
        <f>G52/G169</f>
        <v>2.3309791779476256E-4</v>
      </c>
      <c r="I52" s="107">
        <f>ROUND(F52*Прил.10!$D$11,2)</f>
        <v>356.96</v>
      </c>
      <c r="J52" s="28">
        <f t="shared" si="1"/>
        <v>147806.35999999999</v>
      </c>
    </row>
    <row r="53" spans="1:10" s="16" customFormat="1" ht="15.6" hidden="1" customHeight="1" outlineLevel="1" x14ac:dyDescent="0.25">
      <c r="A53" s="96">
        <v>36</v>
      </c>
      <c r="B53" s="24" t="s">
        <v>210</v>
      </c>
      <c r="C53" s="25" t="s">
        <v>211</v>
      </c>
      <c r="D53" s="26" t="s">
        <v>151</v>
      </c>
      <c r="E53" s="47">
        <v>99.000646000000003</v>
      </c>
      <c r="F53" s="27">
        <v>110</v>
      </c>
      <c r="G53" s="90">
        <f t="shared" si="0"/>
        <v>10890.07</v>
      </c>
      <c r="H53" s="23">
        <f>G53/G169</f>
        <v>2.3133940969203169E-4</v>
      </c>
      <c r="I53" s="107">
        <f>ROUND(F53*Прил.10!$D$11,2)</f>
        <v>1481.7</v>
      </c>
      <c r="J53" s="28">
        <f t="shared" si="1"/>
        <v>146689.26</v>
      </c>
    </row>
    <row r="54" spans="1:10" s="16" customFormat="1" ht="31.15" hidden="1" customHeight="1" outlineLevel="1" x14ac:dyDescent="0.25">
      <c r="A54" s="96">
        <v>37</v>
      </c>
      <c r="B54" s="24" t="s">
        <v>212</v>
      </c>
      <c r="C54" s="25" t="s">
        <v>213</v>
      </c>
      <c r="D54" s="26" t="s">
        <v>151</v>
      </c>
      <c r="E54" s="47">
        <v>639.51149999999996</v>
      </c>
      <c r="F54" s="27">
        <v>16.309999999999999</v>
      </c>
      <c r="G54" s="90">
        <f t="shared" si="0"/>
        <v>10430.43</v>
      </c>
      <c r="H54" s="23">
        <f>G54/G169</f>
        <v>2.2157520741685391E-4</v>
      </c>
      <c r="I54" s="107">
        <f>ROUND(F54*Прил.10!$D$11,2)</f>
        <v>219.7</v>
      </c>
      <c r="J54" s="28">
        <f t="shared" si="1"/>
        <v>140500.68</v>
      </c>
    </row>
    <row r="55" spans="1:10" s="16" customFormat="1" ht="31.15" hidden="1" customHeight="1" outlineLevel="1" x14ac:dyDescent="0.25">
      <c r="A55" s="96">
        <v>38</v>
      </c>
      <c r="B55" s="24" t="s">
        <v>214</v>
      </c>
      <c r="C55" s="25" t="s">
        <v>215</v>
      </c>
      <c r="D55" s="26" t="s">
        <v>148</v>
      </c>
      <c r="E55" s="47">
        <v>2120</v>
      </c>
      <c r="F55" s="27">
        <v>4.3600000000000003</v>
      </c>
      <c r="G55" s="90">
        <f t="shared" ref="G55:G86" si="2">ROUND(F55*E55,2)</f>
        <v>9243.2000000000007</v>
      </c>
      <c r="H55" s="23">
        <f>G55/G169</f>
        <v>1.9635470035228307E-4</v>
      </c>
      <c r="I55" s="107">
        <f>ROUND(F55*Прил.10!$D$11,2)</f>
        <v>58.73</v>
      </c>
      <c r="J55" s="28">
        <f t="shared" ref="J55:J86" si="3">ROUND(I55*E55,2)</f>
        <v>124507.6</v>
      </c>
    </row>
    <row r="56" spans="1:10" s="16" customFormat="1" ht="31.15" hidden="1" customHeight="1" outlineLevel="1" x14ac:dyDescent="0.25">
      <c r="A56" s="96">
        <v>39</v>
      </c>
      <c r="B56" s="24" t="s">
        <v>216</v>
      </c>
      <c r="C56" s="25" t="s">
        <v>217</v>
      </c>
      <c r="D56" s="26" t="s">
        <v>151</v>
      </c>
      <c r="E56" s="47">
        <v>116.1881253</v>
      </c>
      <c r="F56" s="27">
        <v>79.069999999999993</v>
      </c>
      <c r="G56" s="90">
        <f t="shared" si="2"/>
        <v>9187</v>
      </c>
      <c r="H56" s="23">
        <f>G56/G169</f>
        <v>1.9516083522334521E-4</v>
      </c>
      <c r="I56" s="107">
        <f>ROUND(F56*Прил.10!$D$11,2)</f>
        <v>1065.07</v>
      </c>
      <c r="J56" s="28">
        <f t="shared" si="3"/>
        <v>123748.49</v>
      </c>
    </row>
    <row r="57" spans="1:10" s="16" customFormat="1" ht="31.15" hidden="1" customHeight="1" outlineLevel="1" x14ac:dyDescent="0.25">
      <c r="A57" s="96">
        <v>40</v>
      </c>
      <c r="B57" s="24" t="s">
        <v>218</v>
      </c>
      <c r="C57" s="25" t="s">
        <v>219</v>
      </c>
      <c r="D57" s="26" t="s">
        <v>151</v>
      </c>
      <c r="E57" s="47">
        <v>45.752935000000001</v>
      </c>
      <c r="F57" s="27">
        <v>175.56</v>
      </c>
      <c r="G57" s="90">
        <f t="shared" si="2"/>
        <v>8032.39</v>
      </c>
      <c r="H57" s="23">
        <f>G57/G169</f>
        <v>1.7063327976920059E-4</v>
      </c>
      <c r="I57" s="107">
        <f>ROUND(F57*Прил.10!$D$11,2)</f>
        <v>2364.79</v>
      </c>
      <c r="J57" s="28">
        <f t="shared" si="3"/>
        <v>108196.08</v>
      </c>
    </row>
    <row r="58" spans="1:10" s="16" customFormat="1" ht="31.15" hidden="1" customHeight="1" outlineLevel="1" x14ac:dyDescent="0.25">
      <c r="A58" s="96">
        <v>41</v>
      </c>
      <c r="B58" s="24" t="s">
        <v>220</v>
      </c>
      <c r="C58" s="25" t="s">
        <v>221</v>
      </c>
      <c r="D58" s="26" t="s">
        <v>151</v>
      </c>
      <c r="E58" s="47">
        <v>77.644819999999996</v>
      </c>
      <c r="F58" s="27">
        <v>102.84</v>
      </c>
      <c r="G58" s="90">
        <f t="shared" si="2"/>
        <v>7984.99</v>
      </c>
      <c r="H58" s="23">
        <f>G58/G169</f>
        <v>1.6962635437575479E-4</v>
      </c>
      <c r="I58" s="107">
        <f>ROUND(F58*Прил.10!$D$11,2)</f>
        <v>1385.25</v>
      </c>
      <c r="J58" s="28">
        <f t="shared" si="3"/>
        <v>107557.49</v>
      </c>
    </row>
    <row r="59" spans="1:10" s="16" customFormat="1" ht="15.6" hidden="1" customHeight="1" outlineLevel="1" x14ac:dyDescent="0.25">
      <c r="A59" s="96">
        <v>42</v>
      </c>
      <c r="B59" s="24" t="s">
        <v>222</v>
      </c>
      <c r="C59" s="25" t="s">
        <v>223</v>
      </c>
      <c r="D59" s="26" t="s">
        <v>151</v>
      </c>
      <c r="E59" s="47">
        <v>82.842112599999993</v>
      </c>
      <c r="F59" s="27">
        <v>89.99</v>
      </c>
      <c r="G59" s="90">
        <f t="shared" si="2"/>
        <v>7454.96</v>
      </c>
      <c r="H59" s="23">
        <f>G59/G169</f>
        <v>1.5836684664815822E-4</v>
      </c>
      <c r="I59" s="107">
        <f>ROUND(F59*Прил.10!$D$11,2)</f>
        <v>1212.17</v>
      </c>
      <c r="J59" s="28">
        <f t="shared" si="3"/>
        <v>100418.72</v>
      </c>
    </row>
    <row r="60" spans="1:10" s="16" customFormat="1" ht="46.9" hidden="1" customHeight="1" outlineLevel="1" x14ac:dyDescent="0.25">
      <c r="A60" s="96">
        <v>43</v>
      </c>
      <c r="B60" s="24" t="s">
        <v>224</v>
      </c>
      <c r="C60" s="25" t="s">
        <v>225</v>
      </c>
      <c r="D60" s="26" t="s">
        <v>151</v>
      </c>
      <c r="E60" s="47">
        <v>64.626885999999999</v>
      </c>
      <c r="F60" s="27">
        <v>115.27</v>
      </c>
      <c r="G60" s="90">
        <f t="shared" si="2"/>
        <v>7449.54</v>
      </c>
      <c r="H60" s="23">
        <f>G60/G169</f>
        <v>1.5825170876561655E-4</v>
      </c>
      <c r="I60" s="107">
        <f>ROUND(F60*Прил.10!$D$11,2)</f>
        <v>1552.69</v>
      </c>
      <c r="J60" s="28">
        <f t="shared" si="3"/>
        <v>100345.52</v>
      </c>
    </row>
    <row r="61" spans="1:10" s="16" customFormat="1" ht="62.45" hidden="1" customHeight="1" outlineLevel="1" x14ac:dyDescent="0.25">
      <c r="A61" s="96">
        <v>44</v>
      </c>
      <c r="B61" s="24" t="s">
        <v>226</v>
      </c>
      <c r="C61" s="25" t="s">
        <v>227</v>
      </c>
      <c r="D61" s="26" t="s">
        <v>151</v>
      </c>
      <c r="E61" s="47">
        <v>114.85</v>
      </c>
      <c r="F61" s="27">
        <v>63.21</v>
      </c>
      <c r="G61" s="90">
        <f t="shared" si="2"/>
        <v>7259.67</v>
      </c>
      <c r="H61" s="23">
        <f>G61/G169</f>
        <v>1.5421827154085802E-4</v>
      </c>
      <c r="I61" s="107">
        <f>ROUND(F61*Прил.10!$D$11,2)</f>
        <v>851.44</v>
      </c>
      <c r="J61" s="28">
        <f t="shared" si="3"/>
        <v>97787.88</v>
      </c>
    </row>
    <row r="62" spans="1:10" s="16" customFormat="1" ht="15.6" hidden="1" customHeight="1" outlineLevel="1" x14ac:dyDescent="0.25">
      <c r="A62" s="96">
        <v>45</v>
      </c>
      <c r="B62" s="24" t="s">
        <v>228</v>
      </c>
      <c r="C62" s="25" t="s">
        <v>229</v>
      </c>
      <c r="D62" s="26" t="s">
        <v>151</v>
      </c>
      <c r="E62" s="47">
        <v>30.23</v>
      </c>
      <c r="F62" s="27">
        <v>197.96</v>
      </c>
      <c r="G62" s="90">
        <f t="shared" si="2"/>
        <v>5984.33</v>
      </c>
      <c r="H62" s="23">
        <f>G62/G169</f>
        <v>1.2712603037467308E-4</v>
      </c>
      <c r="I62" s="107">
        <f>ROUND(F62*Прил.10!$D$11,2)</f>
        <v>2666.52</v>
      </c>
      <c r="J62" s="28">
        <f t="shared" si="3"/>
        <v>80608.899999999994</v>
      </c>
    </row>
    <row r="63" spans="1:10" s="16" customFormat="1" ht="46.9" hidden="1" customHeight="1" outlineLevel="1" x14ac:dyDescent="0.25">
      <c r="A63" s="96">
        <v>46</v>
      </c>
      <c r="B63" s="24" t="s">
        <v>230</v>
      </c>
      <c r="C63" s="25" t="s">
        <v>231</v>
      </c>
      <c r="D63" s="26" t="s">
        <v>151</v>
      </c>
      <c r="E63" s="47">
        <v>8.4447080000000003</v>
      </c>
      <c r="F63" s="27">
        <v>694.79</v>
      </c>
      <c r="G63" s="90">
        <f t="shared" si="2"/>
        <v>5867.3</v>
      </c>
      <c r="H63" s="23">
        <f>G63/G169</f>
        <v>1.2463994432414645E-4</v>
      </c>
      <c r="I63" s="107">
        <f>ROUND(F63*Прил.10!$D$11,2)</f>
        <v>9358.82</v>
      </c>
      <c r="J63" s="28">
        <f t="shared" si="3"/>
        <v>79032.5</v>
      </c>
    </row>
    <row r="64" spans="1:10" s="16" customFormat="1" ht="46.9" hidden="1" customHeight="1" outlineLevel="1" x14ac:dyDescent="0.25">
      <c r="A64" s="96">
        <v>47</v>
      </c>
      <c r="B64" s="24" t="s">
        <v>232</v>
      </c>
      <c r="C64" s="25" t="s">
        <v>233</v>
      </c>
      <c r="D64" s="26" t="s">
        <v>151</v>
      </c>
      <c r="E64" s="47">
        <v>51.602200000000003</v>
      </c>
      <c r="F64" s="27">
        <v>100</v>
      </c>
      <c r="G64" s="90">
        <f t="shared" si="2"/>
        <v>5160.22</v>
      </c>
      <c r="H64" s="23">
        <f>G64/G169</f>
        <v>1.0961933657736046E-4</v>
      </c>
      <c r="I64" s="107">
        <f>ROUND(F64*Прил.10!$D$11,2)</f>
        <v>1347</v>
      </c>
      <c r="J64" s="28">
        <f t="shared" si="3"/>
        <v>69508.160000000003</v>
      </c>
    </row>
    <row r="65" spans="1:10" s="16" customFormat="1" ht="46.9" hidden="1" customHeight="1" outlineLevel="1" x14ac:dyDescent="0.25">
      <c r="A65" s="96">
        <v>48</v>
      </c>
      <c r="B65" s="24" t="s">
        <v>234</v>
      </c>
      <c r="C65" s="25" t="s">
        <v>235</v>
      </c>
      <c r="D65" s="26" t="s">
        <v>151</v>
      </c>
      <c r="E65" s="47">
        <v>189.1155</v>
      </c>
      <c r="F65" s="27">
        <v>26.19</v>
      </c>
      <c r="G65" s="90">
        <f t="shared" si="2"/>
        <v>4952.93</v>
      </c>
      <c r="H65" s="23">
        <f>G65/G169</f>
        <v>1.0521584364893472E-4</v>
      </c>
      <c r="I65" s="107">
        <f>ROUND(F65*Прил.10!$D$11,2)</f>
        <v>352.78</v>
      </c>
      <c r="J65" s="28">
        <f t="shared" si="3"/>
        <v>66716.17</v>
      </c>
    </row>
    <row r="66" spans="1:10" s="16" customFormat="1" ht="31.15" hidden="1" customHeight="1" outlineLevel="1" x14ac:dyDescent="0.25">
      <c r="A66" s="96">
        <v>49</v>
      </c>
      <c r="B66" s="24" t="s">
        <v>236</v>
      </c>
      <c r="C66" s="25" t="s">
        <v>237</v>
      </c>
      <c r="D66" s="26" t="s">
        <v>151</v>
      </c>
      <c r="E66" s="47">
        <v>121.57961400000001</v>
      </c>
      <c r="F66" s="27">
        <v>39.49</v>
      </c>
      <c r="G66" s="90">
        <f t="shared" si="2"/>
        <v>4801.18</v>
      </c>
      <c r="H66" s="23">
        <f>G66/G169</f>
        <v>1.0199219536928493E-4</v>
      </c>
      <c r="I66" s="107">
        <f>ROUND(F66*Прил.10!$D$11,2)</f>
        <v>531.92999999999995</v>
      </c>
      <c r="J66" s="28">
        <f t="shared" si="3"/>
        <v>64671.839999999997</v>
      </c>
    </row>
    <row r="67" spans="1:10" s="16" customFormat="1" ht="31.15" hidden="1" customHeight="1" outlineLevel="1" x14ac:dyDescent="0.25">
      <c r="A67" s="96">
        <v>50</v>
      </c>
      <c r="B67" s="24" t="s">
        <v>238</v>
      </c>
      <c r="C67" s="25" t="s">
        <v>239</v>
      </c>
      <c r="D67" s="26" t="s">
        <v>151</v>
      </c>
      <c r="E67" s="47">
        <v>666.88889619999998</v>
      </c>
      <c r="F67" s="27">
        <v>6.9</v>
      </c>
      <c r="G67" s="90">
        <f t="shared" si="2"/>
        <v>4601.53</v>
      </c>
      <c r="H67" s="23">
        <f>G67/G169</f>
        <v>9.7751000120309097E-5</v>
      </c>
      <c r="I67" s="107">
        <f>ROUND(F67*Прил.10!$D$11,2)</f>
        <v>92.94</v>
      </c>
      <c r="J67" s="28">
        <f t="shared" si="3"/>
        <v>61980.65</v>
      </c>
    </row>
    <row r="68" spans="1:10" s="16" customFormat="1" ht="31.15" hidden="1" customHeight="1" outlineLevel="1" x14ac:dyDescent="0.25">
      <c r="A68" s="96">
        <v>51</v>
      </c>
      <c r="B68" s="24" t="s">
        <v>240</v>
      </c>
      <c r="C68" s="25" t="s">
        <v>241</v>
      </c>
      <c r="D68" s="26" t="s">
        <v>151</v>
      </c>
      <c r="E68" s="47">
        <v>457.59875</v>
      </c>
      <c r="F68" s="27">
        <v>10.050000000000001</v>
      </c>
      <c r="G68" s="90">
        <f t="shared" si="2"/>
        <v>4598.87</v>
      </c>
      <c r="H68" s="23">
        <f>G68/G169</f>
        <v>9.7694493336626274E-5</v>
      </c>
      <c r="I68" s="107">
        <f>ROUND(F68*Прил.10!$D$11,2)</f>
        <v>135.37</v>
      </c>
      <c r="J68" s="28">
        <f t="shared" si="3"/>
        <v>61945.14</v>
      </c>
    </row>
    <row r="69" spans="1:10" s="16" customFormat="1" ht="15.6" hidden="1" customHeight="1" outlineLevel="1" x14ac:dyDescent="0.25">
      <c r="A69" s="96">
        <v>52</v>
      </c>
      <c r="B69" s="24" t="s">
        <v>242</v>
      </c>
      <c r="C69" s="25" t="s">
        <v>243</v>
      </c>
      <c r="D69" s="26" t="s">
        <v>151</v>
      </c>
      <c r="E69" s="47">
        <v>1650.5740000000001</v>
      </c>
      <c r="F69" s="27">
        <v>2.36</v>
      </c>
      <c r="G69" s="90">
        <f t="shared" si="2"/>
        <v>3895.35</v>
      </c>
      <c r="H69" s="23">
        <f>G69/G169</f>
        <v>8.274951121010752E-5</v>
      </c>
      <c r="I69" s="107">
        <f>ROUND(F69*Прил.10!$D$11,2)</f>
        <v>31.79</v>
      </c>
      <c r="J69" s="28">
        <f t="shared" si="3"/>
        <v>52471.75</v>
      </c>
    </row>
    <row r="70" spans="1:10" s="16" customFormat="1" ht="15.6" hidden="1" customHeight="1" outlineLevel="1" x14ac:dyDescent="0.25">
      <c r="A70" s="96">
        <v>53</v>
      </c>
      <c r="B70" s="24" t="s">
        <v>244</v>
      </c>
      <c r="C70" s="25" t="s">
        <v>245</v>
      </c>
      <c r="D70" s="26" t="s">
        <v>151</v>
      </c>
      <c r="E70" s="47">
        <v>333.44810000000001</v>
      </c>
      <c r="F70" s="27">
        <v>11.1</v>
      </c>
      <c r="G70" s="90">
        <f t="shared" si="2"/>
        <v>3701.27</v>
      </c>
      <c r="H70" s="23">
        <f>G70/G169</f>
        <v>7.8626640316437462E-5</v>
      </c>
      <c r="I70" s="107">
        <f>ROUND(F70*Прил.10!$D$11,2)</f>
        <v>149.52000000000001</v>
      </c>
      <c r="J70" s="28">
        <f t="shared" si="3"/>
        <v>49857.16</v>
      </c>
    </row>
    <row r="71" spans="1:10" s="16" customFormat="1" ht="46.9" hidden="1" customHeight="1" outlineLevel="1" x14ac:dyDescent="0.25">
      <c r="A71" s="96">
        <v>54</v>
      </c>
      <c r="B71" s="24" t="s">
        <v>246</v>
      </c>
      <c r="C71" s="25" t="s">
        <v>247</v>
      </c>
      <c r="D71" s="26" t="s">
        <v>151</v>
      </c>
      <c r="E71" s="47">
        <v>65.23</v>
      </c>
      <c r="F71" s="27">
        <v>54.81</v>
      </c>
      <c r="G71" s="90">
        <f t="shared" si="2"/>
        <v>3575.26</v>
      </c>
      <c r="H71" s="23">
        <f>G71/G169</f>
        <v>7.5949790763101918E-5</v>
      </c>
      <c r="I71" s="107">
        <f>ROUND(F71*Прил.10!$D$11,2)</f>
        <v>738.29</v>
      </c>
      <c r="J71" s="28">
        <f t="shared" si="3"/>
        <v>48158.66</v>
      </c>
    </row>
    <row r="72" spans="1:10" s="16" customFormat="1" ht="46.9" hidden="1" customHeight="1" outlineLevel="1" x14ac:dyDescent="0.25">
      <c r="A72" s="96">
        <v>55</v>
      </c>
      <c r="B72" s="24" t="s">
        <v>248</v>
      </c>
      <c r="C72" s="25" t="s">
        <v>249</v>
      </c>
      <c r="D72" s="26" t="s">
        <v>151</v>
      </c>
      <c r="E72" s="47">
        <v>48.707500000000003</v>
      </c>
      <c r="F72" s="27">
        <v>70.010000000000005</v>
      </c>
      <c r="G72" s="90">
        <f t="shared" si="2"/>
        <v>3410.01</v>
      </c>
      <c r="H72" s="23">
        <f>G72/G169</f>
        <v>7.2439359934685913E-5</v>
      </c>
      <c r="I72" s="107">
        <f>ROUND(F72*Прил.10!$D$11,2)</f>
        <v>943.03</v>
      </c>
      <c r="J72" s="28">
        <f t="shared" si="3"/>
        <v>45932.63</v>
      </c>
    </row>
    <row r="73" spans="1:10" s="16" customFormat="1" ht="31.15" hidden="1" customHeight="1" outlineLevel="1" x14ac:dyDescent="0.25">
      <c r="A73" s="96">
        <v>56</v>
      </c>
      <c r="B73" s="24" t="s">
        <v>250</v>
      </c>
      <c r="C73" s="25" t="s">
        <v>251</v>
      </c>
      <c r="D73" s="26" t="s">
        <v>151</v>
      </c>
      <c r="E73" s="47">
        <v>515.50800000000004</v>
      </c>
      <c r="F73" s="27">
        <v>6.53</v>
      </c>
      <c r="G73" s="90">
        <f t="shared" si="2"/>
        <v>3366.27</v>
      </c>
      <c r="H73" s="23">
        <f>G73/G169</f>
        <v>7.1510184476683385E-5</v>
      </c>
      <c r="I73" s="107">
        <f>ROUND(F73*Прил.10!$D$11,2)</f>
        <v>87.96</v>
      </c>
      <c r="J73" s="28">
        <f t="shared" si="3"/>
        <v>45344.08</v>
      </c>
    </row>
    <row r="74" spans="1:10" s="16" customFormat="1" ht="46.9" hidden="1" customHeight="1" outlineLevel="1" x14ac:dyDescent="0.25">
      <c r="A74" s="96">
        <v>57</v>
      </c>
      <c r="B74" s="24" t="s">
        <v>252</v>
      </c>
      <c r="C74" s="25" t="s">
        <v>253</v>
      </c>
      <c r="D74" s="26" t="s">
        <v>151</v>
      </c>
      <c r="E74" s="47">
        <v>105.46395</v>
      </c>
      <c r="F74" s="27">
        <v>31.26</v>
      </c>
      <c r="G74" s="90">
        <f t="shared" si="2"/>
        <v>3296.8</v>
      </c>
      <c r="H74" s="23">
        <f>G74/G169</f>
        <v>7.0034422723884245E-5</v>
      </c>
      <c r="I74" s="107">
        <f>ROUND(F74*Прил.10!$D$11,2)</f>
        <v>421.07</v>
      </c>
      <c r="J74" s="28">
        <f t="shared" si="3"/>
        <v>44407.71</v>
      </c>
    </row>
    <row r="75" spans="1:10" s="16" customFormat="1" ht="31.15" hidden="1" customHeight="1" outlineLevel="1" x14ac:dyDescent="0.25">
      <c r="A75" s="96">
        <v>58</v>
      </c>
      <c r="B75" s="24" t="s">
        <v>254</v>
      </c>
      <c r="C75" s="25" t="s">
        <v>255</v>
      </c>
      <c r="D75" s="26" t="s">
        <v>151</v>
      </c>
      <c r="E75" s="47">
        <v>270.60554999999999</v>
      </c>
      <c r="F75" s="27">
        <v>11.75</v>
      </c>
      <c r="G75" s="90">
        <f t="shared" si="2"/>
        <v>3179.62</v>
      </c>
      <c r="H75" s="23">
        <f>G75/G169</f>
        <v>6.7545150200593545E-5</v>
      </c>
      <c r="I75" s="107">
        <f>ROUND(F75*Прил.10!$D$11,2)</f>
        <v>158.27000000000001</v>
      </c>
      <c r="J75" s="28">
        <f t="shared" si="3"/>
        <v>42828.74</v>
      </c>
    </row>
    <row r="76" spans="1:10" s="16" customFormat="1" ht="46.9" hidden="1" customHeight="1" outlineLevel="1" x14ac:dyDescent="0.25">
      <c r="A76" s="96">
        <v>59</v>
      </c>
      <c r="B76" s="24" t="s">
        <v>256</v>
      </c>
      <c r="C76" s="25" t="s">
        <v>257</v>
      </c>
      <c r="D76" s="26" t="s">
        <v>151</v>
      </c>
      <c r="E76" s="47">
        <v>14.68317</v>
      </c>
      <c r="F76" s="27">
        <v>203.2</v>
      </c>
      <c r="G76" s="90">
        <f t="shared" si="2"/>
        <v>2983.62</v>
      </c>
      <c r="H76" s="23">
        <f>G76/G169</f>
        <v>6.3381492455543407E-5</v>
      </c>
      <c r="I76" s="107">
        <f>ROUND(F76*Прил.10!$D$11,2)</f>
        <v>2737.1</v>
      </c>
      <c r="J76" s="28">
        <f t="shared" si="3"/>
        <v>40189.300000000003</v>
      </c>
    </row>
    <row r="77" spans="1:10" s="16" customFormat="1" ht="15.6" hidden="1" customHeight="1" outlineLevel="1" x14ac:dyDescent="0.25">
      <c r="A77" s="96">
        <v>60</v>
      </c>
      <c r="B77" s="24" t="s">
        <v>258</v>
      </c>
      <c r="C77" s="25" t="s">
        <v>259</v>
      </c>
      <c r="D77" s="26" t="s">
        <v>151</v>
      </c>
      <c r="E77" s="47">
        <v>46.399259999999998</v>
      </c>
      <c r="F77" s="27">
        <v>59.47</v>
      </c>
      <c r="G77" s="90">
        <f t="shared" si="2"/>
        <v>2759.36</v>
      </c>
      <c r="H77" s="23">
        <f>G77/G169</f>
        <v>5.8617503241742668E-5</v>
      </c>
      <c r="I77" s="107">
        <f>ROUND(F77*Прил.10!$D$11,2)</f>
        <v>801.06</v>
      </c>
      <c r="J77" s="28">
        <f t="shared" si="3"/>
        <v>37168.589999999997</v>
      </c>
    </row>
    <row r="78" spans="1:10" s="16" customFormat="1" ht="31.15" hidden="1" customHeight="1" outlineLevel="1" x14ac:dyDescent="0.25">
      <c r="A78" s="96">
        <v>61</v>
      </c>
      <c r="B78" s="24" t="s">
        <v>260</v>
      </c>
      <c r="C78" s="25" t="s">
        <v>261</v>
      </c>
      <c r="D78" s="26" t="s">
        <v>151</v>
      </c>
      <c r="E78" s="47">
        <v>10.018637999999999</v>
      </c>
      <c r="F78" s="27">
        <v>236.79</v>
      </c>
      <c r="G78" s="90">
        <f t="shared" si="2"/>
        <v>2372.31</v>
      </c>
      <c r="H78" s="23">
        <f>G78/G169</f>
        <v>5.0395341352856654E-5</v>
      </c>
      <c r="I78" s="107">
        <f>ROUND(F78*Прил.10!$D$11,2)</f>
        <v>3189.56</v>
      </c>
      <c r="J78" s="28">
        <f t="shared" si="3"/>
        <v>31955.05</v>
      </c>
    </row>
    <row r="79" spans="1:10" s="16" customFormat="1" ht="15.6" hidden="1" customHeight="1" outlineLevel="1" x14ac:dyDescent="0.25">
      <c r="A79" s="96">
        <v>62</v>
      </c>
      <c r="B79" s="24" t="s">
        <v>262</v>
      </c>
      <c r="C79" s="25" t="s">
        <v>263</v>
      </c>
      <c r="D79" s="26" t="s">
        <v>151</v>
      </c>
      <c r="E79" s="47">
        <v>515.50800000000004</v>
      </c>
      <c r="F79" s="27">
        <v>4.24</v>
      </c>
      <c r="G79" s="90">
        <f t="shared" si="2"/>
        <v>2185.75</v>
      </c>
      <c r="H79" s="23">
        <f>G79/G169</f>
        <v>4.6432218960425256E-5</v>
      </c>
      <c r="I79" s="107">
        <f>ROUND(F79*Прил.10!$D$11,2)</f>
        <v>57.11</v>
      </c>
      <c r="J79" s="28">
        <f t="shared" si="3"/>
        <v>29440.66</v>
      </c>
    </row>
    <row r="80" spans="1:10" s="16" customFormat="1" ht="31.15" hidden="1" customHeight="1" outlineLevel="1" x14ac:dyDescent="0.25">
      <c r="A80" s="96">
        <v>63</v>
      </c>
      <c r="B80" s="24" t="s">
        <v>264</v>
      </c>
      <c r="C80" s="25" t="s">
        <v>265</v>
      </c>
      <c r="D80" s="26" t="s">
        <v>151</v>
      </c>
      <c r="E80" s="47">
        <v>8.2779480000000003</v>
      </c>
      <c r="F80" s="27">
        <v>247.24</v>
      </c>
      <c r="G80" s="90">
        <f t="shared" si="2"/>
        <v>2046.64</v>
      </c>
      <c r="H80" s="23">
        <f>G80/G169</f>
        <v>4.3477084119027679E-5</v>
      </c>
      <c r="I80" s="107">
        <f>ROUND(F80*Прил.10!$D$11,2)</f>
        <v>3330.32</v>
      </c>
      <c r="J80" s="28">
        <f t="shared" si="3"/>
        <v>27568.22</v>
      </c>
    </row>
    <row r="81" spans="1:10" s="16" customFormat="1" ht="15.6" hidden="1" customHeight="1" outlineLevel="1" x14ac:dyDescent="0.25">
      <c r="A81" s="96">
        <v>64</v>
      </c>
      <c r="B81" s="24" t="s">
        <v>266</v>
      </c>
      <c r="C81" s="25" t="s">
        <v>267</v>
      </c>
      <c r="D81" s="26" t="s">
        <v>151</v>
      </c>
      <c r="E81" s="47">
        <v>675.14</v>
      </c>
      <c r="F81" s="27">
        <v>2.96</v>
      </c>
      <c r="G81" s="90">
        <f t="shared" si="2"/>
        <v>1998.41</v>
      </c>
      <c r="H81" s="23">
        <f>G81/G169</f>
        <v>4.2452526909620698E-5</v>
      </c>
      <c r="I81" s="107">
        <f>ROUND(F81*Прил.10!$D$11,2)</f>
        <v>39.869999999999997</v>
      </c>
      <c r="J81" s="28">
        <f t="shared" si="3"/>
        <v>26917.83</v>
      </c>
    </row>
    <row r="82" spans="1:10" s="16" customFormat="1" ht="46.9" hidden="1" customHeight="1" outlineLevel="1" x14ac:dyDescent="0.25">
      <c r="A82" s="96">
        <v>65</v>
      </c>
      <c r="B82" s="24" t="s">
        <v>268</v>
      </c>
      <c r="C82" s="25" t="s">
        <v>269</v>
      </c>
      <c r="D82" s="26" t="s">
        <v>151</v>
      </c>
      <c r="E82" s="47">
        <v>505.98599999999999</v>
      </c>
      <c r="F82" s="27">
        <v>3.7</v>
      </c>
      <c r="G82" s="90">
        <f t="shared" si="2"/>
        <v>1872.15</v>
      </c>
      <c r="H82" s="23">
        <f>G82/G169</f>
        <v>3.9770366568345028E-5</v>
      </c>
      <c r="I82" s="107">
        <f>ROUND(F82*Прил.10!$D$11,2)</f>
        <v>49.84</v>
      </c>
      <c r="J82" s="28">
        <f t="shared" si="3"/>
        <v>25218.34</v>
      </c>
    </row>
    <row r="83" spans="1:10" s="16" customFormat="1" ht="15.6" hidden="1" customHeight="1" outlineLevel="1" x14ac:dyDescent="0.25">
      <c r="A83" s="96">
        <v>66</v>
      </c>
      <c r="B83" s="24" t="s">
        <v>270</v>
      </c>
      <c r="C83" s="25" t="s">
        <v>271</v>
      </c>
      <c r="D83" s="26" t="s">
        <v>151</v>
      </c>
      <c r="E83" s="47">
        <v>823.51874599999996</v>
      </c>
      <c r="F83" s="27">
        <v>1.9</v>
      </c>
      <c r="G83" s="90">
        <f t="shared" si="2"/>
        <v>1564.69</v>
      </c>
      <c r="H83" s="23">
        <f>G83/G169</f>
        <v>3.3238947128074024E-5</v>
      </c>
      <c r="I83" s="107">
        <f>ROUND(F83*Прил.10!$D$11,2)</f>
        <v>25.59</v>
      </c>
      <c r="J83" s="28">
        <f t="shared" si="3"/>
        <v>21073.84</v>
      </c>
    </row>
    <row r="84" spans="1:10" s="16" customFormat="1" ht="46.9" hidden="1" customHeight="1" outlineLevel="1" x14ac:dyDescent="0.25">
      <c r="A84" s="96">
        <v>67</v>
      </c>
      <c r="B84" s="24" t="s">
        <v>272</v>
      </c>
      <c r="C84" s="25" t="s">
        <v>273</v>
      </c>
      <c r="D84" s="26" t="s">
        <v>151</v>
      </c>
      <c r="E84" s="47">
        <v>11.115297999999999</v>
      </c>
      <c r="F84" s="27">
        <v>133.97</v>
      </c>
      <c r="G84" s="90">
        <f t="shared" si="2"/>
        <v>1489.12</v>
      </c>
      <c r="H84" s="23">
        <f>G84/G169</f>
        <v>3.1633602149536064E-5</v>
      </c>
      <c r="I84" s="107">
        <f>ROUND(F84*Прил.10!$D$11,2)</f>
        <v>1804.58</v>
      </c>
      <c r="J84" s="28">
        <f t="shared" si="3"/>
        <v>20058.439999999999</v>
      </c>
    </row>
    <row r="85" spans="1:10" s="16" customFormat="1" ht="31.15" hidden="1" customHeight="1" outlineLevel="1" x14ac:dyDescent="0.25">
      <c r="A85" s="96">
        <v>68</v>
      </c>
      <c r="B85" s="24" t="s">
        <v>274</v>
      </c>
      <c r="C85" s="25" t="s">
        <v>275</v>
      </c>
      <c r="D85" s="26" t="s">
        <v>151</v>
      </c>
      <c r="E85" s="47">
        <v>5.2140000000000004</v>
      </c>
      <c r="F85" s="27">
        <v>283.39999999999998</v>
      </c>
      <c r="G85" s="90">
        <f t="shared" si="2"/>
        <v>1477.65</v>
      </c>
      <c r="H85" s="23">
        <f>G85/G169</f>
        <v>3.1389943198843593E-5</v>
      </c>
      <c r="I85" s="107">
        <f>ROUND(F85*Прил.10!$D$11,2)</f>
        <v>3817.4</v>
      </c>
      <c r="J85" s="28">
        <f t="shared" si="3"/>
        <v>19903.919999999998</v>
      </c>
    </row>
    <row r="86" spans="1:10" s="16" customFormat="1" ht="15.6" hidden="1" customHeight="1" outlineLevel="1" x14ac:dyDescent="0.25">
      <c r="A86" s="96">
        <v>69</v>
      </c>
      <c r="B86" s="24" t="s">
        <v>276</v>
      </c>
      <c r="C86" s="25" t="s">
        <v>277</v>
      </c>
      <c r="D86" s="26" t="s">
        <v>151</v>
      </c>
      <c r="E86" s="47">
        <v>26.530200000000001</v>
      </c>
      <c r="F86" s="27">
        <v>53.87</v>
      </c>
      <c r="G86" s="90">
        <f t="shared" si="2"/>
        <v>1429.18</v>
      </c>
      <c r="H86" s="23">
        <f>G86/G169</f>
        <v>3.0360287633014101E-5</v>
      </c>
      <c r="I86" s="107">
        <f>ROUND(F86*Прил.10!$D$11,2)</f>
        <v>725.63</v>
      </c>
      <c r="J86" s="28">
        <f t="shared" si="3"/>
        <v>19251.11</v>
      </c>
    </row>
    <row r="87" spans="1:10" s="16" customFormat="1" ht="15.6" hidden="1" customHeight="1" outlineLevel="1" x14ac:dyDescent="0.25">
      <c r="A87" s="96">
        <v>70</v>
      </c>
      <c r="B87" s="24" t="s">
        <v>278</v>
      </c>
      <c r="C87" s="25" t="s">
        <v>279</v>
      </c>
      <c r="D87" s="26" t="s">
        <v>151</v>
      </c>
      <c r="E87" s="47">
        <v>505.98599999999999</v>
      </c>
      <c r="F87" s="27">
        <v>2.7</v>
      </c>
      <c r="G87" s="90">
        <f t="shared" ref="G87:G118" si="4">ROUND(F87*E87,2)</f>
        <v>1366.16</v>
      </c>
      <c r="H87" s="23">
        <f>G87/G169</f>
        <v>2.9021544209069917E-5</v>
      </c>
      <c r="I87" s="107">
        <f>ROUND(F87*Прил.10!$D$11,2)</f>
        <v>36.369999999999997</v>
      </c>
      <c r="J87" s="28">
        <f t="shared" ref="J87:J118" si="5">ROUND(I87*E87,2)</f>
        <v>18402.71</v>
      </c>
    </row>
    <row r="88" spans="1:10" s="16" customFormat="1" ht="31.15" hidden="1" customHeight="1" outlineLevel="1" x14ac:dyDescent="0.25">
      <c r="A88" s="96">
        <v>71</v>
      </c>
      <c r="B88" s="24" t="s">
        <v>280</v>
      </c>
      <c r="C88" s="25" t="s">
        <v>281</v>
      </c>
      <c r="D88" s="26" t="s">
        <v>151</v>
      </c>
      <c r="E88" s="47">
        <v>5.8409820000000003</v>
      </c>
      <c r="F88" s="27">
        <v>216.98</v>
      </c>
      <c r="G88" s="90">
        <f t="shared" si="4"/>
        <v>1267.3800000000001</v>
      </c>
      <c r="H88" s="23">
        <f>G88/G169</f>
        <v>2.6923145678171687E-5</v>
      </c>
      <c r="I88" s="107">
        <f>ROUND(F88*Прил.10!$D$11,2)</f>
        <v>2922.72</v>
      </c>
      <c r="J88" s="28">
        <f t="shared" si="5"/>
        <v>17071.55</v>
      </c>
    </row>
    <row r="89" spans="1:10" s="16" customFormat="1" ht="31.15" hidden="1" customHeight="1" outlineLevel="1" x14ac:dyDescent="0.25">
      <c r="A89" s="96">
        <v>72</v>
      </c>
      <c r="B89" s="24" t="s">
        <v>282</v>
      </c>
      <c r="C89" s="25" t="s">
        <v>283</v>
      </c>
      <c r="D89" s="26" t="s">
        <v>151</v>
      </c>
      <c r="E89" s="47">
        <v>369.87099999999998</v>
      </c>
      <c r="F89" s="27">
        <v>3.28</v>
      </c>
      <c r="G89" s="90">
        <f t="shared" si="4"/>
        <v>1213.18</v>
      </c>
      <c r="H89" s="23">
        <f>G89/G169</f>
        <v>2.577176685275476E-5</v>
      </c>
      <c r="I89" s="107">
        <f>ROUND(F89*Прил.10!$D$11,2)</f>
        <v>44.18</v>
      </c>
      <c r="J89" s="28">
        <f t="shared" si="5"/>
        <v>16340.9</v>
      </c>
    </row>
    <row r="90" spans="1:10" s="16" customFormat="1" ht="31.15" hidden="1" customHeight="1" outlineLevel="1" x14ac:dyDescent="0.25">
      <c r="A90" s="96">
        <v>73</v>
      </c>
      <c r="B90" s="24" t="s">
        <v>284</v>
      </c>
      <c r="C90" s="25" t="s">
        <v>285</v>
      </c>
      <c r="D90" s="26" t="s">
        <v>151</v>
      </c>
      <c r="E90" s="47">
        <v>1329.4304119999999</v>
      </c>
      <c r="F90" s="27">
        <v>0.9</v>
      </c>
      <c r="G90" s="90">
        <f t="shared" si="4"/>
        <v>1196.49</v>
      </c>
      <c r="H90" s="23">
        <f>G90/G169</f>
        <v>2.541721864987268E-5</v>
      </c>
      <c r="I90" s="107">
        <f>ROUND(F90*Прил.10!$D$11,2)</f>
        <v>12.12</v>
      </c>
      <c r="J90" s="28">
        <f t="shared" si="5"/>
        <v>16112.7</v>
      </c>
    </row>
    <row r="91" spans="1:10" s="16" customFormat="1" ht="46.9" hidden="1" customHeight="1" outlineLevel="1" x14ac:dyDescent="0.25">
      <c r="A91" s="96">
        <v>74</v>
      </c>
      <c r="B91" s="24" t="s">
        <v>286</v>
      </c>
      <c r="C91" s="25" t="s">
        <v>287</v>
      </c>
      <c r="D91" s="26" t="s">
        <v>151</v>
      </c>
      <c r="E91" s="47">
        <v>10.1</v>
      </c>
      <c r="F91" s="27">
        <v>110.86</v>
      </c>
      <c r="G91" s="90">
        <f t="shared" si="4"/>
        <v>1119.69</v>
      </c>
      <c r="H91" s="23">
        <f>G91/G169</f>
        <v>2.3785744594669362E-5</v>
      </c>
      <c r="I91" s="107">
        <f>ROUND(F91*Прил.10!$D$11,2)</f>
        <v>1493.28</v>
      </c>
      <c r="J91" s="28">
        <f t="shared" si="5"/>
        <v>15082.13</v>
      </c>
    </row>
    <row r="92" spans="1:10" s="16" customFormat="1" ht="31.15" hidden="1" customHeight="1" outlineLevel="1" x14ac:dyDescent="0.25">
      <c r="A92" s="96">
        <v>75</v>
      </c>
      <c r="B92" s="24" t="s">
        <v>288</v>
      </c>
      <c r="C92" s="25" t="s">
        <v>289</v>
      </c>
      <c r="D92" s="26" t="s">
        <v>151</v>
      </c>
      <c r="E92" s="47">
        <v>3.752154</v>
      </c>
      <c r="F92" s="27">
        <v>298.31</v>
      </c>
      <c r="G92" s="90">
        <f t="shared" si="4"/>
        <v>1119.31</v>
      </c>
      <c r="H92" s="23">
        <f>G92/G169</f>
        <v>2.3777672197000383E-5</v>
      </c>
      <c r="I92" s="107">
        <f>ROUND(F92*Прил.10!$D$11,2)</f>
        <v>4018.24</v>
      </c>
      <c r="J92" s="28">
        <f t="shared" si="5"/>
        <v>15077.06</v>
      </c>
    </row>
    <row r="93" spans="1:10" s="16" customFormat="1" ht="31.15" hidden="1" customHeight="1" outlineLevel="1" x14ac:dyDescent="0.25">
      <c r="A93" s="96">
        <v>76</v>
      </c>
      <c r="B93" s="24" t="s">
        <v>290</v>
      </c>
      <c r="C93" s="25" t="s">
        <v>291</v>
      </c>
      <c r="D93" s="26" t="s">
        <v>151</v>
      </c>
      <c r="E93" s="47">
        <v>3.5467200000000001</v>
      </c>
      <c r="F93" s="27">
        <v>286.56</v>
      </c>
      <c r="G93" s="90">
        <f t="shared" si="4"/>
        <v>1016.35</v>
      </c>
      <c r="H93" s="23">
        <f>G93/G169</f>
        <v>2.1590477291743432E-5</v>
      </c>
      <c r="I93" s="107">
        <f>ROUND(F93*Прил.10!$D$11,2)</f>
        <v>3859.96</v>
      </c>
      <c r="J93" s="28">
        <f t="shared" si="5"/>
        <v>13690.2</v>
      </c>
    </row>
    <row r="94" spans="1:10" s="16" customFormat="1" ht="31.15" hidden="1" customHeight="1" outlineLevel="1" x14ac:dyDescent="0.25">
      <c r="A94" s="96">
        <v>77</v>
      </c>
      <c r="B94" s="24" t="s">
        <v>292</v>
      </c>
      <c r="C94" s="25" t="s">
        <v>293</v>
      </c>
      <c r="D94" s="26" t="s">
        <v>151</v>
      </c>
      <c r="E94" s="47">
        <v>77.644819999999996</v>
      </c>
      <c r="F94" s="27">
        <v>12</v>
      </c>
      <c r="G94" s="90">
        <f t="shared" si="4"/>
        <v>931.74</v>
      </c>
      <c r="H94" s="23">
        <f>G94/G169</f>
        <v>1.9793094221290921E-5</v>
      </c>
      <c r="I94" s="107">
        <f>ROUND(F94*Прил.10!$D$11,2)</f>
        <v>161.63999999999999</v>
      </c>
      <c r="J94" s="28">
        <f t="shared" si="5"/>
        <v>12550.51</v>
      </c>
    </row>
    <row r="95" spans="1:10" s="16" customFormat="1" ht="31.15" hidden="1" customHeight="1" outlineLevel="1" x14ac:dyDescent="0.25">
      <c r="A95" s="96">
        <v>78</v>
      </c>
      <c r="B95" s="24" t="s">
        <v>294</v>
      </c>
      <c r="C95" s="25" t="s">
        <v>295</v>
      </c>
      <c r="D95" s="26" t="s">
        <v>151</v>
      </c>
      <c r="E95" s="47">
        <v>2.3215094999999999</v>
      </c>
      <c r="F95" s="27">
        <v>364.07</v>
      </c>
      <c r="G95" s="90">
        <f t="shared" si="4"/>
        <v>845.19</v>
      </c>
      <c r="H95" s="23">
        <f>G95/G169</f>
        <v>1.7954499436423114E-5</v>
      </c>
      <c r="I95" s="107">
        <f>ROUND(F95*Прил.10!$D$11,2)</f>
        <v>4904.0200000000004</v>
      </c>
      <c r="J95" s="28">
        <f t="shared" si="5"/>
        <v>11384.73</v>
      </c>
    </row>
    <row r="96" spans="1:10" s="16" customFormat="1" ht="15.6" hidden="1" customHeight="1" outlineLevel="1" x14ac:dyDescent="0.25">
      <c r="A96" s="96">
        <v>79</v>
      </c>
      <c r="B96" s="24" t="s">
        <v>296</v>
      </c>
      <c r="C96" s="25" t="s">
        <v>297</v>
      </c>
      <c r="D96" s="26" t="s">
        <v>151</v>
      </c>
      <c r="E96" s="47">
        <v>174.33661000000001</v>
      </c>
      <c r="F96" s="27">
        <v>4.7699999999999996</v>
      </c>
      <c r="G96" s="90">
        <f t="shared" si="4"/>
        <v>831.59</v>
      </c>
      <c r="H96" s="23">
        <f>G96/G169</f>
        <v>1.7665592572480859E-5</v>
      </c>
      <c r="I96" s="107">
        <f>ROUND(F96*Прил.10!$D$11,2)</f>
        <v>64.25</v>
      </c>
      <c r="J96" s="28">
        <f t="shared" si="5"/>
        <v>11201.13</v>
      </c>
    </row>
    <row r="97" spans="1:10" s="16" customFormat="1" ht="15.6" hidden="1" customHeight="1" outlineLevel="1" x14ac:dyDescent="0.25">
      <c r="A97" s="96">
        <v>80</v>
      </c>
      <c r="B97" s="24" t="s">
        <v>298</v>
      </c>
      <c r="C97" s="25" t="s">
        <v>299</v>
      </c>
      <c r="D97" s="26" t="s">
        <v>151</v>
      </c>
      <c r="E97" s="47">
        <v>682.62997600000006</v>
      </c>
      <c r="F97" s="27">
        <v>1.2</v>
      </c>
      <c r="G97" s="90">
        <f t="shared" si="4"/>
        <v>819.16</v>
      </c>
      <c r="H97" s="23">
        <f>G97/G169</f>
        <v>1.7401540196098341E-5</v>
      </c>
      <c r="I97" s="107">
        <f>ROUND(F97*Прил.10!$D$11,2)</f>
        <v>16.16</v>
      </c>
      <c r="J97" s="28">
        <f t="shared" si="5"/>
        <v>11031.3</v>
      </c>
    </row>
    <row r="98" spans="1:10" s="16" customFormat="1" ht="46.9" hidden="1" customHeight="1" outlineLevel="1" x14ac:dyDescent="0.25">
      <c r="A98" s="96">
        <v>81</v>
      </c>
      <c r="B98" s="24" t="s">
        <v>300</v>
      </c>
      <c r="C98" s="25" t="s">
        <v>301</v>
      </c>
      <c r="D98" s="26" t="s">
        <v>151</v>
      </c>
      <c r="E98" s="47">
        <v>47.560774000000002</v>
      </c>
      <c r="F98" s="27">
        <v>12.31</v>
      </c>
      <c r="G98" s="90">
        <f t="shared" si="4"/>
        <v>585.47</v>
      </c>
      <c r="H98" s="23">
        <f>G98/G169</f>
        <v>1.2437228061196465E-5</v>
      </c>
      <c r="I98" s="107">
        <f>ROUND(F98*Прил.10!$D$11,2)</f>
        <v>165.82</v>
      </c>
      <c r="J98" s="28">
        <f t="shared" si="5"/>
        <v>7886.53</v>
      </c>
    </row>
    <row r="99" spans="1:10" s="16" customFormat="1" ht="31.15" hidden="1" customHeight="1" outlineLevel="1" x14ac:dyDescent="0.25">
      <c r="A99" s="96">
        <v>82</v>
      </c>
      <c r="B99" s="24" t="s">
        <v>302</v>
      </c>
      <c r="C99" s="25" t="s">
        <v>303</v>
      </c>
      <c r="D99" s="26" t="s">
        <v>151</v>
      </c>
      <c r="E99" s="47">
        <v>6.1618013999999999</v>
      </c>
      <c r="F99" s="27">
        <v>89.54</v>
      </c>
      <c r="G99" s="90">
        <f t="shared" si="4"/>
        <v>551.73</v>
      </c>
      <c r="H99" s="23">
        <f>G99/G169</f>
        <v>1.1720484120798549E-5</v>
      </c>
      <c r="I99" s="107">
        <f>ROUND(F99*Прил.10!$D$11,2)</f>
        <v>1206.0999999999999</v>
      </c>
      <c r="J99" s="28">
        <f t="shared" si="5"/>
        <v>7431.75</v>
      </c>
    </row>
    <row r="100" spans="1:10" s="16" customFormat="1" ht="31.15" hidden="1" customHeight="1" outlineLevel="1" x14ac:dyDescent="0.25">
      <c r="A100" s="96">
        <v>83</v>
      </c>
      <c r="B100" s="24" t="s">
        <v>304</v>
      </c>
      <c r="C100" s="25" t="s">
        <v>305</v>
      </c>
      <c r="D100" s="26" t="s">
        <v>151</v>
      </c>
      <c r="E100" s="47">
        <v>592.94660699999997</v>
      </c>
      <c r="F100" s="27">
        <v>0.9</v>
      </c>
      <c r="G100" s="90">
        <f t="shared" si="4"/>
        <v>533.65</v>
      </c>
      <c r="H100" s="23">
        <f>G100/G169</f>
        <v>1.1336407936969431E-5</v>
      </c>
      <c r="I100" s="107">
        <f>ROUND(F100*Прил.10!$D$11,2)</f>
        <v>12.12</v>
      </c>
      <c r="J100" s="28">
        <f t="shared" si="5"/>
        <v>7186.51</v>
      </c>
    </row>
    <row r="101" spans="1:10" s="16" customFormat="1" ht="15.6" hidden="1" customHeight="1" outlineLevel="1" x14ac:dyDescent="0.25">
      <c r="A101" s="96">
        <v>84</v>
      </c>
      <c r="B101" s="24" t="s">
        <v>306</v>
      </c>
      <c r="C101" s="25" t="s">
        <v>307</v>
      </c>
      <c r="D101" s="26" t="s">
        <v>151</v>
      </c>
      <c r="E101" s="47">
        <v>805.92180800000006</v>
      </c>
      <c r="F101" s="27">
        <v>0.5</v>
      </c>
      <c r="G101" s="90">
        <f t="shared" si="4"/>
        <v>402.96</v>
      </c>
      <c r="H101" s="23">
        <f>G101/G169</f>
        <v>8.5601404333949266E-6</v>
      </c>
      <c r="I101" s="107">
        <f>ROUND(F101*Прил.10!$D$11,2)</f>
        <v>6.74</v>
      </c>
      <c r="J101" s="28">
        <f t="shared" si="5"/>
        <v>5431.91</v>
      </c>
    </row>
    <row r="102" spans="1:10" s="16" customFormat="1" ht="31.15" hidden="1" customHeight="1" outlineLevel="1" x14ac:dyDescent="0.25">
      <c r="A102" s="96">
        <v>85</v>
      </c>
      <c r="B102" s="24" t="s">
        <v>308</v>
      </c>
      <c r="C102" s="25" t="s">
        <v>309</v>
      </c>
      <c r="D102" s="26" t="s">
        <v>151</v>
      </c>
      <c r="E102" s="47">
        <v>2.5</v>
      </c>
      <c r="F102" s="27">
        <v>160.41</v>
      </c>
      <c r="G102" s="90">
        <f t="shared" si="4"/>
        <v>401.03</v>
      </c>
      <c r="H102" s="23">
        <f>G102/G169</f>
        <v>8.5191411504972379E-6</v>
      </c>
      <c r="I102" s="107">
        <f>ROUND(F102*Прил.10!$D$11,2)</f>
        <v>2160.7199999999998</v>
      </c>
      <c r="J102" s="28">
        <f t="shared" si="5"/>
        <v>5401.8</v>
      </c>
    </row>
    <row r="103" spans="1:10" s="16" customFormat="1" ht="31.15" hidden="1" customHeight="1" outlineLevel="1" x14ac:dyDescent="0.25">
      <c r="A103" s="96">
        <v>86</v>
      </c>
      <c r="B103" s="24" t="s">
        <v>310</v>
      </c>
      <c r="C103" s="25" t="s">
        <v>311</v>
      </c>
      <c r="D103" s="26" t="s">
        <v>151</v>
      </c>
      <c r="E103" s="47">
        <v>27.819299999999998</v>
      </c>
      <c r="F103" s="27">
        <v>14.15</v>
      </c>
      <c r="G103" s="90">
        <f t="shared" si="4"/>
        <v>393.64</v>
      </c>
      <c r="H103" s="23">
        <f>G103/G169</f>
        <v>8.3621542589874406E-6</v>
      </c>
      <c r="I103" s="107">
        <f>ROUND(F103*Прил.10!$D$11,2)</f>
        <v>190.6</v>
      </c>
      <c r="J103" s="28">
        <f t="shared" si="5"/>
        <v>5302.36</v>
      </c>
    </row>
    <row r="104" spans="1:10" s="16" customFormat="1" ht="31.15" hidden="1" customHeight="1" outlineLevel="1" x14ac:dyDescent="0.25">
      <c r="A104" s="96">
        <v>87</v>
      </c>
      <c r="B104" s="24" t="s">
        <v>312</v>
      </c>
      <c r="C104" s="25" t="s">
        <v>313</v>
      </c>
      <c r="D104" s="26" t="s">
        <v>151</v>
      </c>
      <c r="E104" s="47">
        <v>1.7236800000000001</v>
      </c>
      <c r="F104" s="27">
        <v>226.54</v>
      </c>
      <c r="G104" s="90">
        <f t="shared" si="4"/>
        <v>390.48</v>
      </c>
      <c r="H104" s="23">
        <f>G104/G169</f>
        <v>8.2950258994243875E-6</v>
      </c>
      <c r="I104" s="107">
        <f>ROUND(F104*Прил.10!$D$11,2)</f>
        <v>3051.49</v>
      </c>
      <c r="J104" s="28">
        <f t="shared" si="5"/>
        <v>5259.79</v>
      </c>
    </row>
    <row r="105" spans="1:10" s="16" customFormat="1" ht="31.15" hidden="1" customHeight="1" outlineLevel="1" x14ac:dyDescent="0.25">
      <c r="A105" s="96">
        <v>88</v>
      </c>
      <c r="B105" s="24" t="s">
        <v>314</v>
      </c>
      <c r="C105" s="25" t="s">
        <v>315</v>
      </c>
      <c r="D105" s="26" t="s">
        <v>151</v>
      </c>
      <c r="E105" s="47">
        <v>3.0701559999999999</v>
      </c>
      <c r="F105" s="27">
        <v>123</v>
      </c>
      <c r="G105" s="90">
        <f t="shared" si="4"/>
        <v>377.63</v>
      </c>
      <c r="H105" s="23">
        <f>G105/G169</f>
        <v>8.0220513993024765E-6</v>
      </c>
      <c r="I105" s="107">
        <f>ROUND(F105*Прил.10!$D$11,2)</f>
        <v>1656.81</v>
      </c>
      <c r="J105" s="28">
        <f t="shared" si="5"/>
        <v>5086.67</v>
      </c>
    </row>
    <row r="106" spans="1:10" s="16" customFormat="1" ht="46.9" hidden="1" customHeight="1" outlineLevel="1" x14ac:dyDescent="0.25">
      <c r="A106" s="96">
        <v>89</v>
      </c>
      <c r="B106" s="24" t="s">
        <v>316</v>
      </c>
      <c r="C106" s="25" t="s">
        <v>317</v>
      </c>
      <c r="D106" s="26" t="s">
        <v>151</v>
      </c>
      <c r="E106" s="47">
        <v>1.782</v>
      </c>
      <c r="F106" s="27">
        <v>198.4</v>
      </c>
      <c r="G106" s="90">
        <f t="shared" si="4"/>
        <v>353.55</v>
      </c>
      <c r="H106" s="23">
        <f>G106/G169</f>
        <v>7.5105163049106021E-6</v>
      </c>
      <c r="I106" s="107">
        <f>ROUND(F106*Прил.10!$D$11,2)</f>
        <v>2672.45</v>
      </c>
      <c r="J106" s="28">
        <f t="shared" si="5"/>
        <v>4762.3100000000004</v>
      </c>
    </row>
    <row r="107" spans="1:10" s="16" customFormat="1" ht="31.15" hidden="1" customHeight="1" outlineLevel="1" x14ac:dyDescent="0.25">
      <c r="A107" s="96">
        <v>90</v>
      </c>
      <c r="B107" s="24" t="s">
        <v>318</v>
      </c>
      <c r="C107" s="25" t="s">
        <v>319</v>
      </c>
      <c r="D107" s="26" t="s">
        <v>151</v>
      </c>
      <c r="E107" s="47">
        <v>189.1155</v>
      </c>
      <c r="F107" s="27">
        <v>1.82</v>
      </c>
      <c r="G107" s="90">
        <f t="shared" si="4"/>
        <v>344.19</v>
      </c>
      <c r="H107" s="23">
        <f>G107/G169</f>
        <v>7.3116804044326969E-6</v>
      </c>
      <c r="I107" s="107">
        <f>ROUND(F107*Прил.10!$D$11,2)</f>
        <v>24.52</v>
      </c>
      <c r="J107" s="28">
        <f t="shared" si="5"/>
        <v>4637.1099999999997</v>
      </c>
    </row>
    <row r="108" spans="1:10" s="16" customFormat="1" ht="15.6" hidden="1" customHeight="1" outlineLevel="1" x14ac:dyDescent="0.25">
      <c r="A108" s="96">
        <v>91</v>
      </c>
      <c r="B108" s="24" t="s">
        <v>320</v>
      </c>
      <c r="C108" s="25" t="s">
        <v>321</v>
      </c>
      <c r="D108" s="26" t="s">
        <v>151</v>
      </c>
      <c r="E108" s="47">
        <v>4.6955999999999998</v>
      </c>
      <c r="F108" s="27">
        <v>72.38</v>
      </c>
      <c r="G108" s="90">
        <f t="shared" si="4"/>
        <v>339.87</v>
      </c>
      <c r="H108" s="23">
        <f>G108/G169</f>
        <v>7.2199099888275109E-6</v>
      </c>
      <c r="I108" s="107">
        <f>ROUND(F108*Прил.10!$D$11,2)</f>
        <v>974.96</v>
      </c>
      <c r="J108" s="28">
        <f t="shared" si="5"/>
        <v>4578.0200000000004</v>
      </c>
    </row>
    <row r="109" spans="1:10" s="16" customFormat="1" ht="31.15" hidden="1" customHeight="1" outlineLevel="1" x14ac:dyDescent="0.25">
      <c r="A109" s="96">
        <v>92</v>
      </c>
      <c r="B109" s="24" t="s">
        <v>322</v>
      </c>
      <c r="C109" s="25" t="s">
        <v>323</v>
      </c>
      <c r="D109" s="26" t="s">
        <v>151</v>
      </c>
      <c r="E109" s="47">
        <v>4.0596480000000001</v>
      </c>
      <c r="F109" s="27">
        <v>83.1</v>
      </c>
      <c r="G109" s="90">
        <f t="shared" si="4"/>
        <v>337.36</v>
      </c>
      <c r="H109" s="23">
        <f>G109/G169</f>
        <v>7.1665896779087561E-6</v>
      </c>
      <c r="I109" s="107">
        <f>ROUND(F109*Прил.10!$D$11,2)</f>
        <v>1119.3599999999999</v>
      </c>
      <c r="J109" s="28">
        <f t="shared" si="5"/>
        <v>4544.21</v>
      </c>
    </row>
    <row r="110" spans="1:10" s="16" customFormat="1" ht="62.45" hidden="1" customHeight="1" outlineLevel="1" x14ac:dyDescent="0.25">
      <c r="A110" s="96">
        <v>93</v>
      </c>
      <c r="B110" s="24" t="s">
        <v>324</v>
      </c>
      <c r="C110" s="25" t="s">
        <v>325</v>
      </c>
      <c r="D110" s="26" t="s">
        <v>151</v>
      </c>
      <c r="E110" s="47">
        <v>1.4530559999999999</v>
      </c>
      <c r="F110" s="27">
        <v>215.94</v>
      </c>
      <c r="G110" s="90">
        <f t="shared" si="4"/>
        <v>313.77</v>
      </c>
      <c r="H110" s="23">
        <f>G110/G169</f>
        <v>6.6654637278795067E-6</v>
      </c>
      <c r="I110" s="107">
        <f>ROUND(F110*Прил.10!$D$11,2)</f>
        <v>2908.71</v>
      </c>
      <c r="J110" s="28">
        <f t="shared" si="5"/>
        <v>4226.5200000000004</v>
      </c>
    </row>
    <row r="111" spans="1:10" s="16" customFormat="1" ht="31.15" hidden="1" customHeight="1" outlineLevel="1" x14ac:dyDescent="0.25">
      <c r="A111" s="96">
        <v>94</v>
      </c>
      <c r="B111" s="24" t="s">
        <v>326</v>
      </c>
      <c r="C111" s="25" t="s">
        <v>327</v>
      </c>
      <c r="D111" s="26" t="s">
        <v>151</v>
      </c>
      <c r="E111" s="47">
        <v>5.5013399999999999</v>
      </c>
      <c r="F111" s="27">
        <v>56.24</v>
      </c>
      <c r="G111" s="90">
        <f t="shared" si="4"/>
        <v>309.39999999999998</v>
      </c>
      <c r="H111" s="23">
        <f>G111/G169</f>
        <v>6.5726311546862963E-6</v>
      </c>
      <c r="I111" s="107">
        <f>ROUND(F111*Прил.10!$D$11,2)</f>
        <v>757.55</v>
      </c>
      <c r="J111" s="28">
        <f t="shared" si="5"/>
        <v>4167.54</v>
      </c>
    </row>
    <row r="112" spans="1:10" s="16" customFormat="1" ht="31.15" hidden="1" customHeight="1" outlineLevel="1" x14ac:dyDescent="0.25">
      <c r="A112" s="96">
        <v>95</v>
      </c>
      <c r="B112" s="24" t="s">
        <v>328</v>
      </c>
      <c r="C112" s="25" t="s">
        <v>329</v>
      </c>
      <c r="D112" s="26" t="s">
        <v>151</v>
      </c>
      <c r="E112" s="47">
        <v>5.016</v>
      </c>
      <c r="F112" s="27">
        <v>60.89</v>
      </c>
      <c r="G112" s="90">
        <f t="shared" si="4"/>
        <v>305.42</v>
      </c>
      <c r="H112" s="23">
        <f>G112/G169</f>
        <v>6.4880834106796672E-6</v>
      </c>
      <c r="I112" s="107">
        <f>ROUND(F112*Прил.10!$D$11,2)</f>
        <v>820.19</v>
      </c>
      <c r="J112" s="28">
        <f t="shared" si="5"/>
        <v>4114.07</v>
      </c>
    </row>
    <row r="113" spans="1:10" s="16" customFormat="1" ht="46.9" hidden="1" customHeight="1" outlineLevel="1" x14ac:dyDescent="0.25">
      <c r="A113" s="96">
        <v>96</v>
      </c>
      <c r="B113" s="24" t="s">
        <v>330</v>
      </c>
      <c r="C113" s="25" t="s">
        <v>331</v>
      </c>
      <c r="D113" s="26" t="s">
        <v>151</v>
      </c>
      <c r="E113" s="47">
        <v>6.1861800000000002</v>
      </c>
      <c r="F113" s="27">
        <v>48.81</v>
      </c>
      <c r="G113" s="90">
        <f t="shared" si="4"/>
        <v>301.95</v>
      </c>
      <c r="H113" s="23">
        <f>G113/G169</f>
        <v>6.4143696740708702E-6</v>
      </c>
      <c r="I113" s="107">
        <f>ROUND(F113*Прил.10!$D$11,2)</f>
        <v>657.47</v>
      </c>
      <c r="J113" s="28">
        <f t="shared" si="5"/>
        <v>4067.23</v>
      </c>
    </row>
    <row r="114" spans="1:10" s="16" customFormat="1" ht="15.6" hidden="1" customHeight="1" outlineLevel="1" x14ac:dyDescent="0.25">
      <c r="A114" s="96">
        <v>97</v>
      </c>
      <c r="B114" s="24" t="s">
        <v>332</v>
      </c>
      <c r="C114" s="25" t="s">
        <v>333</v>
      </c>
      <c r="D114" s="26" t="s">
        <v>151</v>
      </c>
      <c r="E114" s="47">
        <v>5.41296</v>
      </c>
      <c r="F114" s="27">
        <v>50</v>
      </c>
      <c r="G114" s="90">
        <f t="shared" si="4"/>
        <v>270.64999999999998</v>
      </c>
      <c r="H114" s="23">
        <f>G114/G169</f>
        <v>5.7494590239684753E-6</v>
      </c>
      <c r="I114" s="107">
        <f>ROUND(F114*Прил.10!$D$11,2)</f>
        <v>673.5</v>
      </c>
      <c r="J114" s="28">
        <f t="shared" si="5"/>
        <v>3645.63</v>
      </c>
    </row>
    <row r="115" spans="1:10" s="16" customFormat="1" ht="31.15" hidden="1" customHeight="1" outlineLevel="1" x14ac:dyDescent="0.25">
      <c r="A115" s="96">
        <v>98</v>
      </c>
      <c r="B115" s="24" t="s">
        <v>334</v>
      </c>
      <c r="C115" s="25" t="s">
        <v>335</v>
      </c>
      <c r="D115" s="26" t="s">
        <v>151</v>
      </c>
      <c r="E115" s="47">
        <v>3.8509380000000002</v>
      </c>
      <c r="F115" s="27">
        <v>70</v>
      </c>
      <c r="G115" s="90">
        <f t="shared" si="4"/>
        <v>269.57</v>
      </c>
      <c r="H115" s="23">
        <f>G115/G169</f>
        <v>5.7265164200671782E-6</v>
      </c>
      <c r="I115" s="107">
        <f>ROUND(F115*Прил.10!$D$11,2)</f>
        <v>942.9</v>
      </c>
      <c r="J115" s="28">
        <f t="shared" si="5"/>
        <v>3631.05</v>
      </c>
    </row>
    <row r="116" spans="1:10" s="16" customFormat="1" ht="62.45" hidden="1" customHeight="1" outlineLevel="1" x14ac:dyDescent="0.25">
      <c r="A116" s="96">
        <v>99</v>
      </c>
      <c r="B116" s="24" t="s">
        <v>336</v>
      </c>
      <c r="C116" s="25" t="s">
        <v>337</v>
      </c>
      <c r="D116" s="26" t="s">
        <v>151</v>
      </c>
      <c r="E116" s="47">
        <v>14.25</v>
      </c>
      <c r="F116" s="27">
        <v>18.100000000000001</v>
      </c>
      <c r="G116" s="90">
        <f t="shared" si="4"/>
        <v>257.93</v>
      </c>
      <c r="H116" s="23">
        <f>G116/G169</f>
        <v>5.4792461335754254E-6</v>
      </c>
      <c r="I116" s="107">
        <f>ROUND(F116*Прил.10!$D$11,2)</f>
        <v>243.81</v>
      </c>
      <c r="J116" s="28">
        <f t="shared" si="5"/>
        <v>3474.29</v>
      </c>
    </row>
    <row r="117" spans="1:10" s="16" customFormat="1" ht="46.9" hidden="1" customHeight="1" outlineLevel="1" x14ac:dyDescent="0.25">
      <c r="A117" s="96">
        <v>100</v>
      </c>
      <c r="B117" s="24" t="s">
        <v>338</v>
      </c>
      <c r="C117" s="25" t="s">
        <v>339</v>
      </c>
      <c r="D117" s="26" t="s">
        <v>151</v>
      </c>
      <c r="E117" s="47">
        <v>157.3231452</v>
      </c>
      <c r="F117" s="27">
        <v>1.53</v>
      </c>
      <c r="G117" s="90">
        <f t="shared" si="4"/>
        <v>240.7</v>
      </c>
      <c r="H117" s="23">
        <f>G117/G169</f>
        <v>5.1132266287427006E-6</v>
      </c>
      <c r="I117" s="107">
        <f>ROUND(F117*Прил.10!$D$11,2)</f>
        <v>20.61</v>
      </c>
      <c r="J117" s="28">
        <f t="shared" si="5"/>
        <v>3242.43</v>
      </c>
    </row>
    <row r="118" spans="1:10" s="16" customFormat="1" ht="46.9" hidden="1" customHeight="1" outlineLevel="1" x14ac:dyDescent="0.25">
      <c r="A118" s="96">
        <v>101</v>
      </c>
      <c r="B118" s="24" t="s">
        <v>340</v>
      </c>
      <c r="C118" s="25" t="s">
        <v>341</v>
      </c>
      <c r="D118" s="26" t="s">
        <v>151</v>
      </c>
      <c r="E118" s="47">
        <v>2.5912320000000002</v>
      </c>
      <c r="F118" s="27">
        <v>83.99</v>
      </c>
      <c r="G118" s="90">
        <f t="shared" si="4"/>
        <v>217.64</v>
      </c>
      <c r="H118" s="23">
        <f>G118/G169</f>
        <v>4.6233595491464954E-6</v>
      </c>
      <c r="I118" s="107">
        <f>ROUND(F118*Прил.10!$D$11,2)</f>
        <v>1131.3499999999999</v>
      </c>
      <c r="J118" s="28">
        <f t="shared" si="5"/>
        <v>2931.59</v>
      </c>
    </row>
    <row r="119" spans="1:10" s="16" customFormat="1" ht="46.9" hidden="1" customHeight="1" outlineLevel="1" x14ac:dyDescent="0.25">
      <c r="A119" s="96">
        <v>102</v>
      </c>
      <c r="B119" s="24" t="s">
        <v>342</v>
      </c>
      <c r="C119" s="25" t="s">
        <v>343</v>
      </c>
      <c r="D119" s="26" t="s">
        <v>151</v>
      </c>
      <c r="E119" s="47">
        <v>357.84</v>
      </c>
      <c r="F119" s="27">
        <v>0.55000000000000004</v>
      </c>
      <c r="G119" s="90">
        <f t="shared" ref="G119:G150" si="6">ROUND(F119*E119,2)</f>
        <v>196.81</v>
      </c>
      <c r="H119" s="23">
        <f>G119/G169</f>
        <v>4.1808646979761151E-6</v>
      </c>
      <c r="I119" s="107">
        <f>ROUND(F119*Прил.10!$D$11,2)</f>
        <v>7.41</v>
      </c>
      <c r="J119" s="28">
        <f t="shared" ref="J119:J150" si="7">ROUND(I119*E119,2)</f>
        <v>2651.59</v>
      </c>
    </row>
    <row r="120" spans="1:10" s="16" customFormat="1" ht="31.15" hidden="1" customHeight="1" outlineLevel="1" x14ac:dyDescent="0.25">
      <c r="A120" s="96">
        <v>103</v>
      </c>
      <c r="B120" s="24" t="s">
        <v>344</v>
      </c>
      <c r="C120" s="25" t="s">
        <v>345</v>
      </c>
      <c r="D120" s="26" t="s">
        <v>151</v>
      </c>
      <c r="E120" s="47">
        <v>1.88567</v>
      </c>
      <c r="F120" s="27">
        <v>100.1</v>
      </c>
      <c r="G120" s="90">
        <f t="shared" si="6"/>
        <v>188.76</v>
      </c>
      <c r="H120" s="23">
        <f>G120/G169</f>
        <v>4.0098573263044126E-6</v>
      </c>
      <c r="I120" s="107">
        <f>ROUND(F120*Прил.10!$D$11,2)</f>
        <v>1348.35</v>
      </c>
      <c r="J120" s="28">
        <f t="shared" si="7"/>
        <v>2542.54</v>
      </c>
    </row>
    <row r="121" spans="1:10" s="16" customFormat="1" ht="46.9" hidden="1" customHeight="1" outlineLevel="1" x14ac:dyDescent="0.25">
      <c r="A121" s="96">
        <v>104</v>
      </c>
      <c r="B121" s="24" t="s">
        <v>346</v>
      </c>
      <c r="C121" s="25" t="s">
        <v>347</v>
      </c>
      <c r="D121" s="26" t="s">
        <v>151</v>
      </c>
      <c r="E121" s="47">
        <v>1.4530559999999999</v>
      </c>
      <c r="F121" s="27">
        <v>127.35</v>
      </c>
      <c r="G121" s="90">
        <f t="shared" si="6"/>
        <v>185.05</v>
      </c>
      <c r="H121" s="23">
        <f>G121/G169</f>
        <v>3.9310452332731074E-6</v>
      </c>
      <c r="I121" s="107">
        <f>ROUND(F121*Прил.10!$D$11,2)</f>
        <v>1715.4</v>
      </c>
      <c r="J121" s="28">
        <f t="shared" si="7"/>
        <v>2492.5700000000002</v>
      </c>
    </row>
    <row r="122" spans="1:10" s="16" customFormat="1" ht="15.6" hidden="1" customHeight="1" outlineLevel="1" x14ac:dyDescent="0.25">
      <c r="A122" s="96">
        <v>105</v>
      </c>
      <c r="B122" s="24" t="s">
        <v>348</v>
      </c>
      <c r="C122" s="25" t="s">
        <v>349</v>
      </c>
      <c r="D122" s="26" t="s">
        <v>151</v>
      </c>
      <c r="E122" s="47">
        <v>8.4447080000000003</v>
      </c>
      <c r="F122" s="27">
        <v>19.399999999999999</v>
      </c>
      <c r="G122" s="90">
        <f t="shared" si="6"/>
        <v>163.83000000000001</v>
      </c>
      <c r="H122" s="23">
        <f>G122/G169</f>
        <v>3.4802655529161478E-6</v>
      </c>
      <c r="I122" s="107">
        <f>ROUND(F122*Прил.10!$D$11,2)</f>
        <v>261.32</v>
      </c>
      <c r="J122" s="28">
        <f t="shared" si="7"/>
        <v>2206.77</v>
      </c>
    </row>
    <row r="123" spans="1:10" s="16" customFormat="1" ht="62.45" hidden="1" customHeight="1" outlineLevel="1" x14ac:dyDescent="0.25">
      <c r="A123" s="96">
        <v>106</v>
      </c>
      <c r="B123" s="24" t="s">
        <v>350</v>
      </c>
      <c r="C123" s="25" t="s">
        <v>351</v>
      </c>
      <c r="D123" s="26" t="s">
        <v>151</v>
      </c>
      <c r="E123" s="47">
        <v>4.0999999999999996</v>
      </c>
      <c r="F123" s="27">
        <v>32.5</v>
      </c>
      <c r="G123" s="90">
        <f t="shared" si="6"/>
        <v>133.25</v>
      </c>
      <c r="H123" s="23">
        <f>G123/G169</f>
        <v>2.8306499720812835E-6</v>
      </c>
      <c r="I123" s="107">
        <f>ROUND(F123*Прил.10!$D$11,2)</f>
        <v>437.78</v>
      </c>
      <c r="J123" s="28">
        <f t="shared" si="7"/>
        <v>1794.9</v>
      </c>
    </row>
    <row r="124" spans="1:10" s="16" customFormat="1" ht="31.15" hidden="1" customHeight="1" outlineLevel="1" x14ac:dyDescent="0.25">
      <c r="A124" s="96">
        <v>107</v>
      </c>
      <c r="B124" s="24" t="s">
        <v>352</v>
      </c>
      <c r="C124" s="25" t="s">
        <v>353</v>
      </c>
      <c r="D124" s="26" t="s">
        <v>151</v>
      </c>
      <c r="E124" s="47">
        <v>41.452826000000002</v>
      </c>
      <c r="F124" s="27">
        <v>3.12</v>
      </c>
      <c r="G124" s="90">
        <f t="shared" si="6"/>
        <v>129.33000000000001</v>
      </c>
      <c r="H124" s="23">
        <f>G124/G169</f>
        <v>2.7473768171802806E-6</v>
      </c>
      <c r="I124" s="107">
        <f>ROUND(F124*Прил.10!$D$11,2)</f>
        <v>42.03</v>
      </c>
      <c r="J124" s="28">
        <f t="shared" si="7"/>
        <v>1742.26</v>
      </c>
    </row>
    <row r="125" spans="1:10" s="16" customFormat="1" ht="46.9" hidden="1" customHeight="1" outlineLevel="1" x14ac:dyDescent="0.25">
      <c r="A125" s="96">
        <v>108</v>
      </c>
      <c r="B125" s="24" t="s">
        <v>354</v>
      </c>
      <c r="C125" s="25" t="s">
        <v>355</v>
      </c>
      <c r="D125" s="26" t="s">
        <v>151</v>
      </c>
      <c r="E125" s="47">
        <v>1.4530559999999999</v>
      </c>
      <c r="F125" s="27">
        <v>85.61</v>
      </c>
      <c r="G125" s="90">
        <f t="shared" si="6"/>
        <v>124.4</v>
      </c>
      <c r="H125" s="23">
        <f>G125/G169</f>
        <v>2.6426480790012133E-6</v>
      </c>
      <c r="I125" s="107">
        <f>ROUND(F125*Прил.10!$D$11,2)</f>
        <v>1153.17</v>
      </c>
      <c r="J125" s="28">
        <f t="shared" si="7"/>
        <v>1675.62</v>
      </c>
    </row>
    <row r="126" spans="1:10" s="16" customFormat="1" ht="31.15" hidden="1" customHeight="1" outlineLevel="1" x14ac:dyDescent="0.25">
      <c r="A126" s="96">
        <v>109</v>
      </c>
      <c r="B126" s="24" t="s">
        <v>356</v>
      </c>
      <c r="C126" s="25" t="s">
        <v>357</v>
      </c>
      <c r="D126" s="26" t="s">
        <v>151</v>
      </c>
      <c r="E126" s="47">
        <v>5.879664</v>
      </c>
      <c r="F126" s="27">
        <v>19.04</v>
      </c>
      <c r="G126" s="90">
        <f t="shared" si="6"/>
        <v>111.95</v>
      </c>
      <c r="H126" s="23">
        <f>G126/G169</f>
        <v>2.3781708395834873E-6</v>
      </c>
      <c r="I126" s="107">
        <f>ROUND(F126*Прил.10!$D$11,2)</f>
        <v>256.47000000000003</v>
      </c>
      <c r="J126" s="28">
        <f t="shared" si="7"/>
        <v>1507.96</v>
      </c>
    </row>
    <row r="127" spans="1:10" s="16" customFormat="1" ht="62.45" hidden="1" customHeight="1" outlineLevel="1" x14ac:dyDescent="0.25">
      <c r="A127" s="96">
        <v>110</v>
      </c>
      <c r="B127" s="24" t="s">
        <v>358</v>
      </c>
      <c r="C127" s="25" t="s">
        <v>359</v>
      </c>
      <c r="D127" s="26" t="s">
        <v>151</v>
      </c>
      <c r="E127" s="47">
        <v>12.04311</v>
      </c>
      <c r="F127" s="27">
        <v>7.77</v>
      </c>
      <c r="G127" s="90">
        <f t="shared" si="6"/>
        <v>93.57</v>
      </c>
      <c r="H127" s="23">
        <f>G127/G169</f>
        <v>1.9877217102262338E-6</v>
      </c>
      <c r="I127" s="107">
        <f>ROUND(F127*Прил.10!$D$11,2)</f>
        <v>104.66</v>
      </c>
      <c r="J127" s="28">
        <f t="shared" si="7"/>
        <v>1260.43</v>
      </c>
    </row>
    <row r="128" spans="1:10" s="16" customFormat="1" ht="31.15" hidden="1" customHeight="1" outlineLevel="1" x14ac:dyDescent="0.25">
      <c r="A128" s="96">
        <v>111</v>
      </c>
      <c r="B128" s="24" t="s">
        <v>360</v>
      </c>
      <c r="C128" s="25" t="s">
        <v>361</v>
      </c>
      <c r="D128" s="26" t="s">
        <v>151</v>
      </c>
      <c r="E128" s="47">
        <v>0.25488</v>
      </c>
      <c r="F128" s="27">
        <v>331.98</v>
      </c>
      <c r="G128" s="90">
        <f t="shared" si="6"/>
        <v>84.62</v>
      </c>
      <c r="H128" s="23">
        <f>G128/G169</f>
        <v>1.7975955019701179E-6</v>
      </c>
      <c r="I128" s="107">
        <f>ROUND(F128*Прил.10!$D$11,2)</f>
        <v>4471.7700000000004</v>
      </c>
      <c r="J128" s="28">
        <f t="shared" si="7"/>
        <v>1139.76</v>
      </c>
    </row>
    <row r="129" spans="1:10" s="16" customFormat="1" ht="31.15" hidden="1" customHeight="1" outlineLevel="1" x14ac:dyDescent="0.25">
      <c r="A129" s="96">
        <v>112</v>
      </c>
      <c r="B129" s="24" t="s">
        <v>362</v>
      </c>
      <c r="C129" s="25" t="s">
        <v>363</v>
      </c>
      <c r="D129" s="26" t="s">
        <v>151</v>
      </c>
      <c r="E129" s="47">
        <v>0.93579000000000001</v>
      </c>
      <c r="F129" s="27">
        <v>85.84</v>
      </c>
      <c r="G129" s="90">
        <f t="shared" si="6"/>
        <v>80.33</v>
      </c>
      <c r="H129" s="23">
        <f>G129/G169</f>
        <v>1.7064623809177447E-6</v>
      </c>
      <c r="I129" s="107">
        <f>ROUND(F129*Прил.10!$D$11,2)</f>
        <v>1156.26</v>
      </c>
      <c r="J129" s="28">
        <f t="shared" si="7"/>
        <v>1082.02</v>
      </c>
    </row>
    <row r="130" spans="1:10" s="16" customFormat="1" ht="31.15" hidden="1" customHeight="1" outlineLevel="1" x14ac:dyDescent="0.25">
      <c r="A130" s="96">
        <v>113</v>
      </c>
      <c r="B130" s="24" t="s">
        <v>364</v>
      </c>
      <c r="C130" s="25" t="s">
        <v>365</v>
      </c>
      <c r="D130" s="26" t="s">
        <v>151</v>
      </c>
      <c r="E130" s="47">
        <v>0.27360000000000001</v>
      </c>
      <c r="F130" s="27">
        <v>290.01</v>
      </c>
      <c r="G130" s="90">
        <f t="shared" si="6"/>
        <v>79.349999999999994</v>
      </c>
      <c r="H130" s="23">
        <f>G130/G169</f>
        <v>1.685644092192494E-6</v>
      </c>
      <c r="I130" s="107">
        <f>ROUND(F130*Прил.10!$D$11,2)</f>
        <v>3906.43</v>
      </c>
      <c r="J130" s="28">
        <f t="shared" si="7"/>
        <v>1068.8</v>
      </c>
    </row>
    <row r="131" spans="1:10" s="16" customFormat="1" ht="31.15" hidden="1" customHeight="1" outlineLevel="1" x14ac:dyDescent="0.25">
      <c r="A131" s="96">
        <v>114</v>
      </c>
      <c r="B131" s="24" t="s">
        <v>366</v>
      </c>
      <c r="C131" s="25" t="s">
        <v>367</v>
      </c>
      <c r="D131" s="26" t="s">
        <v>151</v>
      </c>
      <c r="E131" s="47">
        <v>0.77363999999999999</v>
      </c>
      <c r="F131" s="27">
        <v>92.86</v>
      </c>
      <c r="G131" s="90">
        <f t="shared" si="6"/>
        <v>71.84</v>
      </c>
      <c r="H131" s="23">
        <f>G131/G169</f>
        <v>1.5261080224714403E-6</v>
      </c>
      <c r="I131" s="107">
        <f>ROUND(F131*Прил.10!$D$11,2)</f>
        <v>1250.82</v>
      </c>
      <c r="J131" s="28">
        <f t="shared" si="7"/>
        <v>967.68</v>
      </c>
    </row>
    <row r="132" spans="1:10" s="16" customFormat="1" ht="31.15" hidden="1" customHeight="1" outlineLevel="1" x14ac:dyDescent="0.25">
      <c r="A132" s="96">
        <v>115</v>
      </c>
      <c r="B132" s="24" t="s">
        <v>368</v>
      </c>
      <c r="C132" s="25" t="s">
        <v>369</v>
      </c>
      <c r="D132" s="26" t="s">
        <v>151</v>
      </c>
      <c r="E132" s="47">
        <v>0.59621999999999997</v>
      </c>
      <c r="F132" s="27">
        <v>120.24</v>
      </c>
      <c r="G132" s="90">
        <f t="shared" si="6"/>
        <v>71.69</v>
      </c>
      <c r="H132" s="23">
        <f>G132/G169</f>
        <v>1.5229215497073712E-6</v>
      </c>
      <c r="I132" s="107">
        <f>ROUND(F132*Прил.10!$D$11,2)</f>
        <v>1619.63</v>
      </c>
      <c r="J132" s="28">
        <f t="shared" si="7"/>
        <v>965.66</v>
      </c>
    </row>
    <row r="133" spans="1:10" s="16" customFormat="1" ht="15.6" hidden="1" customHeight="1" outlineLevel="1" x14ac:dyDescent="0.25">
      <c r="A133" s="96">
        <v>116</v>
      </c>
      <c r="B133" s="24" t="s">
        <v>370</v>
      </c>
      <c r="C133" s="25" t="s">
        <v>371</v>
      </c>
      <c r="D133" s="26" t="s">
        <v>151</v>
      </c>
      <c r="E133" s="47">
        <v>2.6572800000000001</v>
      </c>
      <c r="F133" s="27">
        <v>26.87</v>
      </c>
      <c r="G133" s="90">
        <f t="shared" si="6"/>
        <v>71.400000000000006</v>
      </c>
      <c r="H133" s="23">
        <f>G133/G169</f>
        <v>1.5167610356968379E-6</v>
      </c>
      <c r="I133" s="107">
        <f>ROUND(F133*Прил.10!$D$11,2)</f>
        <v>361.94</v>
      </c>
      <c r="J133" s="28">
        <f t="shared" si="7"/>
        <v>961.78</v>
      </c>
    </row>
    <row r="134" spans="1:10" s="16" customFormat="1" ht="31.15" hidden="1" customHeight="1" outlineLevel="1" x14ac:dyDescent="0.25">
      <c r="A134" s="96">
        <v>117</v>
      </c>
      <c r="B134" s="24" t="s">
        <v>372</v>
      </c>
      <c r="C134" s="25" t="s">
        <v>373</v>
      </c>
      <c r="D134" s="26" t="s">
        <v>151</v>
      </c>
      <c r="E134" s="47">
        <v>5.45</v>
      </c>
      <c r="F134" s="27">
        <v>12.14</v>
      </c>
      <c r="G134" s="90">
        <f t="shared" si="6"/>
        <v>66.16</v>
      </c>
      <c r="H134" s="23">
        <f>G134/G169</f>
        <v>1.4054469204720278E-6</v>
      </c>
      <c r="I134" s="107">
        <f>ROUND(F134*Прил.10!$D$11,2)</f>
        <v>163.53</v>
      </c>
      <c r="J134" s="28">
        <f t="shared" si="7"/>
        <v>891.24</v>
      </c>
    </row>
    <row r="135" spans="1:10" s="16" customFormat="1" ht="31.15" hidden="1" customHeight="1" outlineLevel="1" x14ac:dyDescent="0.25">
      <c r="A135" s="96">
        <v>118</v>
      </c>
      <c r="B135" s="24" t="s">
        <v>374</v>
      </c>
      <c r="C135" s="25" t="s">
        <v>375</v>
      </c>
      <c r="D135" s="26" t="s">
        <v>151</v>
      </c>
      <c r="E135" s="47">
        <v>2.9355479999999998</v>
      </c>
      <c r="F135" s="27">
        <v>22.29</v>
      </c>
      <c r="G135" s="90">
        <f t="shared" si="6"/>
        <v>65.430000000000007</v>
      </c>
      <c r="H135" s="23">
        <f>G135/G169</f>
        <v>1.3899394196868922E-6</v>
      </c>
      <c r="I135" s="107">
        <f>ROUND(F135*Прил.10!$D$11,2)</f>
        <v>300.25</v>
      </c>
      <c r="J135" s="28">
        <f t="shared" si="7"/>
        <v>881.4</v>
      </c>
    </row>
    <row r="136" spans="1:10" s="16" customFormat="1" ht="15.6" hidden="1" customHeight="1" outlineLevel="1" x14ac:dyDescent="0.25">
      <c r="A136" s="96">
        <v>119</v>
      </c>
      <c r="B136" s="24" t="s">
        <v>376</v>
      </c>
      <c r="C136" s="25" t="s">
        <v>377</v>
      </c>
      <c r="D136" s="26" t="s">
        <v>151</v>
      </c>
      <c r="E136" s="47">
        <v>5.88</v>
      </c>
      <c r="F136" s="27">
        <v>10.62</v>
      </c>
      <c r="G136" s="90">
        <f t="shared" si="6"/>
        <v>62.45</v>
      </c>
      <c r="H136" s="23">
        <f>G136/G169</f>
        <v>1.3266348274407216E-6</v>
      </c>
      <c r="I136" s="107">
        <f>ROUND(F136*Прил.10!$D$11,2)</f>
        <v>143.05000000000001</v>
      </c>
      <c r="J136" s="28">
        <f t="shared" si="7"/>
        <v>841.13</v>
      </c>
    </row>
    <row r="137" spans="1:10" s="16" customFormat="1" ht="31.15" hidden="1" customHeight="1" outlineLevel="1" x14ac:dyDescent="0.25">
      <c r="A137" s="96">
        <v>120</v>
      </c>
      <c r="B137" s="24" t="s">
        <v>378</v>
      </c>
      <c r="C137" s="25" t="s">
        <v>379</v>
      </c>
      <c r="D137" s="26" t="s">
        <v>151</v>
      </c>
      <c r="E137" s="47">
        <v>11.728</v>
      </c>
      <c r="F137" s="27">
        <v>4.91</v>
      </c>
      <c r="G137" s="90">
        <f t="shared" si="6"/>
        <v>57.58</v>
      </c>
      <c r="H137" s="23">
        <f>G137/G169</f>
        <v>1.2231806783672817E-6</v>
      </c>
      <c r="I137" s="107">
        <f>ROUND(F137*Прил.10!$D$11,2)</f>
        <v>66.14</v>
      </c>
      <c r="J137" s="28">
        <f t="shared" si="7"/>
        <v>775.69</v>
      </c>
    </row>
    <row r="138" spans="1:10" s="16" customFormat="1" ht="31.15" hidden="1" customHeight="1" outlineLevel="1" x14ac:dyDescent="0.25">
      <c r="A138" s="96">
        <v>121</v>
      </c>
      <c r="B138" s="24" t="s">
        <v>380</v>
      </c>
      <c r="C138" s="25" t="s">
        <v>381</v>
      </c>
      <c r="D138" s="26" t="s">
        <v>151</v>
      </c>
      <c r="E138" s="47">
        <v>0.68899999999999995</v>
      </c>
      <c r="F138" s="27">
        <v>74.61</v>
      </c>
      <c r="G138" s="90">
        <f t="shared" si="6"/>
        <v>51.41</v>
      </c>
      <c r="H138" s="23">
        <f>G138/G169</f>
        <v>1.092110432005244E-6</v>
      </c>
      <c r="I138" s="107">
        <f>ROUND(F138*Прил.10!$D$11,2)</f>
        <v>1005</v>
      </c>
      <c r="J138" s="28">
        <f t="shared" si="7"/>
        <v>692.45</v>
      </c>
    </row>
    <row r="139" spans="1:10" s="16" customFormat="1" ht="31.15" hidden="1" customHeight="1" outlineLevel="1" x14ac:dyDescent="0.25">
      <c r="A139" s="96">
        <v>122</v>
      </c>
      <c r="B139" s="24" t="s">
        <v>382</v>
      </c>
      <c r="C139" s="25" t="s">
        <v>383</v>
      </c>
      <c r="D139" s="26" t="s">
        <v>151</v>
      </c>
      <c r="E139" s="47">
        <v>0.26791999999999999</v>
      </c>
      <c r="F139" s="27">
        <v>189.75</v>
      </c>
      <c r="G139" s="90">
        <f t="shared" si="6"/>
        <v>50.84</v>
      </c>
      <c r="H139" s="23">
        <f>G139/G169</f>
        <v>1.0800018355017821E-6</v>
      </c>
      <c r="I139" s="107">
        <f>ROUND(F139*Прил.10!$D$11,2)</f>
        <v>2555.9299999999998</v>
      </c>
      <c r="J139" s="28">
        <f t="shared" si="7"/>
        <v>684.78</v>
      </c>
    </row>
    <row r="140" spans="1:10" s="16" customFormat="1" ht="46.9" hidden="1" customHeight="1" outlineLevel="1" x14ac:dyDescent="0.25">
      <c r="A140" s="96">
        <v>123</v>
      </c>
      <c r="B140" s="24" t="s">
        <v>384</v>
      </c>
      <c r="C140" s="25" t="s">
        <v>385</v>
      </c>
      <c r="D140" s="26" t="s">
        <v>151</v>
      </c>
      <c r="E140" s="47">
        <v>7.2948599999999999</v>
      </c>
      <c r="F140" s="27">
        <v>6.82</v>
      </c>
      <c r="G140" s="90">
        <f t="shared" si="6"/>
        <v>49.75</v>
      </c>
      <c r="H140" s="23">
        <f>G140/G169</f>
        <v>1.0568468000828806E-6</v>
      </c>
      <c r="I140" s="107">
        <f>ROUND(F140*Прил.10!$D$11,2)</f>
        <v>91.87</v>
      </c>
      <c r="J140" s="28">
        <f t="shared" si="7"/>
        <v>670.18</v>
      </c>
    </row>
    <row r="141" spans="1:10" s="16" customFormat="1" ht="31.15" hidden="1" customHeight="1" outlineLevel="1" x14ac:dyDescent="0.25">
      <c r="A141" s="96">
        <v>124</v>
      </c>
      <c r="B141" s="24" t="s">
        <v>386</v>
      </c>
      <c r="C141" s="25" t="s">
        <v>387</v>
      </c>
      <c r="D141" s="26" t="s">
        <v>151</v>
      </c>
      <c r="E141" s="47">
        <v>0.28248000000000001</v>
      </c>
      <c r="F141" s="27">
        <v>160.03</v>
      </c>
      <c r="G141" s="90">
        <f t="shared" si="6"/>
        <v>45.21</v>
      </c>
      <c r="H141" s="23">
        <f>G141/G169</f>
        <v>9.6040289109039276E-7</v>
      </c>
      <c r="I141" s="107">
        <f>ROUND(F141*Прил.10!$D$11,2)</f>
        <v>2155.6</v>
      </c>
      <c r="J141" s="28">
        <f t="shared" si="7"/>
        <v>608.91</v>
      </c>
    </row>
    <row r="142" spans="1:10" s="16" customFormat="1" ht="31.15" hidden="1" customHeight="1" outlineLevel="1" x14ac:dyDescent="0.25">
      <c r="A142" s="96">
        <v>125</v>
      </c>
      <c r="B142" s="24" t="s">
        <v>388</v>
      </c>
      <c r="C142" s="25" t="s">
        <v>389</v>
      </c>
      <c r="D142" s="26" t="s">
        <v>151</v>
      </c>
      <c r="E142" s="47">
        <v>12.999700000000001</v>
      </c>
      <c r="F142" s="27">
        <v>3.29</v>
      </c>
      <c r="G142" s="90">
        <f t="shared" si="6"/>
        <v>42.77</v>
      </c>
      <c r="H142" s="23">
        <f>G142/G169</f>
        <v>9.0856960079487056E-7</v>
      </c>
      <c r="I142" s="107">
        <f>ROUND(F142*Прил.10!$D$11,2)</f>
        <v>44.32</v>
      </c>
      <c r="J142" s="28">
        <f t="shared" si="7"/>
        <v>576.15</v>
      </c>
    </row>
    <row r="143" spans="1:10" s="16" customFormat="1" ht="31.15" hidden="1" customHeight="1" outlineLevel="1" x14ac:dyDescent="0.25">
      <c r="A143" s="96">
        <v>126</v>
      </c>
      <c r="B143" s="24" t="s">
        <v>390</v>
      </c>
      <c r="C143" s="25" t="s">
        <v>391</v>
      </c>
      <c r="D143" s="26" t="s">
        <v>151</v>
      </c>
      <c r="E143" s="47">
        <v>23.796579999999999</v>
      </c>
      <c r="F143" s="27">
        <v>1.7</v>
      </c>
      <c r="G143" s="90">
        <f t="shared" si="6"/>
        <v>40.450000000000003</v>
      </c>
      <c r="H143" s="23">
        <f>G143/G169</f>
        <v>8.5928548871060353E-7</v>
      </c>
      <c r="I143" s="107">
        <f>ROUND(F143*Прил.10!$D$11,2)</f>
        <v>22.9</v>
      </c>
      <c r="J143" s="28">
        <f t="shared" si="7"/>
        <v>544.94000000000005</v>
      </c>
    </row>
    <row r="144" spans="1:10" s="16" customFormat="1" ht="31.15" hidden="1" customHeight="1" outlineLevel="1" x14ac:dyDescent="0.25">
      <c r="A144" s="96">
        <v>127</v>
      </c>
      <c r="B144" s="24" t="s">
        <v>392</v>
      </c>
      <c r="C144" s="25" t="s">
        <v>393</v>
      </c>
      <c r="D144" s="26" t="s">
        <v>151</v>
      </c>
      <c r="E144" s="47">
        <v>1.4110130000000001</v>
      </c>
      <c r="F144" s="27">
        <v>27.11</v>
      </c>
      <c r="G144" s="90">
        <f t="shared" si="6"/>
        <v>38.25</v>
      </c>
      <c r="H144" s="23">
        <f>G144/G169</f>
        <v>8.1255055483759166E-7</v>
      </c>
      <c r="I144" s="107">
        <f>ROUND(F144*Прил.10!$D$11,2)</f>
        <v>365.17</v>
      </c>
      <c r="J144" s="28">
        <f t="shared" si="7"/>
        <v>515.26</v>
      </c>
    </row>
    <row r="145" spans="1:10" s="16" customFormat="1" ht="31.15" hidden="1" customHeight="1" outlineLevel="1" x14ac:dyDescent="0.25">
      <c r="A145" s="96">
        <v>128</v>
      </c>
      <c r="B145" s="24" t="s">
        <v>394</v>
      </c>
      <c r="C145" s="25" t="s">
        <v>395</v>
      </c>
      <c r="D145" s="26" t="s">
        <v>151</v>
      </c>
      <c r="E145" s="47">
        <v>2.5672920000000001</v>
      </c>
      <c r="F145" s="27">
        <v>14.38</v>
      </c>
      <c r="G145" s="90">
        <f t="shared" si="6"/>
        <v>36.92</v>
      </c>
      <c r="H145" s="23">
        <f>G145/G169</f>
        <v>7.8429716299618002E-7</v>
      </c>
      <c r="I145" s="107">
        <f>ROUND(F145*Прил.10!$D$11,2)</f>
        <v>193.7</v>
      </c>
      <c r="J145" s="28">
        <f t="shared" si="7"/>
        <v>497.28</v>
      </c>
    </row>
    <row r="146" spans="1:10" s="16" customFormat="1" ht="93.6" hidden="1" customHeight="1" outlineLevel="1" x14ac:dyDescent="0.25">
      <c r="A146" s="96">
        <v>129</v>
      </c>
      <c r="B146" s="24" t="s">
        <v>396</v>
      </c>
      <c r="C146" s="25" t="s">
        <v>397</v>
      </c>
      <c r="D146" s="26" t="s">
        <v>151</v>
      </c>
      <c r="E146" s="47">
        <v>1.1627780000000001</v>
      </c>
      <c r="F146" s="27">
        <v>26.32</v>
      </c>
      <c r="G146" s="90">
        <f t="shared" si="6"/>
        <v>30.6</v>
      </c>
      <c r="H146" s="23">
        <f>G146/G169</f>
        <v>6.5004044387007339E-7</v>
      </c>
      <c r="I146" s="107">
        <f>ROUND(F146*Прил.10!$D$11,2)</f>
        <v>354.53</v>
      </c>
      <c r="J146" s="28">
        <f t="shared" si="7"/>
        <v>412.24</v>
      </c>
    </row>
    <row r="147" spans="1:10" s="16" customFormat="1" ht="31.15" hidden="1" customHeight="1" outlineLevel="1" x14ac:dyDescent="0.25">
      <c r="A147" s="96">
        <v>130</v>
      </c>
      <c r="B147" s="24" t="s">
        <v>398</v>
      </c>
      <c r="C147" s="25" t="s">
        <v>399</v>
      </c>
      <c r="D147" s="26" t="s">
        <v>151</v>
      </c>
      <c r="E147" s="47">
        <v>0.95220000000000005</v>
      </c>
      <c r="F147" s="27">
        <v>29.6</v>
      </c>
      <c r="G147" s="90">
        <f t="shared" si="6"/>
        <v>28.19</v>
      </c>
      <c r="H147" s="23">
        <f>G147/G169</f>
        <v>5.9884444812736493E-7</v>
      </c>
      <c r="I147" s="107">
        <f>ROUND(F147*Прил.10!$D$11,2)</f>
        <v>398.71</v>
      </c>
      <c r="J147" s="28">
        <f t="shared" si="7"/>
        <v>379.65</v>
      </c>
    </row>
    <row r="148" spans="1:10" s="16" customFormat="1" ht="62.45" hidden="1" customHeight="1" outlineLevel="1" x14ac:dyDescent="0.25">
      <c r="A148" s="96">
        <v>131</v>
      </c>
      <c r="B148" s="24" t="s">
        <v>400</v>
      </c>
      <c r="C148" s="25" t="s">
        <v>401</v>
      </c>
      <c r="D148" s="26" t="s">
        <v>151</v>
      </c>
      <c r="E148" s="47">
        <v>0.28699999999999998</v>
      </c>
      <c r="F148" s="27">
        <v>90.4</v>
      </c>
      <c r="G148" s="90">
        <f t="shared" si="6"/>
        <v>25.94</v>
      </c>
      <c r="H148" s="23">
        <f>G148/G169</f>
        <v>5.5104735666633016E-7</v>
      </c>
      <c r="I148" s="107">
        <f>ROUND(F148*Прил.10!$D$11,2)</f>
        <v>1217.69</v>
      </c>
      <c r="J148" s="28">
        <f t="shared" si="7"/>
        <v>349.48</v>
      </c>
    </row>
    <row r="149" spans="1:10" s="16" customFormat="1" ht="31.15" hidden="1" customHeight="1" outlineLevel="1" x14ac:dyDescent="0.25">
      <c r="A149" s="96">
        <v>132</v>
      </c>
      <c r="B149" s="24" t="s">
        <v>402</v>
      </c>
      <c r="C149" s="25" t="s">
        <v>403</v>
      </c>
      <c r="D149" s="26" t="s">
        <v>151</v>
      </c>
      <c r="E149" s="47">
        <v>0.401202</v>
      </c>
      <c r="F149" s="27">
        <v>60</v>
      </c>
      <c r="G149" s="90">
        <f t="shared" si="6"/>
        <v>24.07</v>
      </c>
      <c r="H149" s="23">
        <f>G149/G169</f>
        <v>5.1132266287427006E-7</v>
      </c>
      <c r="I149" s="107">
        <f>ROUND(F149*Прил.10!$D$11,2)</f>
        <v>808.2</v>
      </c>
      <c r="J149" s="28">
        <f t="shared" si="7"/>
        <v>324.25</v>
      </c>
    </row>
    <row r="150" spans="1:10" s="16" customFormat="1" ht="15.6" hidden="1" customHeight="1" outlineLevel="1" x14ac:dyDescent="0.25">
      <c r="A150" s="96">
        <v>133</v>
      </c>
      <c r="B150" s="24" t="s">
        <v>404</v>
      </c>
      <c r="C150" s="25" t="s">
        <v>405</v>
      </c>
      <c r="D150" s="26" t="s">
        <v>151</v>
      </c>
      <c r="E150" s="47">
        <v>1.9292</v>
      </c>
      <c r="F150" s="27">
        <v>9.6199999999999992</v>
      </c>
      <c r="G150" s="90">
        <f t="shared" si="6"/>
        <v>18.559999999999999</v>
      </c>
      <c r="H150" s="23">
        <f>G150/G169</f>
        <v>3.9427289667413597E-7</v>
      </c>
      <c r="I150" s="107">
        <f>ROUND(F150*Прил.10!$D$11,2)</f>
        <v>129.58000000000001</v>
      </c>
      <c r="J150" s="28">
        <f t="shared" si="7"/>
        <v>249.99</v>
      </c>
    </row>
    <row r="151" spans="1:10" s="16" customFormat="1" ht="31.15" hidden="1" customHeight="1" outlineLevel="1" x14ac:dyDescent="0.25">
      <c r="A151" s="96">
        <v>134</v>
      </c>
      <c r="B151" s="24" t="s">
        <v>406</v>
      </c>
      <c r="C151" s="25" t="s">
        <v>407</v>
      </c>
      <c r="D151" s="26" t="s">
        <v>151</v>
      </c>
      <c r="E151" s="47">
        <v>0.12686</v>
      </c>
      <c r="F151" s="27">
        <v>94.05</v>
      </c>
      <c r="G151" s="90">
        <f t="shared" ref="G151:G182" si="8">ROUND(F151*E151,2)</f>
        <v>11.93</v>
      </c>
      <c r="H151" s="23">
        <f>G151/G169</f>
        <v>2.5343080050228673E-7</v>
      </c>
      <c r="I151" s="107">
        <f>ROUND(F151*Прил.10!$D$11,2)</f>
        <v>1266.8499999999999</v>
      </c>
      <c r="J151" s="28">
        <f t="shared" ref="J151:J182" si="9">ROUND(I151*E151,2)</f>
        <v>160.71</v>
      </c>
    </row>
    <row r="152" spans="1:10" s="16" customFormat="1" ht="31.15" hidden="1" customHeight="1" outlineLevel="1" x14ac:dyDescent="0.25">
      <c r="A152" s="96">
        <v>135</v>
      </c>
      <c r="B152" s="24" t="s">
        <v>408</v>
      </c>
      <c r="C152" s="25" t="s">
        <v>409</v>
      </c>
      <c r="D152" s="26" t="s">
        <v>151</v>
      </c>
      <c r="E152" s="47">
        <v>0.75949999999999995</v>
      </c>
      <c r="F152" s="27">
        <v>14.45</v>
      </c>
      <c r="G152" s="90">
        <f t="shared" si="8"/>
        <v>10.97</v>
      </c>
      <c r="H152" s="23">
        <f>G152/G169</f>
        <v>2.3303737481224526E-7</v>
      </c>
      <c r="I152" s="107">
        <f>ROUND(F152*Прил.10!$D$11,2)</f>
        <v>194.64</v>
      </c>
      <c r="J152" s="28">
        <f t="shared" si="9"/>
        <v>147.83000000000001</v>
      </c>
    </row>
    <row r="153" spans="1:10" s="16" customFormat="1" ht="31.15" hidden="1" customHeight="1" outlineLevel="1" x14ac:dyDescent="0.25">
      <c r="A153" s="96">
        <v>136</v>
      </c>
      <c r="B153" s="24" t="s">
        <v>410</v>
      </c>
      <c r="C153" s="25" t="s">
        <v>411</v>
      </c>
      <c r="D153" s="26" t="s">
        <v>151</v>
      </c>
      <c r="E153" s="47">
        <v>1.2301599999999999</v>
      </c>
      <c r="F153" s="27">
        <v>6.66</v>
      </c>
      <c r="G153" s="90">
        <f t="shared" si="8"/>
        <v>8.19</v>
      </c>
      <c r="H153" s="23">
        <f>G153/G169</f>
        <v>1.7398141291816668E-7</v>
      </c>
      <c r="I153" s="107">
        <f>ROUND(F153*Прил.10!$D$11,2)</f>
        <v>89.71</v>
      </c>
      <c r="J153" s="28">
        <f t="shared" si="9"/>
        <v>110.36</v>
      </c>
    </row>
    <row r="154" spans="1:10" s="16" customFormat="1" ht="15.6" hidden="1" customHeight="1" outlineLevel="1" x14ac:dyDescent="0.25">
      <c r="A154" s="96">
        <v>137</v>
      </c>
      <c r="B154" s="24" t="s">
        <v>412</v>
      </c>
      <c r="C154" s="25" t="s">
        <v>413</v>
      </c>
      <c r="D154" s="26" t="s">
        <v>151</v>
      </c>
      <c r="E154" s="47">
        <v>3.22</v>
      </c>
      <c r="F154" s="27">
        <v>2.36</v>
      </c>
      <c r="G154" s="90">
        <f t="shared" si="8"/>
        <v>7.6</v>
      </c>
      <c r="H154" s="23">
        <f>G154/G169</f>
        <v>1.6144795337949532E-7</v>
      </c>
      <c r="I154" s="107">
        <f>ROUND(F154*Прил.10!$D$11,2)</f>
        <v>31.79</v>
      </c>
      <c r="J154" s="28">
        <f t="shared" si="9"/>
        <v>102.36</v>
      </c>
    </row>
    <row r="155" spans="1:10" s="16" customFormat="1" ht="46.9" hidden="1" customHeight="1" outlineLevel="1" x14ac:dyDescent="0.25">
      <c r="A155" s="96">
        <v>138</v>
      </c>
      <c r="B155" s="24" t="s">
        <v>414</v>
      </c>
      <c r="C155" s="25" t="s">
        <v>415</v>
      </c>
      <c r="D155" s="26" t="s">
        <v>151</v>
      </c>
      <c r="E155" s="47">
        <v>2.39</v>
      </c>
      <c r="F155" s="27">
        <v>2.99</v>
      </c>
      <c r="G155" s="90">
        <f t="shared" si="8"/>
        <v>7.15</v>
      </c>
      <c r="H155" s="23">
        <f>G155/G169</f>
        <v>1.5188853508728838E-7</v>
      </c>
      <c r="I155" s="107">
        <f>ROUND(F155*Прил.10!$D$11,2)</f>
        <v>40.28</v>
      </c>
      <c r="J155" s="28">
        <f t="shared" si="9"/>
        <v>96.27</v>
      </c>
    </row>
    <row r="156" spans="1:10" s="16" customFormat="1" ht="31.15" hidden="1" customHeight="1" outlineLevel="1" x14ac:dyDescent="0.25">
      <c r="A156" s="96">
        <v>139</v>
      </c>
      <c r="B156" s="24" t="s">
        <v>416</v>
      </c>
      <c r="C156" s="25" t="s">
        <v>417</v>
      </c>
      <c r="D156" s="26" t="s">
        <v>151</v>
      </c>
      <c r="E156" s="47">
        <v>9.4384080000000008</v>
      </c>
      <c r="F156" s="27">
        <v>0.57999999999999996</v>
      </c>
      <c r="G156" s="90">
        <f t="shared" si="8"/>
        <v>5.47</v>
      </c>
      <c r="H156" s="23">
        <f>G156/G169</f>
        <v>1.1620004012971572E-7</v>
      </c>
      <c r="I156" s="107">
        <f>ROUND(F156*Прил.10!$D$11,2)</f>
        <v>7.81</v>
      </c>
      <c r="J156" s="28">
        <f t="shared" si="9"/>
        <v>73.709999999999994</v>
      </c>
    </row>
    <row r="157" spans="1:10" s="16" customFormat="1" ht="15.6" hidden="1" customHeight="1" outlineLevel="1" x14ac:dyDescent="0.25">
      <c r="A157" s="96">
        <v>140</v>
      </c>
      <c r="B157" s="24" t="s">
        <v>418</v>
      </c>
      <c r="C157" s="25" t="s">
        <v>419</v>
      </c>
      <c r="D157" s="26" t="s">
        <v>151</v>
      </c>
      <c r="E157" s="47">
        <v>1.24</v>
      </c>
      <c r="F157" s="27">
        <v>3.82</v>
      </c>
      <c r="G157" s="90">
        <f t="shared" si="8"/>
        <v>4.74</v>
      </c>
      <c r="H157" s="23">
        <f>G157/G169</f>
        <v>1.0069253934457999E-7</v>
      </c>
      <c r="I157" s="107">
        <f>ROUND(F157*Прил.10!$D$11,2)</f>
        <v>51.46</v>
      </c>
      <c r="J157" s="28">
        <f t="shared" si="9"/>
        <v>63.81</v>
      </c>
    </row>
    <row r="158" spans="1:10" s="16" customFormat="1" ht="15.6" hidden="1" customHeight="1" outlineLevel="1" x14ac:dyDescent="0.25">
      <c r="A158" s="96">
        <v>141</v>
      </c>
      <c r="B158" s="24" t="s">
        <v>420</v>
      </c>
      <c r="C158" s="25" t="s">
        <v>421</v>
      </c>
      <c r="D158" s="26" t="s">
        <v>151</v>
      </c>
      <c r="E158" s="47">
        <v>8.405E-2</v>
      </c>
      <c r="F158" s="27">
        <v>36.9</v>
      </c>
      <c r="G158" s="90">
        <f t="shared" si="8"/>
        <v>3.1</v>
      </c>
      <c r="H158" s="23">
        <f>G158/G169</f>
        <v>6.5853770457425732E-8</v>
      </c>
      <c r="I158" s="107">
        <f>ROUND(F158*Прил.10!$D$11,2)</f>
        <v>497.04</v>
      </c>
      <c r="J158" s="28">
        <f t="shared" si="9"/>
        <v>41.78</v>
      </c>
    </row>
    <row r="159" spans="1:10" s="16" customFormat="1" ht="62.45" hidden="1" customHeight="1" outlineLevel="1" x14ac:dyDescent="0.25">
      <c r="A159" s="96">
        <v>142</v>
      </c>
      <c r="B159" s="24" t="s">
        <v>422</v>
      </c>
      <c r="C159" s="25" t="s">
        <v>423</v>
      </c>
      <c r="D159" s="26" t="s">
        <v>151</v>
      </c>
      <c r="E159" s="47">
        <v>0.216</v>
      </c>
      <c r="F159" s="27">
        <v>11.13</v>
      </c>
      <c r="G159" s="90">
        <f t="shared" si="8"/>
        <v>2.4</v>
      </c>
      <c r="H159" s="23">
        <f>G159/G169</f>
        <v>5.0983564225103792E-8</v>
      </c>
      <c r="I159" s="107">
        <f>ROUND(F159*Прил.10!$D$11,2)</f>
        <v>149.91999999999999</v>
      </c>
      <c r="J159" s="28">
        <f t="shared" si="9"/>
        <v>32.380000000000003</v>
      </c>
    </row>
    <row r="160" spans="1:10" s="16" customFormat="1" ht="31.15" hidden="1" customHeight="1" outlineLevel="1" x14ac:dyDescent="0.25">
      <c r="A160" s="96">
        <v>143</v>
      </c>
      <c r="B160" s="24" t="s">
        <v>424</v>
      </c>
      <c r="C160" s="25" t="s">
        <v>425</v>
      </c>
      <c r="D160" s="26" t="s">
        <v>151</v>
      </c>
      <c r="E160" s="47">
        <v>2.2796E-2</v>
      </c>
      <c r="F160" s="27">
        <v>77.2</v>
      </c>
      <c r="G160" s="90">
        <f t="shared" si="8"/>
        <v>1.76</v>
      </c>
      <c r="H160" s="23">
        <f>G160/G169</f>
        <v>3.7387947098409449E-8</v>
      </c>
      <c r="I160" s="107">
        <f>ROUND(F160*Прил.10!$D$11,2)</f>
        <v>1039.8800000000001</v>
      </c>
      <c r="J160" s="28">
        <f t="shared" si="9"/>
        <v>23.71</v>
      </c>
    </row>
    <row r="161" spans="1:10" s="16" customFormat="1" ht="31.15" hidden="1" customHeight="1" outlineLevel="1" x14ac:dyDescent="0.25">
      <c r="A161" s="96">
        <v>144</v>
      </c>
      <c r="B161" s="24" t="s">
        <v>426</v>
      </c>
      <c r="C161" s="25" t="s">
        <v>427</v>
      </c>
      <c r="D161" s="26" t="s">
        <v>151</v>
      </c>
      <c r="E161" s="47">
        <v>0.92800000000000005</v>
      </c>
      <c r="F161" s="27">
        <v>1.1100000000000001</v>
      </c>
      <c r="G161" s="90">
        <f t="shared" si="8"/>
        <v>1.03</v>
      </c>
      <c r="H161" s="23">
        <f>G161/G169</f>
        <v>2.1880446313273711E-8</v>
      </c>
      <c r="I161" s="107">
        <f>ROUND(F161*Прил.10!$D$11,2)</f>
        <v>14.95</v>
      </c>
      <c r="J161" s="28">
        <f t="shared" si="9"/>
        <v>13.87</v>
      </c>
    </row>
    <row r="162" spans="1:10" s="16" customFormat="1" ht="15.6" hidden="1" customHeight="1" outlineLevel="1" x14ac:dyDescent="0.25">
      <c r="A162" s="96">
        <v>145</v>
      </c>
      <c r="B162" s="24" t="s">
        <v>428</v>
      </c>
      <c r="C162" s="25" t="s">
        <v>429</v>
      </c>
      <c r="D162" s="26" t="s">
        <v>151</v>
      </c>
      <c r="E162" s="47">
        <v>3.1752000000000002E-2</v>
      </c>
      <c r="F162" s="27">
        <v>15.4</v>
      </c>
      <c r="G162" s="90">
        <f t="shared" si="8"/>
        <v>0.49</v>
      </c>
      <c r="H162" s="23">
        <f>G162/G169</f>
        <v>1.0409144362625357E-8</v>
      </c>
      <c r="I162" s="107">
        <f>ROUND(F162*Прил.10!$D$11,2)</f>
        <v>207.44</v>
      </c>
      <c r="J162" s="28">
        <f t="shared" si="9"/>
        <v>6.59</v>
      </c>
    </row>
    <row r="163" spans="1:10" s="16" customFormat="1" ht="15.6" hidden="1" customHeight="1" outlineLevel="1" x14ac:dyDescent="0.25">
      <c r="A163" s="96">
        <v>146</v>
      </c>
      <c r="B163" s="24" t="s">
        <v>430</v>
      </c>
      <c r="C163" s="25" t="s">
        <v>431</v>
      </c>
      <c r="D163" s="26" t="s">
        <v>151</v>
      </c>
      <c r="E163" s="47">
        <v>3.8764E-2</v>
      </c>
      <c r="F163" s="27">
        <v>6.7</v>
      </c>
      <c r="G163" s="90">
        <f t="shared" si="8"/>
        <v>0.26</v>
      </c>
      <c r="H163" s="23">
        <f>G163/G169</f>
        <v>5.5232194577195776E-9</v>
      </c>
      <c r="I163" s="107">
        <f>ROUND(F163*Прил.10!$D$11,2)</f>
        <v>90.25</v>
      </c>
      <c r="J163" s="28">
        <f t="shared" si="9"/>
        <v>3.5</v>
      </c>
    </row>
    <row r="164" spans="1:10" s="16" customFormat="1" ht="31.15" hidden="1" customHeight="1" outlineLevel="1" x14ac:dyDescent="0.25">
      <c r="A164" s="96">
        <v>147</v>
      </c>
      <c r="B164" s="24" t="s">
        <v>432</v>
      </c>
      <c r="C164" s="25" t="s">
        <v>433</v>
      </c>
      <c r="D164" s="26" t="s">
        <v>151</v>
      </c>
      <c r="E164" s="47">
        <v>0.124</v>
      </c>
      <c r="F164" s="27">
        <v>2.16</v>
      </c>
      <c r="G164" s="90">
        <f t="shared" si="8"/>
        <v>0.27</v>
      </c>
      <c r="H164" s="23">
        <f>G164/G169</f>
        <v>5.7356509753241771E-9</v>
      </c>
      <c r="I164" s="107">
        <f>ROUND(F164*Прил.10!$D$11,2)</f>
        <v>29.1</v>
      </c>
      <c r="J164" s="28">
        <f t="shared" si="9"/>
        <v>3.61</v>
      </c>
    </row>
    <row r="165" spans="1:10" s="16" customFormat="1" ht="15.6" hidden="1" customHeight="1" outlineLevel="1" x14ac:dyDescent="0.25">
      <c r="A165" s="96">
        <v>148</v>
      </c>
      <c r="B165" s="24" t="s">
        <v>434</v>
      </c>
      <c r="C165" s="25" t="s">
        <v>435</v>
      </c>
      <c r="D165" s="26" t="s">
        <v>151</v>
      </c>
      <c r="E165" s="47">
        <v>2.2796E-2</v>
      </c>
      <c r="F165" s="27">
        <v>8</v>
      </c>
      <c r="G165" s="90">
        <f t="shared" si="8"/>
        <v>0.18</v>
      </c>
      <c r="H165" s="23">
        <f>G165/G169</f>
        <v>3.8237673168827839E-9</v>
      </c>
      <c r="I165" s="107">
        <f>ROUND(F165*Прил.10!$D$11,2)</f>
        <v>107.76</v>
      </c>
      <c r="J165" s="28">
        <f t="shared" si="9"/>
        <v>2.46</v>
      </c>
    </row>
    <row r="166" spans="1:10" s="16" customFormat="1" ht="31.15" hidden="1" customHeight="1" outlineLevel="1" x14ac:dyDescent="0.25">
      <c r="A166" s="96">
        <v>149</v>
      </c>
      <c r="B166" s="24" t="s">
        <v>436</v>
      </c>
      <c r="C166" s="25" t="s">
        <v>437</v>
      </c>
      <c r="D166" s="26" t="s">
        <v>151</v>
      </c>
      <c r="E166" s="47">
        <v>3.4499999999999998E-4</v>
      </c>
      <c r="F166" s="27">
        <v>94.38</v>
      </c>
      <c r="G166" s="90">
        <f t="shared" si="8"/>
        <v>0.03</v>
      </c>
      <c r="H166" s="23">
        <f>G166/G169</f>
        <v>6.3729455281379732E-10</v>
      </c>
      <c r="I166" s="107">
        <f>ROUND(F166*Прил.10!$D$11,2)</f>
        <v>1271.3</v>
      </c>
      <c r="J166" s="28">
        <f t="shared" si="9"/>
        <v>0.44</v>
      </c>
    </row>
    <row r="167" spans="1:10" s="16" customFormat="1" ht="31.15" hidden="1" customHeight="1" outlineLevel="1" x14ac:dyDescent="0.25">
      <c r="A167" s="96">
        <v>150</v>
      </c>
      <c r="B167" s="24" t="s">
        <v>438</v>
      </c>
      <c r="C167" s="25" t="s">
        <v>439</v>
      </c>
      <c r="D167" s="26" t="s">
        <v>151</v>
      </c>
      <c r="E167" s="47">
        <v>3.4499999999999998E-4</v>
      </c>
      <c r="F167" s="27">
        <v>19.760000000000002</v>
      </c>
      <c r="G167" s="90">
        <f t="shared" si="8"/>
        <v>0.01</v>
      </c>
      <c r="H167" s="23">
        <f>G167/G169</f>
        <v>2.1243151760459913E-10</v>
      </c>
      <c r="I167" s="107">
        <f>ROUND(F167*Прил.10!$D$11,2)</f>
        <v>266.17</v>
      </c>
      <c r="J167" s="28">
        <f t="shared" si="9"/>
        <v>0.09</v>
      </c>
    </row>
    <row r="168" spans="1:10" s="16" customFormat="1" ht="15.6" customHeight="1" collapsed="1" x14ac:dyDescent="0.25">
      <c r="A168" s="96"/>
      <c r="B168" s="173" t="s">
        <v>1653</v>
      </c>
      <c r="C168" s="173"/>
      <c r="D168" s="173"/>
      <c r="E168" s="173"/>
      <c r="F168" s="178"/>
      <c r="G168" s="22">
        <f>SUM(G23:G167)</f>
        <v>7134178.0700000003</v>
      </c>
      <c r="H168" s="23">
        <f>SUM(H23:H167)</f>
        <v>0.151552427427155</v>
      </c>
      <c r="I168" s="22"/>
      <c r="J168" s="22">
        <f>SUM(J23:J167)</f>
        <v>96097359.489999965</v>
      </c>
    </row>
    <row r="169" spans="1:10" s="16" customFormat="1" ht="15.6" customHeight="1" x14ac:dyDescent="0.25">
      <c r="A169" s="96"/>
      <c r="B169" s="173" t="s">
        <v>1654</v>
      </c>
      <c r="C169" s="172"/>
      <c r="D169" s="173"/>
      <c r="E169" s="173"/>
      <c r="F169" s="178"/>
      <c r="G169" s="22">
        <f>G22+G168</f>
        <v>47073994.07</v>
      </c>
      <c r="H169" s="23">
        <f>H22+H168</f>
        <v>1</v>
      </c>
      <c r="I169" s="22"/>
      <c r="J169" s="22">
        <f>J22+J168</f>
        <v>634086685.49000001</v>
      </c>
    </row>
    <row r="170" spans="1:10" s="16" customFormat="1" ht="15.6" customHeight="1" x14ac:dyDescent="0.25">
      <c r="A170" s="96"/>
      <c r="B170" s="179" t="s">
        <v>45</v>
      </c>
      <c r="C170" s="179"/>
      <c r="D170" s="179"/>
      <c r="E170" s="179"/>
      <c r="F170" s="180"/>
      <c r="G170" s="180"/>
      <c r="H170" s="179"/>
      <c r="I170" s="180"/>
      <c r="J170" s="180"/>
    </row>
    <row r="171" spans="1:10" s="16" customFormat="1" ht="15.6" customHeight="1" x14ac:dyDescent="0.25">
      <c r="A171" s="96"/>
      <c r="B171" s="181" t="s">
        <v>1655</v>
      </c>
      <c r="C171" s="181"/>
      <c r="D171" s="181"/>
      <c r="E171" s="181"/>
      <c r="F171" s="182"/>
      <c r="G171" s="182"/>
      <c r="H171" s="181"/>
      <c r="I171" s="182"/>
      <c r="J171" s="182"/>
    </row>
    <row r="172" spans="1:10" s="16" customFormat="1" ht="46.9" customHeight="1" x14ac:dyDescent="0.25">
      <c r="A172" s="40">
        <v>151</v>
      </c>
      <c r="B172" s="93" t="s">
        <v>1536</v>
      </c>
      <c r="C172" s="94" t="s">
        <v>1537</v>
      </c>
      <c r="D172" s="26" t="s">
        <v>513</v>
      </c>
      <c r="E172" s="95">
        <v>1</v>
      </c>
      <c r="F172" s="27">
        <v>125447.9</v>
      </c>
      <c r="G172" s="90">
        <f t="shared" ref="G172:G187" si="10">ROUND(F172*E172,2)</f>
        <v>125447.9</v>
      </c>
      <c r="H172" s="23">
        <f t="shared" ref="H172:H203" si="11">G172/$G$226</f>
        <v>0.18967538400798525</v>
      </c>
      <c r="I172" s="107">
        <f>ROUND(F172*Прил.10!$D$13,2)</f>
        <v>785303.85</v>
      </c>
      <c r="J172" s="28">
        <f t="shared" ref="J172:J187" si="12">ROUND(I172*E172,2)</f>
        <v>785303.85</v>
      </c>
    </row>
    <row r="173" spans="1:10" s="16" customFormat="1" ht="109.15" customHeight="1" x14ac:dyDescent="0.25">
      <c r="A173" s="40">
        <v>152</v>
      </c>
      <c r="B173" s="93" t="s">
        <v>1538</v>
      </c>
      <c r="C173" s="94" t="s">
        <v>1656</v>
      </c>
      <c r="D173" s="26" t="s">
        <v>513</v>
      </c>
      <c r="E173" s="95">
        <v>1</v>
      </c>
      <c r="F173" s="27">
        <v>87015.86</v>
      </c>
      <c r="G173" s="90">
        <f t="shared" si="10"/>
        <v>87015.86</v>
      </c>
      <c r="H173" s="23">
        <f t="shared" si="11"/>
        <v>0.13156670347040553</v>
      </c>
      <c r="I173" s="107">
        <f>ROUND(F173*Прил.10!$D$13,2)</f>
        <v>544719.28</v>
      </c>
      <c r="J173" s="28">
        <f t="shared" si="12"/>
        <v>544719.28</v>
      </c>
    </row>
    <row r="174" spans="1:10" s="16" customFormat="1" ht="46.9" customHeight="1" x14ac:dyDescent="0.25">
      <c r="A174" s="40">
        <v>153</v>
      </c>
      <c r="B174" s="93" t="s">
        <v>1540</v>
      </c>
      <c r="C174" s="94" t="s">
        <v>1541</v>
      </c>
      <c r="D174" s="26" t="s">
        <v>513</v>
      </c>
      <c r="E174" s="95">
        <v>3</v>
      </c>
      <c r="F174" s="27">
        <v>15297.59</v>
      </c>
      <c r="G174" s="90">
        <f t="shared" si="10"/>
        <v>45892.77</v>
      </c>
      <c r="H174" s="23">
        <f t="shared" si="11"/>
        <v>6.9389194820639849E-2</v>
      </c>
      <c r="I174" s="107">
        <f>ROUND(F174*Прил.10!$D$13,2)</f>
        <v>95762.91</v>
      </c>
      <c r="J174" s="28">
        <f t="shared" si="12"/>
        <v>287288.73</v>
      </c>
    </row>
    <row r="175" spans="1:10" s="16" customFormat="1" ht="31.15" customHeight="1" x14ac:dyDescent="0.25">
      <c r="A175" s="40">
        <v>154</v>
      </c>
      <c r="B175" s="93" t="s">
        <v>1542</v>
      </c>
      <c r="C175" s="94" t="s">
        <v>1543</v>
      </c>
      <c r="D175" s="26" t="s">
        <v>453</v>
      </c>
      <c r="E175" s="95">
        <v>2</v>
      </c>
      <c r="F175" s="27">
        <v>17584.580000000002</v>
      </c>
      <c r="G175" s="90">
        <f t="shared" si="10"/>
        <v>35169.160000000003</v>
      </c>
      <c r="H175" s="23">
        <f t="shared" si="11"/>
        <v>5.3175253856288351E-2</v>
      </c>
      <c r="I175" s="107">
        <f>ROUND(F175*Прил.10!$D$13,2)</f>
        <v>110079.47</v>
      </c>
      <c r="J175" s="28">
        <f t="shared" si="12"/>
        <v>220158.94</v>
      </c>
    </row>
    <row r="176" spans="1:10" s="16" customFormat="1" ht="31.15" customHeight="1" x14ac:dyDescent="0.25">
      <c r="A176" s="40">
        <v>155</v>
      </c>
      <c r="B176" s="93" t="s">
        <v>1542</v>
      </c>
      <c r="C176" s="94" t="s">
        <v>1543</v>
      </c>
      <c r="D176" s="26" t="s">
        <v>453</v>
      </c>
      <c r="E176" s="95">
        <v>2</v>
      </c>
      <c r="F176" s="27">
        <v>17584.580000000002</v>
      </c>
      <c r="G176" s="90">
        <f t="shared" si="10"/>
        <v>35169.160000000003</v>
      </c>
      <c r="H176" s="23">
        <f t="shared" si="11"/>
        <v>5.3175253856288351E-2</v>
      </c>
      <c r="I176" s="107">
        <f>ROUND(F176*Прил.10!$D$13,2)</f>
        <v>110079.47</v>
      </c>
      <c r="J176" s="28">
        <f t="shared" si="12"/>
        <v>220158.94</v>
      </c>
    </row>
    <row r="177" spans="1:10" s="16" customFormat="1" ht="31.15" customHeight="1" x14ac:dyDescent="0.25">
      <c r="A177" s="40">
        <v>156</v>
      </c>
      <c r="B177" s="93" t="s">
        <v>1544</v>
      </c>
      <c r="C177" s="94" t="s">
        <v>1545</v>
      </c>
      <c r="D177" s="26" t="s">
        <v>453</v>
      </c>
      <c r="E177" s="95">
        <v>5</v>
      </c>
      <c r="F177" s="27">
        <v>6667.62</v>
      </c>
      <c r="G177" s="90">
        <f t="shared" si="10"/>
        <v>33338.1</v>
      </c>
      <c r="H177" s="23">
        <f t="shared" si="11"/>
        <v>5.0406718004818045E-2</v>
      </c>
      <c r="I177" s="107">
        <f>ROUND(F177*Прил.10!$D$13,2)</f>
        <v>41739.300000000003</v>
      </c>
      <c r="J177" s="28">
        <f t="shared" si="12"/>
        <v>208696.5</v>
      </c>
    </row>
    <row r="178" spans="1:10" s="16" customFormat="1" ht="62.45" customHeight="1" x14ac:dyDescent="0.25">
      <c r="A178" s="40">
        <v>157</v>
      </c>
      <c r="B178" s="93" t="s">
        <v>1546</v>
      </c>
      <c r="C178" s="94" t="s">
        <v>1547</v>
      </c>
      <c r="D178" s="26" t="s">
        <v>453</v>
      </c>
      <c r="E178" s="95">
        <v>1</v>
      </c>
      <c r="F178" s="27">
        <v>32757.29</v>
      </c>
      <c r="G178" s="90">
        <f t="shared" si="10"/>
        <v>32757.29</v>
      </c>
      <c r="H178" s="23">
        <f t="shared" si="11"/>
        <v>4.9528541807482916E-2</v>
      </c>
      <c r="I178" s="107">
        <f>ROUND(F178*Прил.10!$D$13,2)</f>
        <v>205060.64</v>
      </c>
      <c r="J178" s="28">
        <f t="shared" si="12"/>
        <v>205060.64</v>
      </c>
    </row>
    <row r="179" spans="1:10" s="16" customFormat="1" ht="31.15" customHeight="1" x14ac:dyDescent="0.25">
      <c r="A179" s="40">
        <v>158</v>
      </c>
      <c r="B179" s="93" t="s">
        <v>1548</v>
      </c>
      <c r="C179" s="94" t="s">
        <v>1549</v>
      </c>
      <c r="D179" s="26" t="s">
        <v>540</v>
      </c>
      <c r="E179" s="95">
        <v>41</v>
      </c>
      <c r="F179" s="27">
        <v>798.26</v>
      </c>
      <c r="G179" s="90">
        <f t="shared" si="10"/>
        <v>32728.66</v>
      </c>
      <c r="H179" s="23">
        <f t="shared" si="11"/>
        <v>4.9485253667592578E-2</v>
      </c>
      <c r="I179" s="107">
        <f>ROUND(F179*Прил.10!$D$13,2)</f>
        <v>4997.1099999999997</v>
      </c>
      <c r="J179" s="28">
        <f t="shared" si="12"/>
        <v>204881.51</v>
      </c>
    </row>
    <row r="180" spans="1:10" s="16" customFormat="1" ht="46.9" customHeight="1" x14ac:dyDescent="0.25">
      <c r="A180" s="40">
        <v>159</v>
      </c>
      <c r="B180" s="93" t="s">
        <v>1540</v>
      </c>
      <c r="C180" s="94" t="s">
        <v>1541</v>
      </c>
      <c r="D180" s="26" t="s">
        <v>513</v>
      </c>
      <c r="E180" s="95">
        <v>2</v>
      </c>
      <c r="F180" s="27">
        <v>15297.59</v>
      </c>
      <c r="G180" s="90">
        <f t="shared" si="10"/>
        <v>30595.18</v>
      </c>
      <c r="H180" s="23">
        <f t="shared" si="11"/>
        <v>4.6259463213759899E-2</v>
      </c>
      <c r="I180" s="107">
        <f>ROUND(F180*Прил.10!$D$13,2)</f>
        <v>95762.91</v>
      </c>
      <c r="J180" s="28">
        <f t="shared" si="12"/>
        <v>191525.82</v>
      </c>
    </row>
    <row r="181" spans="1:10" s="16" customFormat="1" ht="46.9" customHeight="1" x14ac:dyDescent="0.25">
      <c r="A181" s="40">
        <v>160</v>
      </c>
      <c r="B181" s="93" t="s">
        <v>1540</v>
      </c>
      <c r="C181" s="94" t="s">
        <v>1541</v>
      </c>
      <c r="D181" s="26" t="s">
        <v>513</v>
      </c>
      <c r="E181" s="95">
        <v>2</v>
      </c>
      <c r="F181" s="27">
        <v>15297.59</v>
      </c>
      <c r="G181" s="90">
        <f t="shared" si="10"/>
        <v>30595.18</v>
      </c>
      <c r="H181" s="23">
        <f t="shared" si="11"/>
        <v>4.6259463213759899E-2</v>
      </c>
      <c r="I181" s="107">
        <f>ROUND(F181*Прил.10!$D$13,2)</f>
        <v>95762.91</v>
      </c>
      <c r="J181" s="28">
        <f t="shared" si="12"/>
        <v>191525.82</v>
      </c>
    </row>
    <row r="182" spans="1:10" s="16" customFormat="1" ht="93.6" customHeight="1" x14ac:dyDescent="0.25">
      <c r="A182" s="40">
        <v>161</v>
      </c>
      <c r="B182" s="93" t="s">
        <v>1550</v>
      </c>
      <c r="C182" s="94" t="s">
        <v>1551</v>
      </c>
      <c r="D182" s="26" t="s">
        <v>453</v>
      </c>
      <c r="E182" s="95">
        <v>3</v>
      </c>
      <c r="F182" s="27">
        <v>6788.92</v>
      </c>
      <c r="G182" s="90">
        <f t="shared" si="10"/>
        <v>20366.759999999998</v>
      </c>
      <c r="H182" s="23">
        <f t="shared" si="11"/>
        <v>3.0794242263110613E-2</v>
      </c>
      <c r="I182" s="107">
        <f>ROUND(F182*Прил.10!$D$13,2)</f>
        <v>42498.64</v>
      </c>
      <c r="J182" s="28">
        <f t="shared" si="12"/>
        <v>127495.92</v>
      </c>
    </row>
    <row r="183" spans="1:10" s="16" customFormat="1" ht="31.15" customHeight="1" x14ac:dyDescent="0.25">
      <c r="A183" s="40">
        <v>162</v>
      </c>
      <c r="B183" s="93" t="s">
        <v>1552</v>
      </c>
      <c r="C183" s="94" t="s">
        <v>1553</v>
      </c>
      <c r="D183" s="26" t="s">
        <v>513</v>
      </c>
      <c r="E183" s="95">
        <v>6</v>
      </c>
      <c r="F183" s="27">
        <v>2980.98</v>
      </c>
      <c r="G183" s="90">
        <f t="shared" si="10"/>
        <v>17885.88</v>
      </c>
      <c r="H183" s="23">
        <f t="shared" si="11"/>
        <v>2.7043188106941157E-2</v>
      </c>
      <c r="I183" s="107">
        <f>ROUND(F183*Прил.10!$D$13,2)</f>
        <v>18660.93</v>
      </c>
      <c r="J183" s="28">
        <f t="shared" si="12"/>
        <v>111965.58</v>
      </c>
    </row>
    <row r="184" spans="1:10" s="16" customFormat="1" ht="62.45" customHeight="1" x14ac:dyDescent="0.25">
      <c r="A184" s="40">
        <v>163</v>
      </c>
      <c r="B184" s="93" t="s">
        <v>1554</v>
      </c>
      <c r="C184" s="94" t="s">
        <v>1555</v>
      </c>
      <c r="D184" s="26" t="s">
        <v>474</v>
      </c>
      <c r="E184" s="95">
        <v>135</v>
      </c>
      <c r="F184" s="27">
        <v>116.52</v>
      </c>
      <c r="G184" s="90">
        <f t="shared" si="10"/>
        <v>15730.2</v>
      </c>
      <c r="H184" s="23">
        <f t="shared" si="11"/>
        <v>2.3783831578865888E-2</v>
      </c>
      <c r="I184" s="107">
        <f>ROUND(F184*Прил.10!$D$13,2)</f>
        <v>729.42</v>
      </c>
      <c r="J184" s="28">
        <f t="shared" si="12"/>
        <v>98471.7</v>
      </c>
    </row>
    <row r="185" spans="1:10" s="16" customFormat="1" ht="31.15" customHeight="1" x14ac:dyDescent="0.25">
      <c r="A185" s="40">
        <v>164</v>
      </c>
      <c r="B185" s="93" t="s">
        <v>1544</v>
      </c>
      <c r="C185" s="94" t="s">
        <v>1545</v>
      </c>
      <c r="D185" s="26" t="s">
        <v>453</v>
      </c>
      <c r="E185" s="95">
        <v>2</v>
      </c>
      <c r="F185" s="27">
        <v>6667.62</v>
      </c>
      <c r="G185" s="90">
        <f t="shared" si="10"/>
        <v>13335.24</v>
      </c>
      <c r="H185" s="23">
        <f t="shared" si="11"/>
        <v>2.0162687201927217E-2</v>
      </c>
      <c r="I185" s="107">
        <f>ROUND(F185*Прил.10!$D$13,2)</f>
        <v>41739.300000000003</v>
      </c>
      <c r="J185" s="28">
        <f t="shared" si="12"/>
        <v>83478.600000000006</v>
      </c>
    </row>
    <row r="186" spans="1:10" s="16" customFormat="1" ht="31.15" customHeight="1" x14ac:dyDescent="0.25">
      <c r="A186" s="40">
        <v>165</v>
      </c>
      <c r="B186" s="93" t="s">
        <v>1556</v>
      </c>
      <c r="C186" s="94" t="s">
        <v>1557</v>
      </c>
      <c r="D186" s="26" t="s">
        <v>513</v>
      </c>
      <c r="E186" s="95">
        <v>2</v>
      </c>
      <c r="F186" s="27">
        <v>5415.89</v>
      </c>
      <c r="G186" s="90">
        <f t="shared" si="10"/>
        <v>10831.78</v>
      </c>
      <c r="H186" s="23">
        <f t="shared" si="11"/>
        <v>1.6377492417091195E-2</v>
      </c>
      <c r="I186" s="107">
        <f>ROUND(F186*Прил.10!$D$13,2)</f>
        <v>33903.47</v>
      </c>
      <c r="J186" s="28">
        <f t="shared" si="12"/>
        <v>67806.94</v>
      </c>
    </row>
    <row r="187" spans="1:10" s="16" customFormat="1" ht="15.6" customHeight="1" x14ac:dyDescent="0.25">
      <c r="A187" s="40">
        <v>166</v>
      </c>
      <c r="B187" s="93" t="s">
        <v>1558</v>
      </c>
      <c r="C187" s="94" t="s">
        <v>1559</v>
      </c>
      <c r="D187" s="26" t="s">
        <v>513</v>
      </c>
      <c r="E187" s="95">
        <v>3</v>
      </c>
      <c r="F187" s="27">
        <v>1386.87</v>
      </c>
      <c r="G187" s="90">
        <f t="shared" si="10"/>
        <v>4160.6099999999997</v>
      </c>
      <c r="H187" s="23">
        <f t="shared" si="11"/>
        <v>6.2907812682194246E-3</v>
      </c>
      <c r="I187" s="107">
        <f>ROUND(F187*Прил.10!$D$13,2)</f>
        <v>8681.81</v>
      </c>
      <c r="J187" s="28">
        <f t="shared" si="12"/>
        <v>26045.43</v>
      </c>
    </row>
    <row r="188" spans="1:10" s="16" customFormat="1" ht="15.6" customHeight="1" x14ac:dyDescent="0.25">
      <c r="A188" s="40"/>
      <c r="B188" s="24"/>
      <c r="C188" s="25" t="s">
        <v>1657</v>
      </c>
      <c r="D188" s="26"/>
      <c r="E188" s="47"/>
      <c r="F188" s="30"/>
      <c r="G188" s="27">
        <f>SUM(G172:G187)</f>
        <v>571019.72999999986</v>
      </c>
      <c r="H188" s="23">
        <f t="shared" si="11"/>
        <v>0.86337345275517596</v>
      </c>
      <c r="I188" s="22"/>
      <c r="J188" s="22">
        <f>SUM(J172:J187)</f>
        <v>3574584.1999999997</v>
      </c>
    </row>
    <row r="189" spans="1:10" s="16" customFormat="1" ht="31.15" hidden="1" customHeight="1" outlineLevel="1" x14ac:dyDescent="0.25">
      <c r="A189" s="40"/>
      <c r="B189" s="93" t="s">
        <v>1552</v>
      </c>
      <c r="C189" s="94" t="s">
        <v>1553</v>
      </c>
      <c r="D189" s="26" t="s">
        <v>513</v>
      </c>
      <c r="E189" s="95">
        <v>2</v>
      </c>
      <c r="F189" s="27">
        <v>2980.98</v>
      </c>
      <c r="G189" s="90">
        <f t="shared" ref="G189:G224" si="13">ROUND(F189*E189,2)</f>
        <v>5961.96</v>
      </c>
      <c r="H189" s="23">
        <f t="shared" si="11"/>
        <v>9.0143960356470522E-3</v>
      </c>
      <c r="I189" s="107">
        <f>ROUND(F189*Прил.10!$D$13,2)</f>
        <v>18660.93</v>
      </c>
      <c r="J189" s="28">
        <f t="shared" ref="J189:J224" si="14">ROUND(I189*E189,2)</f>
        <v>37321.86</v>
      </c>
    </row>
    <row r="190" spans="1:10" s="16" customFormat="1" ht="31.15" hidden="1" customHeight="1" outlineLevel="1" x14ac:dyDescent="0.25">
      <c r="A190" s="40"/>
      <c r="B190" s="93" t="s">
        <v>1560</v>
      </c>
      <c r="C190" s="94" t="s">
        <v>1561</v>
      </c>
      <c r="D190" s="26" t="s">
        <v>513</v>
      </c>
      <c r="E190" s="95">
        <v>1</v>
      </c>
      <c r="F190" s="27">
        <v>9392.75</v>
      </c>
      <c r="G190" s="90">
        <f t="shared" si="13"/>
        <v>9392.75</v>
      </c>
      <c r="H190" s="23">
        <f t="shared" si="11"/>
        <v>1.4201700173067891E-2</v>
      </c>
      <c r="I190" s="107">
        <f>ROUND(F190*Прил.10!$D$13,2)</f>
        <v>58798.62</v>
      </c>
      <c r="J190" s="28">
        <f t="shared" si="14"/>
        <v>58798.62</v>
      </c>
    </row>
    <row r="191" spans="1:10" s="16" customFormat="1" ht="31.15" hidden="1" customHeight="1" outlineLevel="1" x14ac:dyDescent="0.25">
      <c r="A191" s="40"/>
      <c r="B191" s="24" t="s">
        <v>1562</v>
      </c>
      <c r="C191" s="25" t="s">
        <v>1563</v>
      </c>
      <c r="D191" s="26" t="s">
        <v>474</v>
      </c>
      <c r="E191" s="47">
        <v>5</v>
      </c>
      <c r="F191" s="27">
        <v>1221.03</v>
      </c>
      <c r="G191" s="90">
        <f t="shared" si="13"/>
        <v>6105.15</v>
      </c>
      <c r="H191" s="23">
        <f t="shared" si="11"/>
        <v>9.2308972145117713E-3</v>
      </c>
      <c r="I191" s="107">
        <f>ROUND(F191*Прил.10!$D$13,2)</f>
        <v>7643.65</v>
      </c>
      <c r="J191" s="28">
        <f t="shared" si="14"/>
        <v>38218.25</v>
      </c>
    </row>
    <row r="192" spans="1:10" s="16" customFormat="1" ht="62.45" hidden="1" customHeight="1" outlineLevel="1" x14ac:dyDescent="0.25">
      <c r="A192" s="40"/>
      <c r="B192" s="91" t="s">
        <v>477</v>
      </c>
      <c r="C192" s="25" t="s">
        <v>1564</v>
      </c>
      <c r="D192" s="26" t="s">
        <v>453</v>
      </c>
      <c r="E192" s="47">
        <v>1</v>
      </c>
      <c r="F192" s="27">
        <v>5370.16</v>
      </c>
      <c r="G192" s="90">
        <f t="shared" si="13"/>
        <v>5370.16</v>
      </c>
      <c r="H192" s="23">
        <f t="shared" si="11"/>
        <v>8.1196031195765097E-3</v>
      </c>
      <c r="I192" s="107">
        <f>ROUND(F192*Прил.10!$D$13,2)</f>
        <v>33617.199999999997</v>
      </c>
      <c r="J192" s="28">
        <f t="shared" si="14"/>
        <v>33617.199999999997</v>
      </c>
    </row>
    <row r="193" spans="1:10" s="16" customFormat="1" ht="15.6" hidden="1" customHeight="1" outlineLevel="1" x14ac:dyDescent="0.25">
      <c r="A193" s="40"/>
      <c r="B193" s="91" t="s">
        <v>477</v>
      </c>
      <c r="C193" s="25" t="s">
        <v>1565</v>
      </c>
      <c r="D193" s="26" t="s">
        <v>513</v>
      </c>
      <c r="E193" s="47">
        <v>7</v>
      </c>
      <c r="F193" s="27">
        <v>610.41999999999996</v>
      </c>
      <c r="G193" s="90">
        <f t="shared" si="13"/>
        <v>4272.9399999999996</v>
      </c>
      <c r="H193" s="23">
        <f t="shared" si="11"/>
        <v>6.4606225799162878E-3</v>
      </c>
      <c r="I193" s="107">
        <f>ROUND(F193*Прил.10!$D$13,2)</f>
        <v>3821.23</v>
      </c>
      <c r="J193" s="28">
        <f t="shared" si="14"/>
        <v>26748.61</v>
      </c>
    </row>
    <row r="194" spans="1:10" s="16" customFormat="1" ht="31.15" hidden="1" customHeight="1" outlineLevel="1" x14ac:dyDescent="0.25">
      <c r="A194" s="40"/>
      <c r="B194" s="91" t="s">
        <v>477</v>
      </c>
      <c r="C194" s="25" t="s">
        <v>1566</v>
      </c>
      <c r="D194" s="26" t="s">
        <v>513</v>
      </c>
      <c r="E194" s="47">
        <v>1</v>
      </c>
      <c r="F194" s="27">
        <v>3734.87</v>
      </c>
      <c r="G194" s="90">
        <f t="shared" si="13"/>
        <v>3734.87</v>
      </c>
      <c r="H194" s="23">
        <f t="shared" si="11"/>
        <v>5.6470686354247769E-3</v>
      </c>
      <c r="I194" s="107">
        <f>ROUND(F194*Прил.10!$D$13,2)</f>
        <v>23380.29</v>
      </c>
      <c r="J194" s="28">
        <f t="shared" si="14"/>
        <v>23380.29</v>
      </c>
    </row>
    <row r="195" spans="1:10" s="16" customFormat="1" ht="31.15" hidden="1" customHeight="1" outlineLevel="1" x14ac:dyDescent="0.25">
      <c r="A195" s="40"/>
      <c r="B195" s="91" t="s">
        <v>477</v>
      </c>
      <c r="C195" s="25" t="s">
        <v>1567</v>
      </c>
      <c r="D195" s="26" t="s">
        <v>453</v>
      </c>
      <c r="E195" s="47">
        <v>4</v>
      </c>
      <c r="F195" s="27">
        <v>893.04</v>
      </c>
      <c r="G195" s="90">
        <f t="shared" si="13"/>
        <v>3572.16</v>
      </c>
      <c r="H195" s="23">
        <f t="shared" si="11"/>
        <v>5.4010535029917969E-3</v>
      </c>
      <c r="I195" s="107">
        <f>ROUND(F195*Прил.10!$D$13,2)</f>
        <v>5590.43</v>
      </c>
      <c r="J195" s="28">
        <f t="shared" si="14"/>
        <v>22361.72</v>
      </c>
    </row>
    <row r="196" spans="1:10" s="16" customFormat="1" ht="31.15" hidden="1" customHeight="1" outlineLevel="1" x14ac:dyDescent="0.25">
      <c r="A196" s="40"/>
      <c r="B196" s="24" t="s">
        <v>1568</v>
      </c>
      <c r="C196" s="25" t="s">
        <v>1569</v>
      </c>
      <c r="D196" s="26" t="s">
        <v>474</v>
      </c>
      <c r="E196" s="47">
        <v>6</v>
      </c>
      <c r="F196" s="27">
        <v>581</v>
      </c>
      <c r="G196" s="90">
        <f t="shared" si="13"/>
        <v>3486</v>
      </c>
      <c r="H196" s="23">
        <f t="shared" si="11"/>
        <v>5.2707808472827094E-3</v>
      </c>
      <c r="I196" s="107">
        <f>ROUND(F196*Прил.10!$D$13,2)</f>
        <v>3637.06</v>
      </c>
      <c r="J196" s="28">
        <f t="shared" si="14"/>
        <v>21822.36</v>
      </c>
    </row>
    <row r="197" spans="1:10" s="16" customFormat="1" ht="31.15" hidden="1" customHeight="1" outlineLevel="1" x14ac:dyDescent="0.25">
      <c r="A197" s="40"/>
      <c r="B197" s="91" t="s">
        <v>477</v>
      </c>
      <c r="C197" s="25" t="s">
        <v>1570</v>
      </c>
      <c r="D197" s="26" t="s">
        <v>453</v>
      </c>
      <c r="E197" s="47">
        <v>4</v>
      </c>
      <c r="F197" s="27">
        <v>864.76</v>
      </c>
      <c r="G197" s="90">
        <f t="shared" si="13"/>
        <v>3459.04</v>
      </c>
      <c r="H197" s="23">
        <f t="shared" si="11"/>
        <v>5.2300177228872015E-3</v>
      </c>
      <c r="I197" s="107">
        <f>ROUND(F197*Прил.10!$D$13,2)</f>
        <v>5413.4</v>
      </c>
      <c r="J197" s="28">
        <f t="shared" si="14"/>
        <v>21653.599999999999</v>
      </c>
    </row>
    <row r="198" spans="1:10" s="16" customFormat="1" ht="46.9" hidden="1" customHeight="1" outlineLevel="1" x14ac:dyDescent="0.25">
      <c r="A198" s="40"/>
      <c r="B198" s="91" t="s">
        <v>477</v>
      </c>
      <c r="C198" s="25" t="s">
        <v>831</v>
      </c>
      <c r="D198" s="26" t="s">
        <v>513</v>
      </c>
      <c r="E198" s="47">
        <v>1</v>
      </c>
      <c r="F198" s="30">
        <v>3233.51</v>
      </c>
      <c r="G198" s="90">
        <f t="shared" si="13"/>
        <v>3233.51</v>
      </c>
      <c r="H198" s="23">
        <f t="shared" si="11"/>
        <v>4.8890196722596426E-3</v>
      </c>
      <c r="I198" s="107">
        <f>ROUND(F198*Прил.10!$D$13,2)</f>
        <v>20241.77</v>
      </c>
      <c r="J198" s="28">
        <f t="shared" si="14"/>
        <v>20241.77</v>
      </c>
    </row>
    <row r="199" spans="1:10" s="16" customFormat="1" ht="15.6" hidden="1" customHeight="1" outlineLevel="1" x14ac:dyDescent="0.25">
      <c r="A199" s="40"/>
      <c r="B199" s="91" t="s">
        <v>477</v>
      </c>
      <c r="C199" s="25" t="s">
        <v>1571</v>
      </c>
      <c r="D199" s="26" t="s">
        <v>453</v>
      </c>
      <c r="E199" s="47">
        <v>3</v>
      </c>
      <c r="F199" s="27">
        <v>1030.43</v>
      </c>
      <c r="G199" s="90">
        <f t="shared" si="13"/>
        <v>3091.29</v>
      </c>
      <c r="H199" s="23">
        <f t="shared" si="11"/>
        <v>4.673985119161379E-3</v>
      </c>
      <c r="I199" s="107">
        <f>ROUND(F199*Прил.10!$D$13,2)</f>
        <v>6450.49</v>
      </c>
      <c r="J199" s="28">
        <f t="shared" si="14"/>
        <v>19351.47</v>
      </c>
    </row>
    <row r="200" spans="1:10" s="16" customFormat="1" ht="46.9" hidden="1" customHeight="1" outlineLevel="1" x14ac:dyDescent="0.25">
      <c r="A200" s="40"/>
      <c r="B200" s="91" t="s">
        <v>477</v>
      </c>
      <c r="C200" s="25" t="s">
        <v>1572</v>
      </c>
      <c r="D200" s="26" t="s">
        <v>513</v>
      </c>
      <c r="E200" s="47">
        <v>8</v>
      </c>
      <c r="F200" s="27">
        <v>384.15</v>
      </c>
      <c r="G200" s="90">
        <f t="shared" si="13"/>
        <v>3073.2</v>
      </c>
      <c r="H200" s="23">
        <f t="shared" si="11"/>
        <v>4.6466333046096446E-3</v>
      </c>
      <c r="I200" s="107">
        <f>ROUND(F200*Прил.10!$D$13,2)</f>
        <v>2404.7800000000002</v>
      </c>
      <c r="J200" s="28">
        <f t="shared" si="14"/>
        <v>19238.240000000002</v>
      </c>
    </row>
    <row r="201" spans="1:10" s="16" customFormat="1" ht="31.15" hidden="1" customHeight="1" outlineLevel="1" x14ac:dyDescent="0.25">
      <c r="A201" s="40"/>
      <c r="B201" s="91" t="s">
        <v>477</v>
      </c>
      <c r="C201" s="25" t="s">
        <v>1573</v>
      </c>
      <c r="D201" s="26" t="s">
        <v>513</v>
      </c>
      <c r="E201" s="47">
        <v>6</v>
      </c>
      <c r="F201" s="30">
        <v>435.62</v>
      </c>
      <c r="G201" s="90">
        <f t="shared" si="13"/>
        <v>2613.7199999999998</v>
      </c>
      <c r="H201" s="23">
        <f t="shared" si="11"/>
        <v>3.9519062869075626E-3</v>
      </c>
      <c r="I201" s="107">
        <f>ROUND(F201*Прил.10!$D$13,2)</f>
        <v>2726.98</v>
      </c>
      <c r="J201" s="28">
        <f t="shared" si="14"/>
        <v>16361.88</v>
      </c>
    </row>
    <row r="202" spans="1:10" s="16" customFormat="1" ht="15.6" hidden="1" customHeight="1" outlineLevel="1" x14ac:dyDescent="0.25">
      <c r="A202" s="40"/>
      <c r="B202" s="91" t="s">
        <v>477</v>
      </c>
      <c r="C202" s="25" t="s">
        <v>1574</v>
      </c>
      <c r="D202" s="26" t="s">
        <v>513</v>
      </c>
      <c r="E202" s="47">
        <v>2</v>
      </c>
      <c r="F202" s="30">
        <v>1289.43</v>
      </c>
      <c r="G202" s="90">
        <f t="shared" si="13"/>
        <v>2578.86</v>
      </c>
      <c r="H202" s="23">
        <f t="shared" si="11"/>
        <v>3.8991984784347358E-3</v>
      </c>
      <c r="I202" s="107">
        <f>ROUND(F202*Прил.10!$D$13,2)</f>
        <v>8071.83</v>
      </c>
      <c r="J202" s="28">
        <f t="shared" si="14"/>
        <v>16143.66</v>
      </c>
    </row>
    <row r="203" spans="1:10" s="16" customFormat="1" ht="31.15" hidden="1" customHeight="1" outlineLevel="1" x14ac:dyDescent="0.25">
      <c r="A203" s="40"/>
      <c r="B203" s="91" t="s">
        <v>477</v>
      </c>
      <c r="C203" s="25" t="s">
        <v>1575</v>
      </c>
      <c r="D203" s="26" t="s">
        <v>513</v>
      </c>
      <c r="E203" s="47">
        <v>3</v>
      </c>
      <c r="F203" s="30">
        <v>794.45</v>
      </c>
      <c r="G203" s="90">
        <f t="shared" si="13"/>
        <v>2383.35</v>
      </c>
      <c r="H203" s="23">
        <f t="shared" si="11"/>
        <v>3.6035902273009882E-3</v>
      </c>
      <c r="I203" s="107">
        <f>ROUND(F203*Прил.10!$D$13,2)</f>
        <v>4973.26</v>
      </c>
      <c r="J203" s="28">
        <f t="shared" si="14"/>
        <v>14919.78</v>
      </c>
    </row>
    <row r="204" spans="1:10" s="16" customFormat="1" ht="31.15" hidden="1" customHeight="1" outlineLevel="1" x14ac:dyDescent="0.25">
      <c r="A204" s="40"/>
      <c r="B204" s="91" t="s">
        <v>477</v>
      </c>
      <c r="C204" s="25" t="s">
        <v>1576</v>
      </c>
      <c r="D204" s="26" t="s">
        <v>513</v>
      </c>
      <c r="E204" s="47">
        <v>3</v>
      </c>
      <c r="F204" s="27">
        <v>781.87</v>
      </c>
      <c r="G204" s="90">
        <f t="shared" si="13"/>
        <v>2345.61</v>
      </c>
      <c r="H204" s="23">
        <f t="shared" ref="H204:H235" si="15">G204/$G$226</f>
        <v>3.5465279010885821E-3</v>
      </c>
      <c r="I204" s="107">
        <f>ROUND(F204*Прил.10!$D$13,2)</f>
        <v>4894.51</v>
      </c>
      <c r="J204" s="28">
        <f t="shared" si="14"/>
        <v>14683.53</v>
      </c>
    </row>
    <row r="205" spans="1:10" s="16" customFormat="1" ht="62.45" hidden="1" customHeight="1" outlineLevel="1" x14ac:dyDescent="0.25">
      <c r="A205" s="40"/>
      <c r="B205" s="24" t="s">
        <v>1577</v>
      </c>
      <c r="C205" s="25" t="s">
        <v>1578</v>
      </c>
      <c r="D205" s="26" t="s">
        <v>474</v>
      </c>
      <c r="E205" s="47">
        <v>2</v>
      </c>
      <c r="F205" s="27">
        <v>1161.5899999999999</v>
      </c>
      <c r="G205" s="90">
        <f t="shared" si="13"/>
        <v>2323.1799999999998</v>
      </c>
      <c r="H205" s="23">
        <f t="shared" si="15"/>
        <v>3.5126140702209535E-3</v>
      </c>
      <c r="I205" s="107">
        <f>ROUND(F205*Прил.10!$D$13,2)</f>
        <v>7271.55</v>
      </c>
      <c r="J205" s="28">
        <f t="shared" si="14"/>
        <v>14543.1</v>
      </c>
    </row>
    <row r="206" spans="1:10" s="16" customFormat="1" ht="15.6" hidden="1" customHeight="1" outlineLevel="1" x14ac:dyDescent="0.25">
      <c r="A206" s="40"/>
      <c r="B206" s="91" t="s">
        <v>477</v>
      </c>
      <c r="C206" s="25" t="s">
        <v>1579</v>
      </c>
      <c r="D206" s="26" t="s">
        <v>453</v>
      </c>
      <c r="E206" s="47">
        <v>5</v>
      </c>
      <c r="F206" s="27">
        <v>439.5</v>
      </c>
      <c r="G206" s="90">
        <f t="shared" si="13"/>
        <v>2197.5</v>
      </c>
      <c r="H206" s="23">
        <f t="shared" si="15"/>
        <v>3.3225877544187476E-3</v>
      </c>
      <c r="I206" s="107">
        <f>ROUND(F206*Прил.10!$D$13,2)</f>
        <v>2751.27</v>
      </c>
      <c r="J206" s="28">
        <f t="shared" si="14"/>
        <v>13756.35</v>
      </c>
    </row>
    <row r="207" spans="1:10" s="16" customFormat="1" ht="31.15" hidden="1" customHeight="1" outlineLevel="1" x14ac:dyDescent="0.25">
      <c r="A207" s="40"/>
      <c r="B207" s="91" t="s">
        <v>477</v>
      </c>
      <c r="C207" s="25" t="s">
        <v>1580</v>
      </c>
      <c r="D207" s="26" t="s">
        <v>513</v>
      </c>
      <c r="E207" s="47">
        <v>4</v>
      </c>
      <c r="F207" s="30">
        <v>505.32</v>
      </c>
      <c r="G207" s="90">
        <f t="shared" si="13"/>
        <v>2021.28</v>
      </c>
      <c r="H207" s="23">
        <f t="shared" si="15"/>
        <v>3.0561457002282258E-3</v>
      </c>
      <c r="I207" s="107">
        <f>ROUND(F207*Прил.10!$D$13,2)</f>
        <v>3163.3</v>
      </c>
      <c r="J207" s="28">
        <f t="shared" si="14"/>
        <v>12653.2</v>
      </c>
    </row>
    <row r="208" spans="1:10" s="16" customFormat="1" ht="31.15" hidden="1" customHeight="1" outlineLevel="1" x14ac:dyDescent="0.25">
      <c r="A208" s="40"/>
      <c r="B208" s="91" t="s">
        <v>477</v>
      </c>
      <c r="C208" s="25" t="s">
        <v>1581</v>
      </c>
      <c r="D208" s="26" t="s">
        <v>453</v>
      </c>
      <c r="E208" s="47">
        <v>1</v>
      </c>
      <c r="F208" s="27">
        <v>1978.43</v>
      </c>
      <c r="G208" s="90">
        <f t="shared" si="13"/>
        <v>1978.43</v>
      </c>
      <c r="H208" s="23">
        <f t="shared" si="15"/>
        <v>2.991357128998718E-3</v>
      </c>
      <c r="I208" s="107">
        <f>ROUND(F208*Прил.10!$D$13,2)</f>
        <v>12384.97</v>
      </c>
      <c r="J208" s="28">
        <f t="shared" si="14"/>
        <v>12384.97</v>
      </c>
    </row>
    <row r="209" spans="1:10" s="16" customFormat="1" ht="31.15" hidden="1" customHeight="1" outlineLevel="1" x14ac:dyDescent="0.25">
      <c r="A209" s="40"/>
      <c r="B209" s="91" t="s">
        <v>477</v>
      </c>
      <c r="C209" s="25" t="s">
        <v>1582</v>
      </c>
      <c r="D209" s="26" t="s">
        <v>513</v>
      </c>
      <c r="E209" s="47">
        <v>12</v>
      </c>
      <c r="F209" s="27">
        <v>163.80000000000001</v>
      </c>
      <c r="G209" s="90">
        <f t="shared" si="13"/>
        <v>1965.6</v>
      </c>
      <c r="H209" s="23">
        <f t="shared" si="15"/>
        <v>2.9719583572630215E-3</v>
      </c>
      <c r="I209" s="107">
        <f>ROUND(F209*Прил.10!$D$13,2)</f>
        <v>1025.3900000000001</v>
      </c>
      <c r="J209" s="28">
        <f t="shared" si="14"/>
        <v>12304.68</v>
      </c>
    </row>
    <row r="210" spans="1:10" s="16" customFormat="1" ht="31.15" hidden="1" customHeight="1" outlineLevel="1" x14ac:dyDescent="0.25">
      <c r="A210" s="40"/>
      <c r="B210" s="24" t="s">
        <v>1583</v>
      </c>
      <c r="C210" s="25" t="s">
        <v>1584</v>
      </c>
      <c r="D210" s="26" t="s">
        <v>474</v>
      </c>
      <c r="E210" s="47">
        <v>51</v>
      </c>
      <c r="F210" s="27">
        <v>38.380000000000003</v>
      </c>
      <c r="G210" s="90">
        <f t="shared" si="13"/>
        <v>1957.38</v>
      </c>
      <c r="H210" s="23">
        <f t="shared" si="15"/>
        <v>2.9595298378813054E-3</v>
      </c>
      <c r="I210" s="107">
        <f>ROUND(F210*Прил.10!$D$13,2)</f>
        <v>240.26</v>
      </c>
      <c r="J210" s="28">
        <f t="shared" si="14"/>
        <v>12253.26</v>
      </c>
    </row>
    <row r="211" spans="1:10" s="16" customFormat="1" ht="31.15" hidden="1" customHeight="1" outlineLevel="1" x14ac:dyDescent="0.25">
      <c r="A211" s="40"/>
      <c r="B211" s="91" t="s">
        <v>477</v>
      </c>
      <c r="C211" s="25" t="s">
        <v>1585</v>
      </c>
      <c r="D211" s="26" t="s">
        <v>453</v>
      </c>
      <c r="E211" s="47">
        <v>3</v>
      </c>
      <c r="F211" s="27">
        <v>618.26</v>
      </c>
      <c r="G211" s="90">
        <f t="shared" si="13"/>
        <v>1854.78</v>
      </c>
      <c r="H211" s="23">
        <f t="shared" si="15"/>
        <v>2.8044001434087847E-3</v>
      </c>
      <c r="I211" s="107">
        <f>ROUND(F211*Прил.10!$D$13,2)</f>
        <v>3870.31</v>
      </c>
      <c r="J211" s="28">
        <f t="shared" si="14"/>
        <v>11610.93</v>
      </c>
    </row>
    <row r="212" spans="1:10" s="16" customFormat="1" ht="31.15" hidden="1" customHeight="1" outlineLevel="1" x14ac:dyDescent="0.25">
      <c r="A212" s="40"/>
      <c r="B212" s="91" t="s">
        <v>477</v>
      </c>
      <c r="C212" s="25" t="s">
        <v>1586</v>
      </c>
      <c r="D212" s="26" t="s">
        <v>453</v>
      </c>
      <c r="E212" s="47">
        <v>4</v>
      </c>
      <c r="F212" s="27">
        <v>412.55</v>
      </c>
      <c r="G212" s="90">
        <f t="shared" si="13"/>
        <v>1650.2</v>
      </c>
      <c r="H212" s="23">
        <f t="shared" si="15"/>
        <v>2.4950781853660146E-3</v>
      </c>
      <c r="I212" s="107">
        <f>ROUND(F212*Прил.10!$D$13,2)</f>
        <v>2582.56</v>
      </c>
      <c r="J212" s="28">
        <f t="shared" si="14"/>
        <v>10330.24</v>
      </c>
    </row>
    <row r="213" spans="1:10" s="16" customFormat="1" ht="46.9" hidden="1" customHeight="1" outlineLevel="1" x14ac:dyDescent="0.25">
      <c r="A213" s="40"/>
      <c r="B213" s="91" t="s">
        <v>477</v>
      </c>
      <c r="C213" s="25" t="s">
        <v>1587</v>
      </c>
      <c r="D213" s="26" t="s">
        <v>513</v>
      </c>
      <c r="E213" s="47">
        <v>3</v>
      </c>
      <c r="F213" s="27">
        <v>524</v>
      </c>
      <c r="G213" s="90">
        <f t="shared" si="13"/>
        <v>1572</v>
      </c>
      <c r="H213" s="23">
        <f t="shared" si="15"/>
        <v>2.376840932853821E-3</v>
      </c>
      <c r="I213" s="107">
        <f>ROUND(F213*Прил.10!$D$13,2)</f>
        <v>3280.24</v>
      </c>
      <c r="J213" s="28">
        <f t="shared" si="14"/>
        <v>9840.7199999999993</v>
      </c>
    </row>
    <row r="214" spans="1:10" s="16" customFormat="1" ht="31.15" hidden="1" customHeight="1" outlineLevel="1" x14ac:dyDescent="0.25">
      <c r="A214" s="40"/>
      <c r="B214" s="91" t="s">
        <v>477</v>
      </c>
      <c r="C214" s="25" t="s">
        <v>1588</v>
      </c>
      <c r="D214" s="26" t="s">
        <v>453</v>
      </c>
      <c r="E214" s="47">
        <v>13</v>
      </c>
      <c r="F214" s="27">
        <v>120.32</v>
      </c>
      <c r="G214" s="90">
        <f t="shared" si="13"/>
        <v>1564.16</v>
      </c>
      <c r="H214" s="23">
        <f t="shared" si="15"/>
        <v>2.3649869678960766E-3</v>
      </c>
      <c r="I214" s="107">
        <f>ROUND(F214*Прил.10!$D$13,2)</f>
        <v>753.2</v>
      </c>
      <c r="J214" s="28">
        <f t="shared" si="14"/>
        <v>9791.6</v>
      </c>
    </row>
    <row r="215" spans="1:10" s="16" customFormat="1" ht="15.6" hidden="1" customHeight="1" outlineLevel="1" x14ac:dyDescent="0.25">
      <c r="A215" s="40"/>
      <c r="B215" s="91" t="s">
        <v>477</v>
      </c>
      <c r="C215" s="25" t="s">
        <v>1589</v>
      </c>
      <c r="D215" s="26" t="s">
        <v>453</v>
      </c>
      <c r="E215" s="47">
        <v>1</v>
      </c>
      <c r="F215" s="27">
        <v>1332.69</v>
      </c>
      <c r="G215" s="90">
        <f t="shared" si="13"/>
        <v>1332.69</v>
      </c>
      <c r="H215" s="23">
        <f t="shared" si="15"/>
        <v>2.0150077244306354E-3</v>
      </c>
      <c r="I215" s="107">
        <f>ROUND(F215*Прил.10!$D$13,2)</f>
        <v>8342.64</v>
      </c>
      <c r="J215" s="28">
        <f t="shared" si="14"/>
        <v>8342.64</v>
      </c>
    </row>
    <row r="216" spans="1:10" s="16" customFormat="1" ht="31.15" hidden="1" customHeight="1" outlineLevel="1" x14ac:dyDescent="0.25">
      <c r="A216" s="40"/>
      <c r="B216" s="91" t="s">
        <v>477</v>
      </c>
      <c r="C216" s="25" t="s">
        <v>1590</v>
      </c>
      <c r="D216" s="26" t="s">
        <v>453</v>
      </c>
      <c r="E216" s="47">
        <v>7</v>
      </c>
      <c r="F216" s="27">
        <v>164.15</v>
      </c>
      <c r="G216" s="90">
        <f t="shared" si="13"/>
        <v>1149.05</v>
      </c>
      <c r="H216" s="23">
        <f t="shared" si="15"/>
        <v>1.737346739119391E-3</v>
      </c>
      <c r="I216" s="107">
        <f>ROUND(F216*Прил.10!$D$13,2)</f>
        <v>1027.58</v>
      </c>
      <c r="J216" s="28">
        <f t="shared" si="14"/>
        <v>7193.06</v>
      </c>
    </row>
    <row r="217" spans="1:10" s="16" customFormat="1" ht="46.9" hidden="1" customHeight="1" outlineLevel="1" x14ac:dyDescent="0.25">
      <c r="A217" s="40"/>
      <c r="B217" s="24" t="s">
        <v>1591</v>
      </c>
      <c r="C217" s="25" t="s">
        <v>1592</v>
      </c>
      <c r="D217" s="26" t="s">
        <v>474</v>
      </c>
      <c r="E217" s="47">
        <v>7</v>
      </c>
      <c r="F217" s="27">
        <v>127.22</v>
      </c>
      <c r="G217" s="90">
        <f t="shared" si="13"/>
        <v>890.54</v>
      </c>
      <c r="H217" s="23">
        <f t="shared" si="15"/>
        <v>1.3464834124323418E-3</v>
      </c>
      <c r="I217" s="107">
        <f>ROUND(F217*Прил.10!$D$13,2)</f>
        <v>796.4</v>
      </c>
      <c r="J217" s="28">
        <f t="shared" si="14"/>
        <v>5574.8</v>
      </c>
    </row>
    <row r="218" spans="1:10" s="16" customFormat="1" ht="31.15" hidden="1" customHeight="1" outlineLevel="1" x14ac:dyDescent="0.25">
      <c r="A218" s="40"/>
      <c r="B218" s="91" t="s">
        <v>477</v>
      </c>
      <c r="C218" s="25" t="s">
        <v>1593</v>
      </c>
      <c r="D218" s="26" t="s">
        <v>453</v>
      </c>
      <c r="E218" s="47">
        <v>4</v>
      </c>
      <c r="F218" s="27">
        <v>207.26</v>
      </c>
      <c r="G218" s="90">
        <f t="shared" si="13"/>
        <v>829.04</v>
      </c>
      <c r="H218" s="23">
        <f t="shared" si="15"/>
        <v>1.2534963148684043E-3</v>
      </c>
      <c r="I218" s="107">
        <f>ROUND(F218*Прил.10!$D$13,2)</f>
        <v>1297.45</v>
      </c>
      <c r="J218" s="28">
        <f t="shared" si="14"/>
        <v>5189.8</v>
      </c>
    </row>
    <row r="219" spans="1:10" s="16" customFormat="1" ht="15.6" hidden="1" customHeight="1" outlineLevel="1" x14ac:dyDescent="0.25">
      <c r="A219" s="40"/>
      <c r="B219" s="91" t="s">
        <v>477</v>
      </c>
      <c r="C219" s="25" t="s">
        <v>1594</v>
      </c>
      <c r="D219" s="26" t="s">
        <v>513</v>
      </c>
      <c r="E219" s="47">
        <v>3</v>
      </c>
      <c r="F219" s="27">
        <v>209.1</v>
      </c>
      <c r="G219" s="90">
        <f t="shared" si="13"/>
        <v>627.29999999999995</v>
      </c>
      <c r="H219" s="23">
        <f t="shared" si="15"/>
        <v>9.4846839515216397E-4</v>
      </c>
      <c r="I219" s="107">
        <f>ROUND(F219*Прил.10!$D$13,2)</f>
        <v>1308.97</v>
      </c>
      <c r="J219" s="28">
        <f t="shared" si="14"/>
        <v>3926.91</v>
      </c>
    </row>
    <row r="220" spans="1:10" s="16" customFormat="1" ht="15.6" hidden="1" customHeight="1" outlineLevel="1" x14ac:dyDescent="0.25">
      <c r="A220" s="40"/>
      <c r="B220" s="91" t="s">
        <v>477</v>
      </c>
      <c r="C220" s="25" t="s">
        <v>1595</v>
      </c>
      <c r="D220" s="26" t="s">
        <v>453</v>
      </c>
      <c r="E220" s="47">
        <v>4</v>
      </c>
      <c r="F220" s="27">
        <v>130.47999999999999</v>
      </c>
      <c r="G220" s="90">
        <f t="shared" si="13"/>
        <v>521.91999999999996</v>
      </c>
      <c r="H220" s="23">
        <f t="shared" si="15"/>
        <v>7.8913538147268834E-4</v>
      </c>
      <c r="I220" s="107">
        <f>ROUND(F220*Прил.10!$D$13,2)</f>
        <v>816.8</v>
      </c>
      <c r="J220" s="28">
        <f t="shared" si="14"/>
        <v>3267.2</v>
      </c>
    </row>
    <row r="221" spans="1:10" s="16" customFormat="1" ht="31.15" hidden="1" customHeight="1" outlineLevel="1" x14ac:dyDescent="0.25">
      <c r="A221" s="40"/>
      <c r="B221" s="91" t="s">
        <v>477</v>
      </c>
      <c r="C221" s="25" t="s">
        <v>1596</v>
      </c>
      <c r="D221" s="26" t="s">
        <v>513</v>
      </c>
      <c r="E221" s="47">
        <v>1</v>
      </c>
      <c r="F221" s="30">
        <v>505.32</v>
      </c>
      <c r="G221" s="90">
        <f t="shared" si="13"/>
        <v>505.32</v>
      </c>
      <c r="H221" s="23">
        <f t="shared" si="15"/>
        <v>7.6403642505705645E-4</v>
      </c>
      <c r="I221" s="107">
        <f>ROUND(F221*Прил.10!$D$13,2)</f>
        <v>3163.3</v>
      </c>
      <c r="J221" s="28">
        <f t="shared" si="14"/>
        <v>3163.3</v>
      </c>
    </row>
    <row r="222" spans="1:10" s="16" customFormat="1" ht="31.15" hidden="1" customHeight="1" outlineLevel="1" x14ac:dyDescent="0.25">
      <c r="A222" s="40"/>
      <c r="B222" s="91" t="s">
        <v>477</v>
      </c>
      <c r="C222" s="25" t="s">
        <v>1597</v>
      </c>
      <c r="D222" s="26" t="s">
        <v>453</v>
      </c>
      <c r="E222" s="47">
        <v>1</v>
      </c>
      <c r="F222" s="27">
        <v>502.19</v>
      </c>
      <c r="G222" s="90">
        <f t="shared" si="13"/>
        <v>502.19</v>
      </c>
      <c r="H222" s="23">
        <f t="shared" si="15"/>
        <v>7.5930391098591617E-4</v>
      </c>
      <c r="I222" s="107">
        <f>ROUND(F222*Прил.10!$D$13,2)</f>
        <v>3143.71</v>
      </c>
      <c r="J222" s="28">
        <f t="shared" si="14"/>
        <v>3143.71</v>
      </c>
    </row>
    <row r="223" spans="1:10" s="16" customFormat="1" ht="31.15" hidden="1" customHeight="1" outlineLevel="1" x14ac:dyDescent="0.25">
      <c r="A223" s="40"/>
      <c r="B223" s="91" t="s">
        <v>477</v>
      </c>
      <c r="C223" s="25" t="s">
        <v>1598</v>
      </c>
      <c r="D223" s="26" t="s">
        <v>513</v>
      </c>
      <c r="E223" s="47">
        <v>1</v>
      </c>
      <c r="F223" s="30">
        <v>171.59</v>
      </c>
      <c r="G223" s="90">
        <f t="shared" si="13"/>
        <v>171.59</v>
      </c>
      <c r="H223" s="23">
        <f t="shared" si="15"/>
        <v>2.5944156213001724E-4</v>
      </c>
      <c r="I223" s="107">
        <f>ROUND(F223*Прил.10!$D$13,2)</f>
        <v>1074.1500000000001</v>
      </c>
      <c r="J223" s="28">
        <f t="shared" si="14"/>
        <v>1074.1500000000001</v>
      </c>
    </row>
    <row r="224" spans="1:10" s="16" customFormat="1" ht="79.5" hidden="1" customHeight="1" outlineLevel="1" x14ac:dyDescent="0.25">
      <c r="A224" s="40"/>
      <c r="B224" s="24" t="s">
        <v>1599</v>
      </c>
      <c r="C224" s="25" t="s">
        <v>1600</v>
      </c>
      <c r="D224" s="26" t="s">
        <v>474</v>
      </c>
      <c r="E224" s="47">
        <v>1</v>
      </c>
      <c r="F224" s="27">
        <v>73.63</v>
      </c>
      <c r="G224" s="90">
        <f t="shared" si="13"/>
        <v>73.63</v>
      </c>
      <c r="H224" s="23">
        <f t="shared" si="15"/>
        <v>1.1132747957126389E-4</v>
      </c>
      <c r="I224" s="107">
        <f>ROUND(F224*Прил.10!$D$13,2)</f>
        <v>460.92</v>
      </c>
      <c r="J224" s="28">
        <f t="shared" si="14"/>
        <v>460.92</v>
      </c>
    </row>
    <row r="225" spans="1:10" s="16" customFormat="1" ht="15.6" customHeight="1" collapsed="1" x14ac:dyDescent="0.25">
      <c r="A225" s="40"/>
      <c r="B225" s="24"/>
      <c r="C225" s="25" t="s">
        <v>1658</v>
      </c>
      <c r="D225" s="26"/>
      <c r="E225" s="47"/>
      <c r="F225" s="27"/>
      <c r="G225" s="27">
        <f>SUM(G189:G224)</f>
        <v>90362.35</v>
      </c>
      <c r="H225" s="23">
        <f>SUM(H189:H224)</f>
        <v>0.13662654724482406</v>
      </c>
      <c r="I225" s="22"/>
      <c r="J225" s="22">
        <f>SUM(J189:J224)</f>
        <v>565668.38000000012</v>
      </c>
    </row>
    <row r="226" spans="1:10" s="16" customFormat="1" ht="15.6" customHeight="1" x14ac:dyDescent="0.25">
      <c r="A226" s="42"/>
      <c r="B226" s="43"/>
      <c r="C226" s="43" t="s">
        <v>1659</v>
      </c>
      <c r="D226" s="43"/>
      <c r="E226" s="48"/>
      <c r="F226" s="44"/>
      <c r="G226" s="44">
        <f>G188+G225</f>
        <v>661382.07999999984</v>
      </c>
      <c r="H226" s="45">
        <f>H188+H225</f>
        <v>1</v>
      </c>
      <c r="I226" s="44"/>
      <c r="J226" s="44">
        <f>J188+J225</f>
        <v>4140252.58</v>
      </c>
    </row>
    <row r="227" spans="1:10" s="16" customFormat="1" ht="15.6" customHeight="1" x14ac:dyDescent="0.25">
      <c r="A227" s="42"/>
      <c r="B227" s="43"/>
      <c r="C227" s="43" t="s">
        <v>1660</v>
      </c>
      <c r="D227" s="43"/>
      <c r="E227" s="48"/>
      <c r="F227" s="44"/>
      <c r="G227" s="44">
        <f>G226</f>
        <v>661382.07999999984</v>
      </c>
      <c r="H227" s="45">
        <f>H226</f>
        <v>1</v>
      </c>
      <c r="I227" s="44"/>
      <c r="J227" s="44">
        <f>J226</f>
        <v>4140252.58</v>
      </c>
    </row>
    <row r="228" spans="1:10" s="16" customFormat="1" ht="15.6" customHeight="1" x14ac:dyDescent="0.25">
      <c r="A228" s="20"/>
      <c r="B228" s="171" t="s">
        <v>440</v>
      </c>
      <c r="C228" s="172"/>
      <c r="D228" s="173"/>
      <c r="E228" s="173"/>
      <c r="F228" s="178"/>
      <c r="G228" s="178"/>
      <c r="H228" s="173"/>
      <c r="I228" s="22"/>
      <c r="J228" s="22"/>
    </row>
    <row r="229" spans="1:10" s="16" customFormat="1" ht="15.6" customHeight="1" x14ac:dyDescent="0.25">
      <c r="A229" s="20"/>
      <c r="B229" s="173" t="s">
        <v>1661</v>
      </c>
      <c r="C229" s="172"/>
      <c r="D229" s="173"/>
      <c r="E229" s="173"/>
      <c r="F229" s="178"/>
      <c r="G229" s="178"/>
      <c r="H229" s="173"/>
      <c r="I229" s="22"/>
      <c r="J229" s="22"/>
    </row>
    <row r="230" spans="1:10" s="16" customFormat="1" ht="46.9" customHeight="1" x14ac:dyDescent="0.25">
      <c r="A230" s="20">
        <v>167</v>
      </c>
      <c r="B230" s="93" t="s">
        <v>441</v>
      </c>
      <c r="C230" s="94" t="s">
        <v>442</v>
      </c>
      <c r="D230" s="26" t="s">
        <v>443</v>
      </c>
      <c r="E230" s="95">
        <v>5751.44542</v>
      </c>
      <c r="F230" s="27">
        <v>748.04</v>
      </c>
      <c r="G230" s="90">
        <f t="shared" ref="G230:G272" si="16">ROUND(F230*E230,2)</f>
        <v>4302311.2300000004</v>
      </c>
      <c r="H230" s="23">
        <f t="shared" ref="H230:H272" si="17">G230/$G$883</f>
        <v>0.10700846701669592</v>
      </c>
      <c r="I230" s="107">
        <f>ROUND(F230*Прил.10!$D$12,2)</f>
        <v>6014.24</v>
      </c>
      <c r="J230" s="28">
        <f t="shared" ref="J230:J272" si="18">ROUND(I230*E230,2)</f>
        <v>34590573.100000001</v>
      </c>
    </row>
    <row r="231" spans="1:10" s="16" customFormat="1" ht="46.9" customHeight="1" x14ac:dyDescent="0.25">
      <c r="A231" s="96">
        <v>168</v>
      </c>
      <c r="B231" s="93" t="s">
        <v>444</v>
      </c>
      <c r="C231" s="94" t="s">
        <v>445</v>
      </c>
      <c r="D231" s="26" t="s">
        <v>446</v>
      </c>
      <c r="E231" s="95">
        <v>242.85</v>
      </c>
      <c r="F231" s="27">
        <v>13762.57</v>
      </c>
      <c r="G231" s="90">
        <f t="shared" si="16"/>
        <v>3342240.12</v>
      </c>
      <c r="H231" s="23">
        <f t="shared" si="17"/>
        <v>8.3129269948910178E-2</v>
      </c>
      <c r="I231" s="107">
        <f>ROUND(F231*Прил.10!$D$12,2)</f>
        <v>110651.06</v>
      </c>
      <c r="J231" s="28">
        <f t="shared" si="18"/>
        <v>26871609.920000002</v>
      </c>
    </row>
    <row r="232" spans="1:10" s="16" customFormat="1" ht="33.75" customHeight="1" x14ac:dyDescent="0.25">
      <c r="A232" s="96">
        <v>169</v>
      </c>
      <c r="B232" s="93" t="s">
        <v>447</v>
      </c>
      <c r="C232" s="94" t="s">
        <v>448</v>
      </c>
      <c r="D232" s="26" t="s">
        <v>446</v>
      </c>
      <c r="E232" s="95">
        <v>960.76750000000004</v>
      </c>
      <c r="F232" s="27">
        <v>2958.49</v>
      </c>
      <c r="G232" s="90">
        <f t="shared" si="16"/>
        <v>2842421.04</v>
      </c>
      <c r="H232" s="23">
        <f t="shared" si="17"/>
        <v>7.0697609225821273E-2</v>
      </c>
      <c r="I232" s="107">
        <f>ROUND(F232*Прил.10!$D$12,2)</f>
        <v>23786.26</v>
      </c>
      <c r="J232" s="28">
        <f t="shared" si="18"/>
        <v>22853065.550000001</v>
      </c>
    </row>
    <row r="233" spans="1:10" s="16" customFormat="1" ht="46.9" customHeight="1" x14ac:dyDescent="0.25">
      <c r="A233" s="96">
        <v>170</v>
      </c>
      <c r="B233" s="93" t="s">
        <v>449</v>
      </c>
      <c r="C233" s="94" t="s">
        <v>450</v>
      </c>
      <c r="D233" s="26" t="s">
        <v>446</v>
      </c>
      <c r="E233" s="95">
        <v>331.5677</v>
      </c>
      <c r="F233" s="27">
        <v>7664</v>
      </c>
      <c r="G233" s="90">
        <f t="shared" si="16"/>
        <v>2541134.85</v>
      </c>
      <c r="H233" s="23">
        <f t="shared" si="17"/>
        <v>6.3203922320887396E-2</v>
      </c>
      <c r="I233" s="107">
        <f>ROUND(F233*Прил.10!$D$12,2)</f>
        <v>61618.559999999998</v>
      </c>
      <c r="J233" s="28">
        <f t="shared" si="18"/>
        <v>20430724.219999999</v>
      </c>
    </row>
    <row r="234" spans="1:10" s="16" customFormat="1" ht="31.15" customHeight="1" x14ac:dyDescent="0.25">
      <c r="A234" s="96">
        <v>171</v>
      </c>
      <c r="B234" s="93" t="s">
        <v>451</v>
      </c>
      <c r="C234" s="94" t="s">
        <v>452</v>
      </c>
      <c r="D234" s="26" t="s">
        <v>453</v>
      </c>
      <c r="E234" s="95">
        <v>5984</v>
      </c>
      <c r="F234" s="27">
        <v>337.37</v>
      </c>
      <c r="G234" s="90">
        <f t="shared" si="16"/>
        <v>2018822.08</v>
      </c>
      <c r="H234" s="23">
        <f t="shared" si="17"/>
        <v>5.0212791314090365E-2</v>
      </c>
      <c r="I234" s="107">
        <f>ROUND(F234*Прил.10!$D$12,2)</f>
        <v>2712.45</v>
      </c>
      <c r="J234" s="28">
        <f t="shared" si="18"/>
        <v>16231300.800000001</v>
      </c>
    </row>
    <row r="235" spans="1:10" s="16" customFormat="1" ht="15.6" customHeight="1" x14ac:dyDescent="0.25">
      <c r="A235" s="96">
        <v>172</v>
      </c>
      <c r="B235" s="93" t="s">
        <v>454</v>
      </c>
      <c r="C235" s="94" t="s">
        <v>455</v>
      </c>
      <c r="D235" s="26" t="s">
        <v>453</v>
      </c>
      <c r="E235" s="95">
        <v>20620</v>
      </c>
      <c r="F235" s="27">
        <v>57.5</v>
      </c>
      <c r="G235" s="90">
        <f t="shared" si="16"/>
        <v>1185650</v>
      </c>
      <c r="H235" s="23">
        <f t="shared" si="17"/>
        <v>2.9489867686384348E-2</v>
      </c>
      <c r="I235" s="107">
        <f>ROUND(F235*Прил.10!$D$12,2)</f>
        <v>462.3</v>
      </c>
      <c r="J235" s="28">
        <f t="shared" si="18"/>
        <v>9532626</v>
      </c>
    </row>
    <row r="236" spans="1:10" s="16" customFormat="1" ht="31.15" customHeight="1" x14ac:dyDescent="0.25">
      <c r="A236" s="96">
        <v>173</v>
      </c>
      <c r="B236" s="93" t="s">
        <v>456</v>
      </c>
      <c r="C236" s="94" t="s">
        <v>457</v>
      </c>
      <c r="D236" s="26" t="s">
        <v>453</v>
      </c>
      <c r="E236" s="95">
        <v>131300</v>
      </c>
      <c r="F236" s="27">
        <v>8.36</v>
      </c>
      <c r="G236" s="90">
        <f t="shared" si="16"/>
        <v>1097668</v>
      </c>
      <c r="H236" s="23">
        <f t="shared" si="17"/>
        <v>2.730155111843979E-2</v>
      </c>
      <c r="I236" s="107">
        <f>ROUND(F236*Прил.10!$D$12,2)</f>
        <v>67.209999999999994</v>
      </c>
      <c r="J236" s="28">
        <f t="shared" si="18"/>
        <v>8824673</v>
      </c>
    </row>
    <row r="237" spans="1:10" s="16" customFormat="1" ht="15.6" customHeight="1" x14ac:dyDescent="0.25">
      <c r="A237" s="96">
        <v>174</v>
      </c>
      <c r="B237" s="93" t="s">
        <v>458</v>
      </c>
      <c r="C237" s="94" t="s">
        <v>459</v>
      </c>
      <c r="D237" s="26" t="s">
        <v>460</v>
      </c>
      <c r="E237" s="95">
        <v>593173.06000000006</v>
      </c>
      <c r="F237" s="27">
        <v>1.75</v>
      </c>
      <c r="G237" s="90">
        <f t="shared" si="16"/>
        <v>1038052.86</v>
      </c>
      <c r="H237" s="23">
        <f t="shared" si="17"/>
        <v>2.5818784205181002E-2</v>
      </c>
      <c r="I237" s="107">
        <f>ROUND(F237*Прил.10!$D$12,2)</f>
        <v>14.07</v>
      </c>
      <c r="J237" s="28">
        <f t="shared" si="18"/>
        <v>8345944.9500000002</v>
      </c>
    </row>
    <row r="238" spans="1:10" s="16" customFormat="1" ht="31.15" customHeight="1" x14ac:dyDescent="0.25">
      <c r="A238" s="96">
        <v>175</v>
      </c>
      <c r="B238" s="93" t="s">
        <v>461</v>
      </c>
      <c r="C238" s="94" t="s">
        <v>462</v>
      </c>
      <c r="D238" s="26" t="s">
        <v>443</v>
      </c>
      <c r="E238" s="95">
        <v>173.95</v>
      </c>
      <c r="F238" s="27">
        <v>5190.38</v>
      </c>
      <c r="G238" s="90">
        <f t="shared" si="16"/>
        <v>902866.6</v>
      </c>
      <c r="H238" s="23">
        <f t="shared" si="17"/>
        <v>2.2456388118294354E-2</v>
      </c>
      <c r="I238" s="107">
        <f>ROUND(F238*Прил.10!$D$12,2)</f>
        <v>41730.660000000003</v>
      </c>
      <c r="J238" s="28">
        <f t="shared" si="18"/>
        <v>7259048.3099999996</v>
      </c>
    </row>
    <row r="239" spans="1:10" s="16" customFormat="1" ht="31.15" customHeight="1" x14ac:dyDescent="0.25">
      <c r="A239" s="96">
        <v>176</v>
      </c>
      <c r="B239" s="93" t="s">
        <v>461</v>
      </c>
      <c r="C239" s="94" t="s">
        <v>462</v>
      </c>
      <c r="D239" s="26" t="s">
        <v>443</v>
      </c>
      <c r="E239" s="95">
        <v>173.95</v>
      </c>
      <c r="F239" s="27">
        <v>5190.38</v>
      </c>
      <c r="G239" s="90">
        <f t="shared" si="16"/>
        <v>902866.6</v>
      </c>
      <c r="H239" s="23">
        <f t="shared" si="17"/>
        <v>2.2456388118294354E-2</v>
      </c>
      <c r="I239" s="107">
        <f>ROUND(F239*Прил.10!$D$12,2)</f>
        <v>41730.660000000003</v>
      </c>
      <c r="J239" s="28">
        <f t="shared" si="18"/>
        <v>7259048.3099999996</v>
      </c>
    </row>
    <row r="240" spans="1:10" s="16" customFormat="1" ht="31.15" customHeight="1" x14ac:dyDescent="0.25">
      <c r="A240" s="96">
        <v>177</v>
      </c>
      <c r="B240" s="93" t="s">
        <v>461</v>
      </c>
      <c r="C240" s="94" t="s">
        <v>462</v>
      </c>
      <c r="D240" s="26" t="s">
        <v>443</v>
      </c>
      <c r="E240" s="95">
        <v>169.05</v>
      </c>
      <c r="F240" s="27">
        <v>5190.38</v>
      </c>
      <c r="G240" s="90">
        <f t="shared" si="16"/>
        <v>877433.74</v>
      </c>
      <c r="H240" s="23">
        <f t="shared" si="17"/>
        <v>2.182381385414698E-2</v>
      </c>
      <c r="I240" s="107">
        <f>ROUND(F240*Прил.10!$D$12,2)</f>
        <v>41730.660000000003</v>
      </c>
      <c r="J240" s="28">
        <f t="shared" si="18"/>
        <v>7054568.0700000003</v>
      </c>
    </row>
    <row r="241" spans="1:10" s="16" customFormat="1" ht="31.15" customHeight="1" x14ac:dyDescent="0.25">
      <c r="A241" s="96">
        <v>178</v>
      </c>
      <c r="B241" s="93" t="s">
        <v>461</v>
      </c>
      <c r="C241" s="94" t="s">
        <v>462</v>
      </c>
      <c r="D241" s="26" t="s">
        <v>443</v>
      </c>
      <c r="E241" s="95">
        <v>169.05</v>
      </c>
      <c r="F241" s="27">
        <v>5190.38</v>
      </c>
      <c r="G241" s="90">
        <f t="shared" si="16"/>
        <v>877433.74</v>
      </c>
      <c r="H241" s="23">
        <f t="shared" si="17"/>
        <v>2.182381385414698E-2</v>
      </c>
      <c r="I241" s="107">
        <f>ROUND(F241*Прил.10!$D$12,2)</f>
        <v>41730.660000000003</v>
      </c>
      <c r="J241" s="28">
        <f t="shared" si="18"/>
        <v>7054568.0700000003</v>
      </c>
    </row>
    <row r="242" spans="1:10" s="16" customFormat="1" ht="31.15" customHeight="1" x14ac:dyDescent="0.25">
      <c r="A242" s="96">
        <v>179</v>
      </c>
      <c r="B242" s="93" t="s">
        <v>461</v>
      </c>
      <c r="C242" s="94" t="s">
        <v>462</v>
      </c>
      <c r="D242" s="26" t="s">
        <v>443</v>
      </c>
      <c r="E242" s="95">
        <v>169.05</v>
      </c>
      <c r="F242" s="27">
        <v>5190.38</v>
      </c>
      <c r="G242" s="90">
        <f t="shared" si="16"/>
        <v>877433.74</v>
      </c>
      <c r="H242" s="23">
        <f t="shared" si="17"/>
        <v>2.182381385414698E-2</v>
      </c>
      <c r="I242" s="107">
        <f>ROUND(F242*Прил.10!$D$12,2)</f>
        <v>41730.660000000003</v>
      </c>
      <c r="J242" s="28">
        <f t="shared" si="18"/>
        <v>7054568.0700000003</v>
      </c>
    </row>
    <row r="243" spans="1:10" s="16" customFormat="1" ht="46.9" customHeight="1" x14ac:dyDescent="0.25">
      <c r="A243" s="96">
        <v>180</v>
      </c>
      <c r="B243" s="93" t="s">
        <v>463</v>
      </c>
      <c r="C243" s="94" t="s">
        <v>464</v>
      </c>
      <c r="D243" s="26" t="s">
        <v>446</v>
      </c>
      <c r="E243" s="95">
        <v>111.30915899999999</v>
      </c>
      <c r="F243" s="27">
        <v>7792.12</v>
      </c>
      <c r="G243" s="90">
        <f t="shared" si="16"/>
        <v>867334.32</v>
      </c>
      <c r="H243" s="23">
        <f t="shared" si="17"/>
        <v>2.1572617835499634E-2</v>
      </c>
      <c r="I243" s="107">
        <f>ROUND(F243*Прил.10!$D$12,2)</f>
        <v>62648.639999999999</v>
      </c>
      <c r="J243" s="28">
        <f t="shared" si="18"/>
        <v>6973367.4299999997</v>
      </c>
    </row>
    <row r="244" spans="1:10" s="16" customFormat="1" ht="31.15" customHeight="1" x14ac:dyDescent="0.25">
      <c r="A244" s="96">
        <v>181</v>
      </c>
      <c r="B244" s="93" t="s">
        <v>465</v>
      </c>
      <c r="C244" s="94" t="s">
        <v>466</v>
      </c>
      <c r="D244" s="26" t="s">
        <v>446</v>
      </c>
      <c r="E244" s="95">
        <v>128.71385900000001</v>
      </c>
      <c r="F244" s="27">
        <v>5650</v>
      </c>
      <c r="G244" s="90">
        <f t="shared" si="16"/>
        <v>727233.3</v>
      </c>
      <c r="H244" s="23">
        <f t="shared" si="17"/>
        <v>1.8087980259041587E-2</v>
      </c>
      <c r="I244" s="107">
        <f>ROUND(F244*Прил.10!$D$12,2)</f>
        <v>45426</v>
      </c>
      <c r="J244" s="28">
        <f t="shared" si="18"/>
        <v>5846955.7599999998</v>
      </c>
    </row>
    <row r="245" spans="1:10" s="16" customFormat="1" ht="31.15" customHeight="1" x14ac:dyDescent="0.25">
      <c r="A245" s="96">
        <v>182</v>
      </c>
      <c r="B245" s="93" t="s">
        <v>467</v>
      </c>
      <c r="C245" s="94" t="s">
        <v>468</v>
      </c>
      <c r="D245" s="26" t="s">
        <v>469</v>
      </c>
      <c r="E245" s="95">
        <f>41400/10</f>
        <v>4140</v>
      </c>
      <c r="F245" s="27">
        <v>172.29</v>
      </c>
      <c r="G245" s="90">
        <f t="shared" si="16"/>
        <v>713280.6</v>
      </c>
      <c r="H245" s="23">
        <f t="shared" si="17"/>
        <v>1.7740944222379994E-2</v>
      </c>
      <c r="I245" s="107">
        <f>ROUND(F245*Прил.10!$D$12,2)</f>
        <v>1385.21</v>
      </c>
      <c r="J245" s="28">
        <f t="shared" si="18"/>
        <v>5734769.4000000004</v>
      </c>
    </row>
    <row r="246" spans="1:10" s="16" customFormat="1" ht="46.9" customHeight="1" x14ac:dyDescent="0.25">
      <c r="A246" s="96">
        <v>183</v>
      </c>
      <c r="B246" s="93" t="s">
        <v>470</v>
      </c>
      <c r="C246" s="94" t="s">
        <v>471</v>
      </c>
      <c r="D246" s="26" t="s">
        <v>453</v>
      </c>
      <c r="E246" s="95">
        <v>425</v>
      </c>
      <c r="F246" s="27">
        <v>1563.22</v>
      </c>
      <c r="G246" s="90">
        <f t="shared" si="16"/>
        <v>664368.5</v>
      </c>
      <c r="H246" s="23">
        <f t="shared" si="17"/>
        <v>1.6524386758319604E-2</v>
      </c>
      <c r="I246" s="107">
        <f>ROUND(F246*Прил.10!$D$12,2)</f>
        <v>12568.29</v>
      </c>
      <c r="J246" s="28">
        <f t="shared" si="18"/>
        <v>5341523.25</v>
      </c>
    </row>
    <row r="247" spans="1:10" s="16" customFormat="1" ht="144" customHeight="1" x14ac:dyDescent="0.25">
      <c r="A247" s="96">
        <v>184</v>
      </c>
      <c r="B247" s="93" t="s">
        <v>472</v>
      </c>
      <c r="C247" s="94" t="s">
        <v>473</v>
      </c>
      <c r="D247" s="26" t="s">
        <v>474</v>
      </c>
      <c r="E247" s="95">
        <v>10455</v>
      </c>
      <c r="F247" s="27">
        <v>56.52</v>
      </c>
      <c r="G247" s="90">
        <f t="shared" si="16"/>
        <v>590916.6</v>
      </c>
      <c r="H247" s="23">
        <f t="shared" si="17"/>
        <v>1.4697467505324593E-2</v>
      </c>
      <c r="I247" s="107">
        <f>ROUND(F247*Прил.10!$D$12,2)</f>
        <v>454.42</v>
      </c>
      <c r="J247" s="28">
        <f t="shared" si="18"/>
        <v>4750961.0999999996</v>
      </c>
    </row>
    <row r="248" spans="1:10" s="16" customFormat="1" ht="31.15" customHeight="1" x14ac:dyDescent="0.25">
      <c r="A248" s="96">
        <v>185</v>
      </c>
      <c r="B248" s="93" t="s">
        <v>475</v>
      </c>
      <c r="C248" s="94" t="s">
        <v>476</v>
      </c>
      <c r="D248" s="26" t="s">
        <v>474</v>
      </c>
      <c r="E248" s="95">
        <v>19.604199999999999</v>
      </c>
      <c r="F248" s="27">
        <v>26867.78</v>
      </c>
      <c r="G248" s="90">
        <f t="shared" si="16"/>
        <v>526721.32999999996</v>
      </c>
      <c r="H248" s="23">
        <f t="shared" si="17"/>
        <v>1.3100782127353255E-2</v>
      </c>
      <c r="I248" s="107">
        <f>ROUND(F248*Прил.10!$D$12,2)</f>
        <v>216016.95</v>
      </c>
      <c r="J248" s="28">
        <f t="shared" si="18"/>
        <v>4234839.49</v>
      </c>
    </row>
    <row r="249" spans="1:10" s="16" customFormat="1" ht="15.6" customHeight="1" x14ac:dyDescent="0.25">
      <c r="A249" s="96">
        <v>186</v>
      </c>
      <c r="B249" s="93" t="s">
        <v>477</v>
      </c>
      <c r="C249" s="94" t="s">
        <v>478</v>
      </c>
      <c r="D249" s="26" t="s">
        <v>453</v>
      </c>
      <c r="E249" s="95">
        <v>1470</v>
      </c>
      <c r="F249" s="27">
        <v>350</v>
      </c>
      <c r="G249" s="90">
        <f t="shared" si="16"/>
        <v>514500</v>
      </c>
      <c r="H249" s="23">
        <f t="shared" si="17"/>
        <v>1.2796809281528905E-2</v>
      </c>
      <c r="I249" s="107">
        <f>ROUND(F249*Прил.10!$D$12,2)</f>
        <v>2814</v>
      </c>
      <c r="J249" s="28">
        <f t="shared" si="18"/>
        <v>4136580</v>
      </c>
    </row>
    <row r="250" spans="1:10" s="16" customFormat="1" ht="46.9" customHeight="1" x14ac:dyDescent="0.25">
      <c r="A250" s="96">
        <v>187</v>
      </c>
      <c r="B250" s="93" t="s">
        <v>479</v>
      </c>
      <c r="C250" s="94" t="s">
        <v>480</v>
      </c>
      <c r="D250" s="26" t="s">
        <v>446</v>
      </c>
      <c r="E250" s="95">
        <v>60.070129000000001</v>
      </c>
      <c r="F250" s="27">
        <v>7917</v>
      </c>
      <c r="G250" s="90">
        <f t="shared" si="16"/>
        <v>475575.21</v>
      </c>
      <c r="H250" s="23">
        <f t="shared" si="17"/>
        <v>1.1828659400180873E-2</v>
      </c>
      <c r="I250" s="107">
        <f>ROUND(F250*Прил.10!$D$12,2)</f>
        <v>63652.68</v>
      </c>
      <c r="J250" s="28">
        <f t="shared" si="18"/>
        <v>3823624.7</v>
      </c>
    </row>
    <row r="251" spans="1:10" s="16" customFormat="1" ht="78" customHeight="1" x14ac:dyDescent="0.25">
      <c r="A251" s="96">
        <v>188</v>
      </c>
      <c r="B251" s="93" t="s">
        <v>481</v>
      </c>
      <c r="C251" s="94" t="s">
        <v>482</v>
      </c>
      <c r="D251" s="26" t="s">
        <v>483</v>
      </c>
      <c r="E251" s="95">
        <v>307.76</v>
      </c>
      <c r="F251" s="27">
        <v>1439.62</v>
      </c>
      <c r="G251" s="90">
        <f t="shared" si="16"/>
        <v>443057.45</v>
      </c>
      <c r="H251" s="23">
        <f t="shared" si="17"/>
        <v>1.1019867227231349E-2</v>
      </c>
      <c r="I251" s="107">
        <f>ROUND(F251*Прил.10!$D$12,2)</f>
        <v>11574.54</v>
      </c>
      <c r="J251" s="28">
        <f t="shared" si="18"/>
        <v>3562180.43</v>
      </c>
    </row>
    <row r="252" spans="1:10" s="16" customFormat="1" ht="46.9" customHeight="1" x14ac:dyDescent="0.25">
      <c r="A252" s="96">
        <v>189</v>
      </c>
      <c r="B252" s="93" t="s">
        <v>484</v>
      </c>
      <c r="C252" s="94" t="s">
        <v>485</v>
      </c>
      <c r="D252" s="26" t="s">
        <v>453</v>
      </c>
      <c r="E252" s="95">
        <v>24038</v>
      </c>
      <c r="F252" s="27">
        <v>17.73</v>
      </c>
      <c r="G252" s="90">
        <f t="shared" si="16"/>
        <v>426193.74</v>
      </c>
      <c r="H252" s="23">
        <f t="shared" si="17"/>
        <v>1.0600427614696827E-2</v>
      </c>
      <c r="I252" s="107">
        <f>ROUND(F252*Прил.10!$D$12,2)</f>
        <v>142.55000000000001</v>
      </c>
      <c r="J252" s="28">
        <f t="shared" si="18"/>
        <v>3426616.9</v>
      </c>
    </row>
    <row r="253" spans="1:10" s="16" customFormat="1" ht="65.25" customHeight="1" x14ac:dyDescent="0.25">
      <c r="A253" s="96">
        <v>190</v>
      </c>
      <c r="B253" s="93" t="s">
        <v>486</v>
      </c>
      <c r="C253" s="94" t="s">
        <v>487</v>
      </c>
      <c r="D253" s="26" t="s">
        <v>446</v>
      </c>
      <c r="E253" s="95">
        <v>71.855131999999998</v>
      </c>
      <c r="F253" s="27">
        <v>5582.57</v>
      </c>
      <c r="G253" s="90">
        <f t="shared" si="16"/>
        <v>401136.3</v>
      </c>
      <c r="H253" s="23">
        <f t="shared" si="17"/>
        <v>9.9771909173919596E-3</v>
      </c>
      <c r="I253" s="107">
        <f>ROUND(F253*Прил.10!$D$12,2)</f>
        <v>44883.86</v>
      </c>
      <c r="J253" s="28">
        <f t="shared" si="18"/>
        <v>3225135.68</v>
      </c>
    </row>
    <row r="254" spans="1:10" s="16" customFormat="1" ht="31.15" customHeight="1" x14ac:dyDescent="0.25">
      <c r="A254" s="96">
        <v>191</v>
      </c>
      <c r="B254" s="93" t="s">
        <v>488</v>
      </c>
      <c r="C254" s="94" t="s">
        <v>489</v>
      </c>
      <c r="D254" s="26" t="s">
        <v>453</v>
      </c>
      <c r="E254" s="95">
        <v>1888</v>
      </c>
      <c r="F254" s="27">
        <v>208.2</v>
      </c>
      <c r="G254" s="90">
        <f t="shared" si="16"/>
        <v>393081.59999999998</v>
      </c>
      <c r="H254" s="23">
        <f t="shared" si="17"/>
        <v>9.7768518314445725E-3</v>
      </c>
      <c r="I254" s="107">
        <f>ROUND(F254*Прил.10!$D$12,2)</f>
        <v>1673.93</v>
      </c>
      <c r="J254" s="28">
        <f t="shared" si="18"/>
        <v>3160379.84</v>
      </c>
    </row>
    <row r="255" spans="1:10" s="16" customFormat="1" ht="31.15" customHeight="1" x14ac:dyDescent="0.25">
      <c r="A255" s="96">
        <v>192</v>
      </c>
      <c r="B255" s="93" t="s">
        <v>490</v>
      </c>
      <c r="C255" s="94" t="s">
        <v>491</v>
      </c>
      <c r="D255" s="26" t="s">
        <v>446</v>
      </c>
      <c r="E255" s="95">
        <v>28.91</v>
      </c>
      <c r="F255" s="27">
        <v>13579.52</v>
      </c>
      <c r="G255" s="90">
        <f t="shared" si="16"/>
        <v>392583.92</v>
      </c>
      <c r="H255" s="23">
        <f t="shared" si="17"/>
        <v>9.7644733746064163E-3</v>
      </c>
      <c r="I255" s="107">
        <f>ROUND(F255*Прил.10!$D$12,2)</f>
        <v>109179.34</v>
      </c>
      <c r="J255" s="28">
        <f t="shared" si="18"/>
        <v>3156374.72</v>
      </c>
    </row>
    <row r="256" spans="1:10" s="16" customFormat="1" ht="15.6" customHeight="1" x14ac:dyDescent="0.25">
      <c r="A256" s="96">
        <v>193</v>
      </c>
      <c r="B256" s="93" t="s">
        <v>492</v>
      </c>
      <c r="C256" s="94" t="s">
        <v>493</v>
      </c>
      <c r="D256" s="26" t="s">
        <v>494</v>
      </c>
      <c r="E256" s="95">
        <v>8517.41</v>
      </c>
      <c r="F256" s="27">
        <v>41.11</v>
      </c>
      <c r="G256" s="90">
        <f t="shared" si="16"/>
        <v>350150.73</v>
      </c>
      <c r="H256" s="23">
        <f t="shared" si="17"/>
        <v>8.709061441395766E-3</v>
      </c>
      <c r="I256" s="107">
        <f>ROUND(F256*Прил.10!$D$12,2)</f>
        <v>330.52</v>
      </c>
      <c r="J256" s="28">
        <f t="shared" si="18"/>
        <v>2815174.35</v>
      </c>
    </row>
    <row r="257" spans="1:10" s="16" customFormat="1" ht="78" customHeight="1" x14ac:dyDescent="0.25">
      <c r="A257" s="96">
        <v>194</v>
      </c>
      <c r="B257" s="93" t="s">
        <v>495</v>
      </c>
      <c r="C257" s="94" t="s">
        <v>496</v>
      </c>
      <c r="D257" s="26" t="s">
        <v>446</v>
      </c>
      <c r="E257" s="95">
        <v>71.89</v>
      </c>
      <c r="F257" s="27">
        <v>4766.2299999999996</v>
      </c>
      <c r="G257" s="90">
        <f t="shared" si="16"/>
        <v>342644.27</v>
      </c>
      <c r="H257" s="23">
        <f t="shared" si="17"/>
        <v>8.5223583568487787E-3</v>
      </c>
      <c r="I257" s="107">
        <f>ROUND(F257*Прил.10!$D$12,2)</f>
        <v>38320.49</v>
      </c>
      <c r="J257" s="28">
        <f t="shared" si="18"/>
        <v>2754860.03</v>
      </c>
    </row>
    <row r="258" spans="1:10" s="16" customFormat="1" ht="31.15" customHeight="1" x14ac:dyDescent="0.25">
      <c r="A258" s="96">
        <v>195</v>
      </c>
      <c r="B258" s="93" t="s">
        <v>497</v>
      </c>
      <c r="C258" s="94" t="s">
        <v>498</v>
      </c>
      <c r="D258" s="26" t="s">
        <v>499</v>
      </c>
      <c r="E258" s="95">
        <v>2202</v>
      </c>
      <c r="F258" s="27">
        <v>145.94999999999999</v>
      </c>
      <c r="G258" s="90">
        <f t="shared" si="16"/>
        <v>321381.90000000002</v>
      </c>
      <c r="H258" s="23">
        <f t="shared" si="17"/>
        <v>7.9935138597383767E-3</v>
      </c>
      <c r="I258" s="107">
        <f>ROUND(F258*Прил.10!$D$12,2)</f>
        <v>1173.44</v>
      </c>
      <c r="J258" s="28">
        <f t="shared" si="18"/>
        <v>2583914.88</v>
      </c>
    </row>
    <row r="259" spans="1:10" s="16" customFormat="1" ht="15.6" customHeight="1" x14ac:dyDescent="0.25">
      <c r="A259" s="96">
        <v>196</v>
      </c>
      <c r="B259" s="93" t="s">
        <v>500</v>
      </c>
      <c r="C259" s="94" t="s">
        <v>501</v>
      </c>
      <c r="D259" s="26" t="s">
        <v>446</v>
      </c>
      <c r="E259" s="95">
        <v>426.351562</v>
      </c>
      <c r="F259" s="27">
        <v>728.2</v>
      </c>
      <c r="G259" s="90">
        <f t="shared" si="16"/>
        <v>310469.21000000002</v>
      </c>
      <c r="H259" s="23">
        <f t="shared" si="17"/>
        <v>7.7220899283905681E-3</v>
      </c>
      <c r="I259" s="107">
        <f>ROUND(F259*Прил.10!$D$12,2)</f>
        <v>5854.73</v>
      </c>
      <c r="J259" s="28">
        <f t="shared" si="18"/>
        <v>2496173.2799999998</v>
      </c>
    </row>
    <row r="260" spans="1:10" s="16" customFormat="1" ht="46.9" customHeight="1" x14ac:dyDescent="0.25">
      <c r="A260" s="96">
        <v>197</v>
      </c>
      <c r="B260" s="93" t="s">
        <v>502</v>
      </c>
      <c r="C260" s="94" t="s">
        <v>503</v>
      </c>
      <c r="D260" s="26" t="s">
        <v>453</v>
      </c>
      <c r="E260" s="95">
        <v>664</v>
      </c>
      <c r="F260" s="27">
        <v>442.36</v>
      </c>
      <c r="G260" s="90">
        <f t="shared" si="16"/>
        <v>293727.03999999998</v>
      </c>
      <c r="H260" s="23">
        <f t="shared" si="17"/>
        <v>7.3056732977803927E-3</v>
      </c>
      <c r="I260" s="107">
        <f>ROUND(F260*Прил.10!$D$12,2)</f>
        <v>3556.57</v>
      </c>
      <c r="J260" s="28">
        <f t="shared" si="18"/>
        <v>2361562.48</v>
      </c>
    </row>
    <row r="261" spans="1:10" s="16" customFormat="1" ht="46.9" customHeight="1" x14ac:dyDescent="0.25">
      <c r="A261" s="96">
        <v>198</v>
      </c>
      <c r="B261" s="93" t="s">
        <v>504</v>
      </c>
      <c r="C261" s="94" t="s">
        <v>505</v>
      </c>
      <c r="D261" s="26" t="s">
        <v>453</v>
      </c>
      <c r="E261" s="95">
        <v>2138</v>
      </c>
      <c r="F261" s="27">
        <v>132.79</v>
      </c>
      <c r="G261" s="90">
        <f t="shared" si="16"/>
        <v>283905.02</v>
      </c>
      <c r="H261" s="23">
        <f t="shared" si="17"/>
        <v>7.0613768610469389E-3</v>
      </c>
      <c r="I261" s="107">
        <f>ROUND(F261*Прил.10!$D$12,2)</f>
        <v>1067.6300000000001</v>
      </c>
      <c r="J261" s="28">
        <f t="shared" si="18"/>
        <v>2282592.94</v>
      </c>
    </row>
    <row r="262" spans="1:10" s="16" customFormat="1" ht="46.9" customHeight="1" x14ac:dyDescent="0.25">
      <c r="A262" s="96">
        <v>199</v>
      </c>
      <c r="B262" s="93" t="s">
        <v>506</v>
      </c>
      <c r="C262" s="94" t="s">
        <v>507</v>
      </c>
      <c r="D262" s="26" t="s">
        <v>443</v>
      </c>
      <c r="E262" s="95">
        <v>425.16962000000001</v>
      </c>
      <c r="F262" s="27">
        <v>665</v>
      </c>
      <c r="G262" s="90">
        <f t="shared" si="16"/>
        <v>282737.8</v>
      </c>
      <c r="H262" s="23">
        <f t="shared" si="17"/>
        <v>7.0323453902411334E-3</v>
      </c>
      <c r="I262" s="107">
        <f>ROUND(F262*Прил.10!$D$12,2)</f>
        <v>5346.6</v>
      </c>
      <c r="J262" s="28">
        <f t="shared" si="18"/>
        <v>2273211.89</v>
      </c>
    </row>
    <row r="263" spans="1:10" s="16" customFormat="1" ht="31.15" customHeight="1" x14ac:dyDescent="0.25">
      <c r="A263" s="96">
        <v>200</v>
      </c>
      <c r="B263" s="93" t="s">
        <v>508</v>
      </c>
      <c r="C263" s="94" t="s">
        <v>509</v>
      </c>
      <c r="D263" s="26" t="s">
        <v>443</v>
      </c>
      <c r="E263" s="95">
        <v>3968.024034</v>
      </c>
      <c r="F263" s="27">
        <v>70.599999999999994</v>
      </c>
      <c r="G263" s="90">
        <f t="shared" si="16"/>
        <v>280142.5</v>
      </c>
      <c r="H263" s="23">
        <f t="shared" si="17"/>
        <v>6.9677942549090603E-3</v>
      </c>
      <c r="I263" s="107">
        <f>ROUND(F263*Прил.10!$D$12,2)</f>
        <v>567.62</v>
      </c>
      <c r="J263" s="28">
        <f t="shared" si="18"/>
        <v>2252329.7999999998</v>
      </c>
    </row>
    <row r="264" spans="1:10" s="16" customFormat="1" ht="31.15" customHeight="1" x14ac:dyDescent="0.25">
      <c r="A264" s="96">
        <v>201</v>
      </c>
      <c r="B264" s="93" t="s">
        <v>461</v>
      </c>
      <c r="C264" s="94" t="s">
        <v>462</v>
      </c>
      <c r="D264" s="26" t="s">
        <v>443</v>
      </c>
      <c r="E264" s="95">
        <v>53.9</v>
      </c>
      <c r="F264" s="27">
        <v>5190.38</v>
      </c>
      <c r="G264" s="90">
        <f t="shared" si="16"/>
        <v>279761.48</v>
      </c>
      <c r="H264" s="23">
        <f t="shared" si="17"/>
        <v>6.9583174030675666E-3</v>
      </c>
      <c r="I264" s="107">
        <f>ROUND(F264*Прил.10!$D$12,2)</f>
        <v>41730.660000000003</v>
      </c>
      <c r="J264" s="28">
        <f t="shared" si="18"/>
        <v>2249282.5699999998</v>
      </c>
    </row>
    <row r="265" spans="1:10" s="16" customFormat="1" ht="50.25" customHeight="1" x14ac:dyDescent="0.25">
      <c r="A265" s="96">
        <v>202</v>
      </c>
      <c r="B265" s="93" t="s">
        <v>510</v>
      </c>
      <c r="C265" s="94" t="s">
        <v>511</v>
      </c>
      <c r="D265" s="26" t="s">
        <v>483</v>
      </c>
      <c r="E265" s="95">
        <v>876.56</v>
      </c>
      <c r="F265" s="27">
        <v>299.5</v>
      </c>
      <c r="G265" s="90">
        <f t="shared" si="16"/>
        <v>262529.71999999997</v>
      </c>
      <c r="H265" s="23">
        <f t="shared" si="17"/>
        <v>6.5297235326981238E-3</v>
      </c>
      <c r="I265" s="107">
        <f>ROUND(F265*Прил.10!$D$12,2)</f>
        <v>2407.98</v>
      </c>
      <c r="J265" s="28">
        <f t="shared" si="18"/>
        <v>2110738.9500000002</v>
      </c>
    </row>
    <row r="266" spans="1:10" s="16" customFormat="1" ht="31.15" customHeight="1" x14ac:dyDescent="0.25">
      <c r="A266" s="96">
        <v>203</v>
      </c>
      <c r="B266" s="93" t="s">
        <v>497</v>
      </c>
      <c r="C266" s="94" t="s">
        <v>498</v>
      </c>
      <c r="D266" s="26" t="s">
        <v>499</v>
      </c>
      <c r="E266" s="95">
        <v>1782</v>
      </c>
      <c r="F266" s="27">
        <v>145.94999999999999</v>
      </c>
      <c r="G266" s="90">
        <f t="shared" si="16"/>
        <v>260082.9</v>
      </c>
      <c r="H266" s="23">
        <f t="shared" si="17"/>
        <v>6.4688654396247896E-3</v>
      </c>
      <c r="I266" s="107">
        <f>ROUND(F266*Прил.10!$D$12,2)</f>
        <v>1173.44</v>
      </c>
      <c r="J266" s="28">
        <f t="shared" si="18"/>
        <v>2091070.08</v>
      </c>
    </row>
    <row r="267" spans="1:10" s="16" customFormat="1" ht="46.9" customHeight="1" x14ac:dyDescent="0.25">
      <c r="A267" s="96">
        <v>204</v>
      </c>
      <c r="B267" s="93" t="s">
        <v>477</v>
      </c>
      <c r="C267" s="94" t="s">
        <v>512</v>
      </c>
      <c r="D267" s="26" t="s">
        <v>513</v>
      </c>
      <c r="E267" s="95">
        <v>55</v>
      </c>
      <c r="F267" s="27">
        <v>4726.46</v>
      </c>
      <c r="G267" s="90">
        <f t="shared" si="16"/>
        <v>259955.3</v>
      </c>
      <c r="H267" s="23">
        <f t="shared" si="17"/>
        <v>6.4656917314336853E-3</v>
      </c>
      <c r="I267" s="107">
        <f>ROUND(F267*Прил.10!$D$12,2)</f>
        <v>38000.74</v>
      </c>
      <c r="J267" s="28">
        <f t="shared" si="18"/>
        <v>2090040.7</v>
      </c>
    </row>
    <row r="268" spans="1:10" s="16" customFormat="1" ht="46.9" customHeight="1" x14ac:dyDescent="0.25">
      <c r="A268" s="96">
        <v>205</v>
      </c>
      <c r="B268" s="93" t="s">
        <v>514</v>
      </c>
      <c r="C268" s="94" t="s">
        <v>515</v>
      </c>
      <c r="D268" s="26" t="s">
        <v>443</v>
      </c>
      <c r="E268" s="95">
        <v>427.93693000000002</v>
      </c>
      <c r="F268" s="27">
        <v>600</v>
      </c>
      <c r="G268" s="90">
        <f t="shared" si="16"/>
        <v>256762.16</v>
      </c>
      <c r="H268" s="23">
        <f t="shared" si="17"/>
        <v>6.3862709275673661E-3</v>
      </c>
      <c r="I268" s="107">
        <f>ROUND(F268*Прил.10!$D$12,2)</f>
        <v>4824</v>
      </c>
      <c r="J268" s="28">
        <f t="shared" si="18"/>
        <v>2064367.75</v>
      </c>
    </row>
    <row r="269" spans="1:10" s="16" customFormat="1" ht="46.9" customHeight="1" x14ac:dyDescent="0.25">
      <c r="A269" s="96">
        <v>206</v>
      </c>
      <c r="B269" s="93" t="s">
        <v>516</v>
      </c>
      <c r="C269" s="94" t="s">
        <v>517</v>
      </c>
      <c r="D269" s="26" t="s">
        <v>518</v>
      </c>
      <c r="E269" s="95">
        <v>4267.0200000000004</v>
      </c>
      <c r="F269" s="27">
        <v>59.29</v>
      </c>
      <c r="G269" s="90">
        <f t="shared" si="16"/>
        <v>252991.62</v>
      </c>
      <c r="H269" s="23">
        <f t="shared" si="17"/>
        <v>6.2924888454130882E-3</v>
      </c>
      <c r="I269" s="107">
        <f>ROUND(F269*Прил.10!$D$12,2)</f>
        <v>476.69</v>
      </c>
      <c r="J269" s="28">
        <f t="shared" si="18"/>
        <v>2034045.76</v>
      </c>
    </row>
    <row r="270" spans="1:10" s="16" customFormat="1" ht="31.15" customHeight="1" x14ac:dyDescent="0.25">
      <c r="A270" s="96">
        <v>207</v>
      </c>
      <c r="B270" s="93" t="s">
        <v>497</v>
      </c>
      <c r="C270" s="94" t="s">
        <v>498</v>
      </c>
      <c r="D270" s="26" t="s">
        <v>499</v>
      </c>
      <c r="E270" s="95">
        <v>450</v>
      </c>
      <c r="F270" s="27">
        <v>145.94999999999999</v>
      </c>
      <c r="G270" s="90">
        <f t="shared" si="16"/>
        <v>65677.5</v>
      </c>
      <c r="H270" s="23">
        <f t="shared" si="17"/>
        <v>1.6335518786931287E-3</v>
      </c>
      <c r="I270" s="107">
        <f>ROUND(F270*Прил.10!$D$12,2)</f>
        <v>1173.44</v>
      </c>
      <c r="J270" s="28">
        <f t="shared" si="18"/>
        <v>528048</v>
      </c>
    </row>
    <row r="271" spans="1:10" s="16" customFormat="1" ht="15.6" customHeight="1" x14ac:dyDescent="0.25">
      <c r="A271" s="96">
        <v>208</v>
      </c>
      <c r="B271" s="93" t="s">
        <v>454</v>
      </c>
      <c r="C271" s="94" t="s">
        <v>455</v>
      </c>
      <c r="D271" s="26" t="s">
        <v>453</v>
      </c>
      <c r="E271" s="95">
        <v>1050</v>
      </c>
      <c r="F271" s="27">
        <v>57.5</v>
      </c>
      <c r="G271" s="90">
        <f t="shared" si="16"/>
        <v>60375</v>
      </c>
      <c r="H271" s="23">
        <f t="shared" si="17"/>
        <v>1.5016663952814532E-3</v>
      </c>
      <c r="I271" s="107">
        <f>ROUND(F271*Прил.10!$D$12,2)</f>
        <v>462.3</v>
      </c>
      <c r="J271" s="28">
        <f t="shared" si="18"/>
        <v>485415</v>
      </c>
    </row>
    <row r="272" spans="1:10" s="16" customFormat="1" ht="15.6" customHeight="1" x14ac:dyDescent="0.25">
      <c r="A272" s="96">
        <v>209</v>
      </c>
      <c r="B272" s="93" t="s">
        <v>519</v>
      </c>
      <c r="C272" s="94" t="s">
        <v>520</v>
      </c>
      <c r="D272" s="26" t="s">
        <v>521</v>
      </c>
      <c r="E272" s="95">
        <v>17.82</v>
      </c>
      <c r="F272" s="27">
        <v>519.24</v>
      </c>
      <c r="G272" s="90">
        <f t="shared" si="16"/>
        <v>9252.86</v>
      </c>
      <c r="H272" s="23">
        <f t="shared" si="17"/>
        <v>2.3014010637257057E-4</v>
      </c>
      <c r="I272" s="107">
        <f>ROUND(F272*Прил.10!$D$12,2)</f>
        <v>4174.6899999999996</v>
      </c>
      <c r="J272" s="28">
        <f t="shared" si="18"/>
        <v>74392.98</v>
      </c>
    </row>
    <row r="273" spans="1:10" s="16" customFormat="1" ht="15.6" customHeight="1" x14ac:dyDescent="0.25">
      <c r="A273" s="96"/>
      <c r="B273" s="176" t="s">
        <v>1662</v>
      </c>
      <c r="C273" s="172"/>
      <c r="D273" s="172"/>
      <c r="E273" s="172"/>
      <c r="F273" s="177"/>
      <c r="G273" s="27">
        <f>SUM(G230:G272)</f>
        <v>34114864.479999997</v>
      </c>
      <c r="H273" s="23">
        <f>SUM(H230:H272)</f>
        <v>0.84851586864094197</v>
      </c>
      <c r="I273" s="22"/>
      <c r="J273" s="22">
        <f>SUM(J230:J272)</f>
        <v>274282848.50999999</v>
      </c>
    </row>
    <row r="274" spans="1:10" s="16" customFormat="1" ht="15.6" hidden="1" customHeight="1" outlineLevel="1" x14ac:dyDescent="0.25">
      <c r="A274" s="20">
        <v>210</v>
      </c>
      <c r="B274" s="91" t="s">
        <v>477</v>
      </c>
      <c r="C274" s="25" t="s">
        <v>522</v>
      </c>
      <c r="D274" s="26" t="s">
        <v>499</v>
      </c>
      <c r="E274" s="47">
        <v>462</v>
      </c>
      <c r="F274" s="27">
        <v>385.08</v>
      </c>
      <c r="G274" s="90">
        <f t="shared" ref="G274:G337" si="19">ROUND(F274*E274,2)</f>
        <v>177906.96</v>
      </c>
      <c r="H274" s="23">
        <f t="shared" ref="H274:H337" si="20">G274/$G$883</f>
        <v>4.4249590611789924E-3</v>
      </c>
      <c r="I274" s="107">
        <f>ROUND(F274*Прил.10!$D$12,2)</f>
        <v>3096.04</v>
      </c>
      <c r="J274" s="28">
        <f t="shared" ref="J274:J337" si="21">ROUND(I274*E274,2)</f>
        <v>1430370.48</v>
      </c>
    </row>
    <row r="275" spans="1:10" s="16" customFormat="1" ht="15.6" hidden="1" customHeight="1" outlineLevel="1" x14ac:dyDescent="0.25">
      <c r="A275" s="96">
        <v>211</v>
      </c>
      <c r="B275" s="91" t="s">
        <v>477</v>
      </c>
      <c r="C275" s="25" t="s">
        <v>523</v>
      </c>
      <c r="D275" s="26" t="s">
        <v>453</v>
      </c>
      <c r="E275" s="47">
        <v>466</v>
      </c>
      <c r="F275" s="30">
        <v>381.74</v>
      </c>
      <c r="G275" s="90">
        <f t="shared" si="19"/>
        <v>177890.84</v>
      </c>
      <c r="H275" s="23">
        <f t="shared" si="20"/>
        <v>4.4245581193604932E-3</v>
      </c>
      <c r="I275" s="107">
        <f>ROUND(F275*Прил.10!$D$12,2)</f>
        <v>3069.19</v>
      </c>
      <c r="J275" s="28">
        <f t="shared" si="21"/>
        <v>1430242.54</v>
      </c>
    </row>
    <row r="276" spans="1:10" s="16" customFormat="1" ht="15.6" hidden="1" customHeight="1" outlineLevel="1" x14ac:dyDescent="0.25">
      <c r="A276" s="96">
        <v>212</v>
      </c>
      <c r="B276" s="91" t="s">
        <v>477</v>
      </c>
      <c r="C276" s="25" t="s">
        <v>524</v>
      </c>
      <c r="D276" s="26" t="s">
        <v>453</v>
      </c>
      <c r="E276" s="47">
        <v>7840</v>
      </c>
      <c r="F276" s="27">
        <v>22.03</v>
      </c>
      <c r="G276" s="90">
        <f t="shared" si="19"/>
        <v>172715.2</v>
      </c>
      <c r="H276" s="23">
        <f t="shared" si="20"/>
        <v>4.2958279386221994E-3</v>
      </c>
      <c r="I276" s="107">
        <f>ROUND(F276*Прил.10!$D$12,2)</f>
        <v>177.12</v>
      </c>
      <c r="J276" s="28">
        <f t="shared" si="21"/>
        <v>1388620.8</v>
      </c>
    </row>
    <row r="277" spans="1:10" s="16" customFormat="1" ht="46.9" hidden="1" customHeight="1" outlineLevel="1" x14ac:dyDescent="0.25">
      <c r="A277" s="96">
        <v>213</v>
      </c>
      <c r="B277" s="24" t="s">
        <v>525</v>
      </c>
      <c r="C277" s="25" t="s">
        <v>526</v>
      </c>
      <c r="D277" s="26" t="s">
        <v>446</v>
      </c>
      <c r="E277" s="47">
        <v>373.20549999999997</v>
      </c>
      <c r="F277" s="27">
        <v>412</v>
      </c>
      <c r="G277" s="90">
        <f t="shared" si="19"/>
        <v>153760.67000000001</v>
      </c>
      <c r="H277" s="23">
        <f t="shared" si="20"/>
        <v>3.8243847793782378E-3</v>
      </c>
      <c r="I277" s="107">
        <f>ROUND(F277*Прил.10!$D$12,2)</f>
        <v>3312.48</v>
      </c>
      <c r="J277" s="28">
        <f t="shared" si="21"/>
        <v>1236235.75</v>
      </c>
    </row>
    <row r="278" spans="1:10" s="16" customFormat="1" ht="31.15" hidden="1" customHeight="1" outlineLevel="1" x14ac:dyDescent="0.25">
      <c r="A278" s="96">
        <v>214</v>
      </c>
      <c r="B278" s="24" t="s">
        <v>527</v>
      </c>
      <c r="C278" s="25" t="s">
        <v>528</v>
      </c>
      <c r="D278" s="26" t="s">
        <v>446</v>
      </c>
      <c r="E278" s="47">
        <v>22.5504</v>
      </c>
      <c r="F278" s="27">
        <v>6500.56</v>
      </c>
      <c r="G278" s="90">
        <f t="shared" si="19"/>
        <v>146590.23000000001</v>
      </c>
      <c r="H278" s="23">
        <f t="shared" si="20"/>
        <v>3.6460392922166322E-3</v>
      </c>
      <c r="I278" s="107">
        <f>ROUND(F278*Прил.10!$D$12,2)</f>
        <v>52264.5</v>
      </c>
      <c r="J278" s="28">
        <f t="shared" si="21"/>
        <v>1178585.3799999999</v>
      </c>
    </row>
    <row r="279" spans="1:10" s="16" customFormat="1" ht="62.45" hidden="1" customHeight="1" outlineLevel="1" x14ac:dyDescent="0.25">
      <c r="A279" s="96">
        <v>215</v>
      </c>
      <c r="B279" s="24" t="s">
        <v>529</v>
      </c>
      <c r="C279" s="25" t="s">
        <v>530</v>
      </c>
      <c r="D279" s="26" t="s">
        <v>446</v>
      </c>
      <c r="E279" s="47">
        <v>0.27</v>
      </c>
      <c r="F279" s="27">
        <v>520484.22</v>
      </c>
      <c r="G279" s="90">
        <f t="shared" si="19"/>
        <v>140530.74</v>
      </c>
      <c r="H279" s="23">
        <f t="shared" si="20"/>
        <v>3.495325710344267E-3</v>
      </c>
      <c r="I279" s="107">
        <f>ROUND(F279*Прил.10!$D$12,2)</f>
        <v>4184693.13</v>
      </c>
      <c r="J279" s="28">
        <f t="shared" si="21"/>
        <v>1129867.1499999999</v>
      </c>
    </row>
    <row r="280" spans="1:10" s="16" customFormat="1" ht="31.15" hidden="1" customHeight="1" outlineLevel="1" x14ac:dyDescent="0.25">
      <c r="A280" s="96">
        <v>216</v>
      </c>
      <c r="B280" s="24" t="s">
        <v>531</v>
      </c>
      <c r="C280" s="25" t="s">
        <v>532</v>
      </c>
      <c r="D280" s="26" t="s">
        <v>446</v>
      </c>
      <c r="E280" s="47">
        <v>276.7328</v>
      </c>
      <c r="F280" s="27">
        <v>478.23</v>
      </c>
      <c r="G280" s="90">
        <f t="shared" si="19"/>
        <v>132341.93</v>
      </c>
      <c r="H280" s="23">
        <f t="shared" si="20"/>
        <v>3.291650997394458E-3</v>
      </c>
      <c r="I280" s="107">
        <f>ROUND(F280*Прил.10!$D$12,2)</f>
        <v>3844.97</v>
      </c>
      <c r="J280" s="28">
        <f t="shared" si="21"/>
        <v>1064029.31</v>
      </c>
    </row>
    <row r="281" spans="1:10" s="16" customFormat="1" ht="31.15" hidden="1" customHeight="1" outlineLevel="1" x14ac:dyDescent="0.25">
      <c r="A281" s="96">
        <v>217</v>
      </c>
      <c r="B281" s="24" t="s">
        <v>533</v>
      </c>
      <c r="C281" s="25" t="s">
        <v>534</v>
      </c>
      <c r="D281" s="26" t="s">
        <v>446</v>
      </c>
      <c r="E281" s="47">
        <v>19.211739999999999</v>
      </c>
      <c r="F281" s="27">
        <v>6726.18</v>
      </c>
      <c r="G281" s="90">
        <f t="shared" si="19"/>
        <v>129221.62</v>
      </c>
      <c r="H281" s="23">
        <f t="shared" si="20"/>
        <v>3.2140416446845505E-3</v>
      </c>
      <c r="I281" s="107">
        <f>ROUND(F281*Прил.10!$D$12,2)</f>
        <v>54078.49</v>
      </c>
      <c r="J281" s="28">
        <f t="shared" si="21"/>
        <v>1038941.89</v>
      </c>
    </row>
    <row r="282" spans="1:10" s="16" customFormat="1" ht="31.15" hidden="1" customHeight="1" outlineLevel="1" x14ac:dyDescent="0.25">
      <c r="A282" s="96">
        <v>218</v>
      </c>
      <c r="B282" s="24" t="s">
        <v>535</v>
      </c>
      <c r="C282" s="25" t="s">
        <v>536</v>
      </c>
      <c r="D282" s="26" t="s">
        <v>443</v>
      </c>
      <c r="E282" s="47">
        <v>186.09899999999999</v>
      </c>
      <c r="F282" s="27">
        <v>592.76</v>
      </c>
      <c r="G282" s="90">
        <f t="shared" si="19"/>
        <v>110312.04</v>
      </c>
      <c r="H282" s="23">
        <f t="shared" si="20"/>
        <v>2.743716496280637E-3</v>
      </c>
      <c r="I282" s="107">
        <f>ROUND(F282*Прил.10!$D$12,2)</f>
        <v>4765.79</v>
      </c>
      <c r="J282" s="28">
        <f t="shared" si="21"/>
        <v>886908.75</v>
      </c>
    </row>
    <row r="283" spans="1:10" s="16" customFormat="1" ht="15.6" hidden="1" customHeight="1" outlineLevel="1" x14ac:dyDescent="0.25">
      <c r="A283" s="96">
        <v>219</v>
      </c>
      <c r="B283" s="91" t="s">
        <v>477</v>
      </c>
      <c r="C283" s="25" t="s">
        <v>537</v>
      </c>
      <c r="D283" s="26" t="s">
        <v>453</v>
      </c>
      <c r="E283" s="47">
        <v>1560</v>
      </c>
      <c r="F283" s="27">
        <v>69.069999999999993</v>
      </c>
      <c r="G283" s="90">
        <f t="shared" si="19"/>
        <v>107749.2</v>
      </c>
      <c r="H283" s="23">
        <f t="shared" si="20"/>
        <v>2.6799727164962379E-3</v>
      </c>
      <c r="I283" s="107">
        <f>ROUND(F283*Прил.10!$D$12,2)</f>
        <v>555.32000000000005</v>
      </c>
      <c r="J283" s="28">
        <f t="shared" si="21"/>
        <v>866299.2</v>
      </c>
    </row>
    <row r="284" spans="1:10" s="16" customFormat="1" ht="15.6" hidden="1" customHeight="1" outlineLevel="1" x14ac:dyDescent="0.25">
      <c r="A284" s="96">
        <v>220</v>
      </c>
      <c r="B284" s="24" t="s">
        <v>538</v>
      </c>
      <c r="C284" s="25" t="s">
        <v>539</v>
      </c>
      <c r="D284" s="26" t="s">
        <v>540</v>
      </c>
      <c r="E284" s="47">
        <v>397.29</v>
      </c>
      <c r="F284" s="27">
        <v>268.89999999999998</v>
      </c>
      <c r="G284" s="90">
        <f t="shared" si="19"/>
        <v>106831.28</v>
      </c>
      <c r="H284" s="23">
        <f t="shared" si="20"/>
        <v>2.6571419153772853E-3</v>
      </c>
      <c r="I284" s="107">
        <f>ROUND(F284*Прил.10!$D$12,2)</f>
        <v>2161.96</v>
      </c>
      <c r="J284" s="28">
        <f t="shared" si="21"/>
        <v>858925.09</v>
      </c>
    </row>
    <row r="285" spans="1:10" s="16" customFormat="1" ht="15.6" hidden="1" customHeight="1" outlineLevel="1" x14ac:dyDescent="0.25">
      <c r="A285" s="96">
        <v>221</v>
      </c>
      <c r="B285" s="91" t="s">
        <v>477</v>
      </c>
      <c r="C285" s="25" t="s">
        <v>541</v>
      </c>
      <c r="D285" s="26" t="s">
        <v>453</v>
      </c>
      <c r="E285" s="47">
        <v>3920</v>
      </c>
      <c r="F285" s="27">
        <v>26.82</v>
      </c>
      <c r="G285" s="90">
        <f t="shared" si="19"/>
        <v>105134.39999999999</v>
      </c>
      <c r="H285" s="23">
        <f t="shared" si="20"/>
        <v>2.6149365708998495E-3</v>
      </c>
      <c r="I285" s="107">
        <f>ROUND(F285*Прил.10!$D$12,2)</f>
        <v>215.63</v>
      </c>
      <c r="J285" s="28">
        <f t="shared" si="21"/>
        <v>845269.6</v>
      </c>
    </row>
    <row r="286" spans="1:10" s="16" customFormat="1" ht="15.6" hidden="1" customHeight="1" outlineLevel="1" x14ac:dyDescent="0.25">
      <c r="A286" s="96">
        <v>222</v>
      </c>
      <c r="B286" s="91" t="s">
        <v>477</v>
      </c>
      <c r="C286" s="25" t="s">
        <v>542</v>
      </c>
      <c r="D286" s="26" t="s">
        <v>483</v>
      </c>
      <c r="E286" s="47">
        <v>655</v>
      </c>
      <c r="F286" s="30">
        <v>148.88999999999999</v>
      </c>
      <c r="G286" s="90">
        <f t="shared" si="19"/>
        <v>97522.95</v>
      </c>
      <c r="H286" s="23">
        <f t="shared" si="20"/>
        <v>2.4256221413451492E-3</v>
      </c>
      <c r="I286" s="107">
        <f>ROUND(F286*Прил.10!$D$12,2)</f>
        <v>1197.08</v>
      </c>
      <c r="J286" s="28">
        <f t="shared" si="21"/>
        <v>784087.4</v>
      </c>
    </row>
    <row r="287" spans="1:10" s="16" customFormat="1" ht="15.6" hidden="1" customHeight="1" outlineLevel="1" x14ac:dyDescent="0.25">
      <c r="A287" s="96">
        <v>223</v>
      </c>
      <c r="B287" s="91" t="s">
        <v>477</v>
      </c>
      <c r="C287" s="25" t="s">
        <v>543</v>
      </c>
      <c r="D287" s="26" t="s">
        <v>453</v>
      </c>
      <c r="E287" s="47">
        <v>245</v>
      </c>
      <c r="F287" s="27">
        <v>388.37</v>
      </c>
      <c r="G287" s="90">
        <f t="shared" si="19"/>
        <v>95150.65</v>
      </c>
      <c r="H287" s="23">
        <f t="shared" si="20"/>
        <v>2.3666175336511338E-3</v>
      </c>
      <c r="I287" s="107">
        <f>ROUND(F287*Прил.10!$D$12,2)</f>
        <v>3122.49</v>
      </c>
      <c r="J287" s="28">
        <f t="shared" si="21"/>
        <v>765010.05</v>
      </c>
    </row>
    <row r="288" spans="1:10" s="16" customFormat="1" ht="15.6" hidden="1" customHeight="1" outlineLevel="1" x14ac:dyDescent="0.25">
      <c r="A288" s="96">
        <v>224</v>
      </c>
      <c r="B288" s="24" t="s">
        <v>544</v>
      </c>
      <c r="C288" s="25" t="s">
        <v>545</v>
      </c>
      <c r="D288" s="26" t="s">
        <v>460</v>
      </c>
      <c r="E288" s="47">
        <v>5764.5</v>
      </c>
      <c r="F288" s="27">
        <v>16.5</v>
      </c>
      <c r="G288" s="90">
        <f t="shared" si="19"/>
        <v>95114.25</v>
      </c>
      <c r="H288" s="23">
        <f t="shared" si="20"/>
        <v>2.3657121811577466E-3</v>
      </c>
      <c r="I288" s="107">
        <f>ROUND(F288*Прил.10!$D$12,2)</f>
        <v>132.66</v>
      </c>
      <c r="J288" s="28">
        <f t="shared" si="21"/>
        <v>764718.57</v>
      </c>
    </row>
    <row r="289" spans="1:10" s="16" customFormat="1" ht="15.6" hidden="1" customHeight="1" outlineLevel="1" x14ac:dyDescent="0.25">
      <c r="A289" s="96">
        <v>225</v>
      </c>
      <c r="B289" s="91" t="s">
        <v>477</v>
      </c>
      <c r="C289" s="25" t="s">
        <v>522</v>
      </c>
      <c r="D289" s="26" t="s">
        <v>499</v>
      </c>
      <c r="E289" s="47">
        <v>216</v>
      </c>
      <c r="F289" s="27">
        <v>385.08</v>
      </c>
      <c r="G289" s="90">
        <f t="shared" si="19"/>
        <v>83177.279999999999</v>
      </c>
      <c r="H289" s="23">
        <f t="shared" si="20"/>
        <v>2.0688120286031656E-3</v>
      </c>
      <c r="I289" s="107">
        <f>ROUND(F289*Прил.10!$D$12,2)</f>
        <v>3096.04</v>
      </c>
      <c r="J289" s="28">
        <f t="shared" si="21"/>
        <v>668744.64</v>
      </c>
    </row>
    <row r="290" spans="1:10" s="16" customFormat="1" ht="78" hidden="1" customHeight="1" outlineLevel="1" x14ac:dyDescent="0.25">
      <c r="A290" s="96">
        <v>226</v>
      </c>
      <c r="B290" s="24" t="s">
        <v>546</v>
      </c>
      <c r="C290" s="25" t="s">
        <v>547</v>
      </c>
      <c r="D290" s="26" t="s">
        <v>446</v>
      </c>
      <c r="E290" s="47">
        <v>0.80062500000000003</v>
      </c>
      <c r="F290" s="27">
        <v>95280.47</v>
      </c>
      <c r="G290" s="90">
        <f t="shared" si="19"/>
        <v>76283.929999999993</v>
      </c>
      <c r="H290" s="23">
        <f t="shared" si="20"/>
        <v>1.8973584129358626E-3</v>
      </c>
      <c r="I290" s="107">
        <f>ROUND(F290*Прил.10!$D$12,2)</f>
        <v>766054.98</v>
      </c>
      <c r="J290" s="28">
        <f t="shared" si="21"/>
        <v>613322.77</v>
      </c>
    </row>
    <row r="291" spans="1:10" s="16" customFormat="1" ht="15.6" hidden="1" customHeight="1" outlineLevel="1" x14ac:dyDescent="0.25">
      <c r="A291" s="96">
        <v>227</v>
      </c>
      <c r="B291" s="91" t="s">
        <v>477</v>
      </c>
      <c r="C291" s="25" t="s">
        <v>548</v>
      </c>
      <c r="D291" s="26" t="s">
        <v>453</v>
      </c>
      <c r="E291" s="47">
        <v>182</v>
      </c>
      <c r="F291" s="30">
        <v>414.48</v>
      </c>
      <c r="G291" s="90">
        <f t="shared" si="19"/>
        <v>75435.360000000001</v>
      </c>
      <c r="H291" s="23">
        <f t="shared" si="20"/>
        <v>1.8762525072953827E-3</v>
      </c>
      <c r="I291" s="107">
        <f>ROUND(F291*Прил.10!$D$12,2)</f>
        <v>3332.42</v>
      </c>
      <c r="J291" s="28">
        <f t="shared" si="21"/>
        <v>606500.43999999994</v>
      </c>
    </row>
    <row r="292" spans="1:10" s="16" customFormat="1" ht="46.9" hidden="1" customHeight="1" outlineLevel="1" x14ac:dyDescent="0.25">
      <c r="A292" s="96">
        <v>228</v>
      </c>
      <c r="B292" s="24" t="s">
        <v>549</v>
      </c>
      <c r="C292" s="25" t="s">
        <v>550</v>
      </c>
      <c r="D292" s="26" t="s">
        <v>443</v>
      </c>
      <c r="E292" s="47">
        <v>71.318303</v>
      </c>
      <c r="F292" s="27">
        <v>1056</v>
      </c>
      <c r="G292" s="90">
        <f t="shared" si="19"/>
        <v>75312.13</v>
      </c>
      <c r="H292" s="23">
        <f t="shared" si="20"/>
        <v>1.8731874911481275E-3</v>
      </c>
      <c r="I292" s="107">
        <f>ROUND(F292*Прил.10!$D$12,2)</f>
        <v>8490.24</v>
      </c>
      <c r="J292" s="28">
        <f t="shared" si="21"/>
        <v>605509.51</v>
      </c>
    </row>
    <row r="293" spans="1:10" s="16" customFormat="1" ht="31.15" hidden="1" customHeight="1" outlineLevel="1" x14ac:dyDescent="0.25">
      <c r="A293" s="96">
        <v>229</v>
      </c>
      <c r="B293" s="24" t="s">
        <v>551</v>
      </c>
      <c r="C293" s="25" t="s">
        <v>552</v>
      </c>
      <c r="D293" s="26" t="s">
        <v>446</v>
      </c>
      <c r="E293" s="47">
        <v>2.8363679999999998</v>
      </c>
      <c r="F293" s="27">
        <v>25542.66</v>
      </c>
      <c r="G293" s="90">
        <f t="shared" si="19"/>
        <v>72448.38</v>
      </c>
      <c r="H293" s="23">
        <f t="shared" si="20"/>
        <v>1.801959381177324E-3</v>
      </c>
      <c r="I293" s="107">
        <f>ROUND(F293*Прил.10!$D$12,2)</f>
        <v>205362.99</v>
      </c>
      <c r="J293" s="28">
        <f t="shared" si="21"/>
        <v>582485.01</v>
      </c>
    </row>
    <row r="294" spans="1:10" s="16" customFormat="1" ht="15.6" hidden="1" customHeight="1" outlineLevel="1" x14ac:dyDescent="0.25">
      <c r="A294" s="96">
        <v>230</v>
      </c>
      <c r="B294" s="91" t="s">
        <v>477</v>
      </c>
      <c r="C294" s="25" t="s">
        <v>553</v>
      </c>
      <c r="D294" s="26" t="s">
        <v>453</v>
      </c>
      <c r="E294" s="47">
        <v>205</v>
      </c>
      <c r="F294" s="27">
        <v>352.89</v>
      </c>
      <c r="G294" s="90">
        <f t="shared" si="19"/>
        <v>72342.45</v>
      </c>
      <c r="H294" s="23">
        <f t="shared" si="20"/>
        <v>1.79932465618764E-3</v>
      </c>
      <c r="I294" s="107">
        <f>ROUND(F294*Прил.10!$D$12,2)</f>
        <v>2837.24</v>
      </c>
      <c r="J294" s="28">
        <f t="shared" si="21"/>
        <v>581634.19999999995</v>
      </c>
    </row>
    <row r="295" spans="1:10" s="16" customFormat="1" ht="15.6" hidden="1" customHeight="1" outlineLevel="1" x14ac:dyDescent="0.25">
      <c r="A295" s="96">
        <v>231</v>
      </c>
      <c r="B295" s="91" t="s">
        <v>477</v>
      </c>
      <c r="C295" s="25" t="s">
        <v>554</v>
      </c>
      <c r="D295" s="26" t="s">
        <v>453</v>
      </c>
      <c r="E295" s="47">
        <v>1470</v>
      </c>
      <c r="F295" s="27">
        <v>49.08</v>
      </c>
      <c r="G295" s="90">
        <f t="shared" si="19"/>
        <v>72147.600000000006</v>
      </c>
      <c r="H295" s="23">
        <f t="shared" si="20"/>
        <v>1.7944782843926821E-3</v>
      </c>
      <c r="I295" s="107">
        <f>ROUND(F295*Прил.10!$D$12,2)</f>
        <v>394.6</v>
      </c>
      <c r="J295" s="28">
        <f t="shared" si="21"/>
        <v>580062</v>
      </c>
    </row>
    <row r="296" spans="1:10" s="16" customFormat="1" ht="15.6" hidden="1" customHeight="1" outlineLevel="1" x14ac:dyDescent="0.25">
      <c r="A296" s="96">
        <v>232</v>
      </c>
      <c r="B296" s="24" t="s">
        <v>555</v>
      </c>
      <c r="C296" s="25" t="s">
        <v>556</v>
      </c>
      <c r="D296" s="26" t="s">
        <v>494</v>
      </c>
      <c r="E296" s="47">
        <v>1909.10742</v>
      </c>
      <c r="F296" s="27">
        <v>35.53</v>
      </c>
      <c r="G296" s="90">
        <f t="shared" si="19"/>
        <v>67830.59</v>
      </c>
      <c r="H296" s="23">
        <f t="shared" si="20"/>
        <v>1.6871042248466118E-3</v>
      </c>
      <c r="I296" s="107">
        <f>ROUND(F296*Прил.10!$D$12,2)</f>
        <v>285.66000000000003</v>
      </c>
      <c r="J296" s="28">
        <f t="shared" si="21"/>
        <v>545355.63</v>
      </c>
    </row>
    <row r="297" spans="1:10" s="16" customFormat="1" ht="15.6" hidden="1" customHeight="1" outlineLevel="1" x14ac:dyDescent="0.25">
      <c r="A297" s="96">
        <v>233</v>
      </c>
      <c r="B297" s="91" t="s">
        <v>477</v>
      </c>
      <c r="C297" s="25" t="s">
        <v>557</v>
      </c>
      <c r="D297" s="26" t="s">
        <v>483</v>
      </c>
      <c r="E297" s="47">
        <v>1975</v>
      </c>
      <c r="F297" s="30">
        <v>33.950000000000003</v>
      </c>
      <c r="G297" s="90">
        <f t="shared" si="19"/>
        <v>67051.25</v>
      </c>
      <c r="H297" s="23">
        <f t="shared" si="20"/>
        <v>1.6677202300060545E-3</v>
      </c>
      <c r="I297" s="107">
        <f>ROUND(F297*Прил.10!$D$12,2)</f>
        <v>272.95999999999998</v>
      </c>
      <c r="J297" s="28">
        <f t="shared" si="21"/>
        <v>539096</v>
      </c>
    </row>
    <row r="298" spans="1:10" s="16" customFormat="1" ht="15.6" hidden="1" customHeight="1" outlineLevel="1" x14ac:dyDescent="0.25">
      <c r="A298" s="96">
        <v>234</v>
      </c>
      <c r="B298" s="91" t="s">
        <v>477</v>
      </c>
      <c r="C298" s="25" t="s">
        <v>558</v>
      </c>
      <c r="D298" s="26" t="s">
        <v>453</v>
      </c>
      <c r="E298" s="47">
        <v>2100</v>
      </c>
      <c r="F298" s="30">
        <v>30.76</v>
      </c>
      <c r="G298" s="90">
        <f t="shared" si="19"/>
        <v>64596</v>
      </c>
      <c r="H298" s="23">
        <f t="shared" si="20"/>
        <v>1.6066524632646088E-3</v>
      </c>
      <c r="I298" s="107">
        <f>ROUND(F298*Прил.10!$D$12,2)</f>
        <v>247.31</v>
      </c>
      <c r="J298" s="28">
        <f t="shared" si="21"/>
        <v>519351</v>
      </c>
    </row>
    <row r="299" spans="1:10" s="16" customFormat="1" ht="15.6" hidden="1" customHeight="1" outlineLevel="1" x14ac:dyDescent="0.25">
      <c r="A299" s="96">
        <v>235</v>
      </c>
      <c r="B299" s="91" t="s">
        <v>477</v>
      </c>
      <c r="C299" s="25" t="s">
        <v>559</v>
      </c>
      <c r="D299" s="26" t="s">
        <v>453</v>
      </c>
      <c r="E299" s="47">
        <v>23550</v>
      </c>
      <c r="F299" s="30">
        <v>2.66</v>
      </c>
      <c r="G299" s="90">
        <f t="shared" si="19"/>
        <v>62643</v>
      </c>
      <c r="H299" s="23">
        <f t="shared" si="20"/>
        <v>1.5580768198694174E-3</v>
      </c>
      <c r="I299" s="107">
        <f>ROUND(F299*Прил.10!$D$12,2)</f>
        <v>21.39</v>
      </c>
      <c r="J299" s="28">
        <f t="shared" si="21"/>
        <v>503734.5</v>
      </c>
    </row>
    <row r="300" spans="1:10" s="16" customFormat="1" ht="46.9" hidden="1" customHeight="1" outlineLevel="1" x14ac:dyDescent="0.25">
      <c r="A300" s="96">
        <v>236</v>
      </c>
      <c r="B300" s="24" t="s">
        <v>560</v>
      </c>
      <c r="C300" s="25" t="s">
        <v>561</v>
      </c>
      <c r="D300" s="26" t="s">
        <v>446</v>
      </c>
      <c r="E300" s="47">
        <v>7.8</v>
      </c>
      <c r="F300" s="27">
        <v>7997.23</v>
      </c>
      <c r="G300" s="90">
        <f t="shared" si="19"/>
        <v>62378.39</v>
      </c>
      <c r="H300" s="23">
        <f t="shared" si="20"/>
        <v>1.5514953549442758E-3</v>
      </c>
      <c r="I300" s="107">
        <f>ROUND(F300*Прил.10!$D$12,2)</f>
        <v>64297.73</v>
      </c>
      <c r="J300" s="28">
        <f t="shared" si="21"/>
        <v>501522.29</v>
      </c>
    </row>
    <row r="301" spans="1:10" s="16" customFormat="1" ht="15.6" hidden="1" customHeight="1" outlineLevel="1" x14ac:dyDescent="0.25">
      <c r="A301" s="96">
        <v>237</v>
      </c>
      <c r="B301" s="91" t="s">
        <v>477</v>
      </c>
      <c r="C301" s="25" t="s">
        <v>562</v>
      </c>
      <c r="D301" s="26" t="s">
        <v>453</v>
      </c>
      <c r="E301" s="47">
        <v>2500</v>
      </c>
      <c r="F301" s="30">
        <v>24.69</v>
      </c>
      <c r="G301" s="90">
        <f t="shared" si="19"/>
        <v>61725</v>
      </c>
      <c r="H301" s="23">
        <f t="shared" si="20"/>
        <v>1.5352440289647653E-3</v>
      </c>
      <c r="I301" s="107">
        <f>ROUND(F301*Прил.10!$D$12,2)</f>
        <v>198.51</v>
      </c>
      <c r="J301" s="28">
        <f t="shared" si="21"/>
        <v>496275</v>
      </c>
    </row>
    <row r="302" spans="1:10" s="16" customFormat="1" ht="78" hidden="1" customHeight="1" outlineLevel="1" x14ac:dyDescent="0.25">
      <c r="A302" s="96">
        <v>238</v>
      </c>
      <c r="B302" s="24" t="s">
        <v>563</v>
      </c>
      <c r="C302" s="25" t="s">
        <v>564</v>
      </c>
      <c r="D302" s="26" t="s">
        <v>483</v>
      </c>
      <c r="E302" s="47">
        <v>386.5</v>
      </c>
      <c r="F302" s="27">
        <v>158.36000000000001</v>
      </c>
      <c r="G302" s="90">
        <f t="shared" si="19"/>
        <v>61206.14</v>
      </c>
      <c r="H302" s="23">
        <f t="shared" si="20"/>
        <v>1.5223387763625999E-3</v>
      </c>
      <c r="I302" s="107">
        <f>ROUND(F302*Прил.10!$D$12,2)</f>
        <v>1273.21</v>
      </c>
      <c r="J302" s="28">
        <f t="shared" si="21"/>
        <v>492095.67</v>
      </c>
    </row>
    <row r="303" spans="1:10" s="16" customFormat="1" ht="46.9" hidden="1" customHeight="1" outlineLevel="1" x14ac:dyDescent="0.25">
      <c r="A303" s="96">
        <v>239</v>
      </c>
      <c r="B303" s="91" t="s">
        <v>477</v>
      </c>
      <c r="C303" s="25" t="s">
        <v>565</v>
      </c>
      <c r="D303" s="26" t="s">
        <v>513</v>
      </c>
      <c r="E303" s="47">
        <v>19</v>
      </c>
      <c r="F303" s="30">
        <v>3195.3</v>
      </c>
      <c r="G303" s="90">
        <f t="shared" si="19"/>
        <v>60710.7</v>
      </c>
      <c r="H303" s="23">
        <f t="shared" si="20"/>
        <v>1.5100160335240367E-3</v>
      </c>
      <c r="I303" s="107">
        <f>ROUND(F303*Прил.10!$D$12,2)</f>
        <v>25690.21</v>
      </c>
      <c r="J303" s="28">
        <f t="shared" si="21"/>
        <v>488113.99</v>
      </c>
    </row>
    <row r="304" spans="1:10" s="16" customFormat="1" ht="15.6" hidden="1" customHeight="1" outlineLevel="1" x14ac:dyDescent="0.25">
      <c r="A304" s="96">
        <v>240</v>
      </c>
      <c r="B304" s="91" t="s">
        <v>477</v>
      </c>
      <c r="C304" s="25" t="s">
        <v>566</v>
      </c>
      <c r="D304" s="26" t="s">
        <v>453</v>
      </c>
      <c r="E304" s="47">
        <v>4150</v>
      </c>
      <c r="F304" s="30">
        <v>13.95</v>
      </c>
      <c r="G304" s="90">
        <f t="shared" si="19"/>
        <v>57892.5</v>
      </c>
      <c r="H304" s="23">
        <f t="shared" si="20"/>
        <v>1.4399208577860296E-3</v>
      </c>
      <c r="I304" s="107">
        <f>ROUND(F304*Прил.10!$D$12,2)</f>
        <v>112.16</v>
      </c>
      <c r="J304" s="28">
        <f t="shared" si="21"/>
        <v>465464</v>
      </c>
    </row>
    <row r="305" spans="1:10" s="16" customFormat="1" ht="15.6" hidden="1" customHeight="1" outlineLevel="1" x14ac:dyDescent="0.25">
      <c r="A305" s="96">
        <v>241</v>
      </c>
      <c r="B305" s="91" t="s">
        <v>477</v>
      </c>
      <c r="C305" s="25" t="s">
        <v>567</v>
      </c>
      <c r="D305" s="26" t="s">
        <v>483</v>
      </c>
      <c r="E305" s="47">
        <v>1705</v>
      </c>
      <c r="F305" s="30">
        <v>33.71</v>
      </c>
      <c r="G305" s="90">
        <f t="shared" si="19"/>
        <v>57475.55</v>
      </c>
      <c r="H305" s="23">
        <f t="shared" si="20"/>
        <v>1.4295503434421355E-3</v>
      </c>
      <c r="I305" s="107">
        <f>ROUND(F305*Прил.10!$D$12,2)</f>
        <v>271.02999999999997</v>
      </c>
      <c r="J305" s="28">
        <f t="shared" si="21"/>
        <v>462106.15</v>
      </c>
    </row>
    <row r="306" spans="1:10" s="16" customFormat="1" ht="15.6" hidden="1" customHeight="1" outlineLevel="1" x14ac:dyDescent="0.25">
      <c r="A306" s="96">
        <v>242</v>
      </c>
      <c r="B306" s="91" t="s">
        <v>477</v>
      </c>
      <c r="C306" s="25" t="s">
        <v>568</v>
      </c>
      <c r="D306" s="26" t="s">
        <v>453</v>
      </c>
      <c r="E306" s="47">
        <v>150</v>
      </c>
      <c r="F306" s="27">
        <v>381.74</v>
      </c>
      <c r="G306" s="90">
        <f t="shared" si="19"/>
        <v>57261</v>
      </c>
      <c r="H306" s="23">
        <f t="shared" si="20"/>
        <v>1.4242139869186136E-3</v>
      </c>
      <c r="I306" s="107">
        <f>ROUND(F306*Прил.10!$D$12,2)</f>
        <v>3069.19</v>
      </c>
      <c r="J306" s="28">
        <f t="shared" si="21"/>
        <v>460378.5</v>
      </c>
    </row>
    <row r="307" spans="1:10" s="16" customFormat="1" ht="31.15" hidden="1" customHeight="1" outlineLevel="1" x14ac:dyDescent="0.25">
      <c r="A307" s="96">
        <v>243</v>
      </c>
      <c r="B307" s="91" t="s">
        <v>477</v>
      </c>
      <c r="C307" s="25" t="s">
        <v>569</v>
      </c>
      <c r="D307" s="26" t="s">
        <v>460</v>
      </c>
      <c r="E307" s="47">
        <v>2646</v>
      </c>
      <c r="F307" s="27">
        <v>21.2</v>
      </c>
      <c r="G307" s="90">
        <f t="shared" si="19"/>
        <v>56095.199999999997</v>
      </c>
      <c r="H307" s="23">
        <f t="shared" si="20"/>
        <v>1.39521783480898E-3</v>
      </c>
      <c r="I307" s="107">
        <f>ROUND(F307*Прил.10!$D$12,2)</f>
        <v>170.45</v>
      </c>
      <c r="J307" s="28">
        <f t="shared" si="21"/>
        <v>451010.7</v>
      </c>
    </row>
    <row r="308" spans="1:10" s="16" customFormat="1" ht="15.6" hidden="1" customHeight="1" outlineLevel="1" x14ac:dyDescent="0.25">
      <c r="A308" s="96">
        <v>244</v>
      </c>
      <c r="B308" s="24" t="s">
        <v>570</v>
      </c>
      <c r="C308" s="25" t="s">
        <v>571</v>
      </c>
      <c r="D308" s="26" t="s">
        <v>446</v>
      </c>
      <c r="E308" s="47">
        <v>16.012499999999999</v>
      </c>
      <c r="F308" s="27">
        <v>3316.55</v>
      </c>
      <c r="G308" s="90">
        <f t="shared" si="19"/>
        <v>53106.26</v>
      </c>
      <c r="H308" s="23">
        <f t="shared" si="20"/>
        <v>1.3208759589412775E-3</v>
      </c>
      <c r="I308" s="107">
        <f>ROUND(F308*Прил.10!$D$12,2)</f>
        <v>26665.06</v>
      </c>
      <c r="J308" s="28">
        <f t="shared" si="21"/>
        <v>426974.27</v>
      </c>
    </row>
    <row r="309" spans="1:10" s="16" customFormat="1" ht="15.6" hidden="1" customHeight="1" outlineLevel="1" x14ac:dyDescent="0.25">
      <c r="A309" s="96">
        <v>245</v>
      </c>
      <c r="B309" s="91" t="s">
        <v>477</v>
      </c>
      <c r="C309" s="25" t="s">
        <v>572</v>
      </c>
      <c r="D309" s="26" t="s">
        <v>499</v>
      </c>
      <c r="E309" s="47">
        <v>270</v>
      </c>
      <c r="F309" s="30">
        <v>191.49</v>
      </c>
      <c r="G309" s="90">
        <f t="shared" si="19"/>
        <v>51702.3</v>
      </c>
      <c r="H309" s="23">
        <f t="shared" si="20"/>
        <v>1.2859562148034829E-3</v>
      </c>
      <c r="I309" s="107">
        <f>ROUND(F309*Прил.10!$D$12,2)</f>
        <v>1539.58</v>
      </c>
      <c r="J309" s="28">
        <f t="shared" si="21"/>
        <v>415686.6</v>
      </c>
    </row>
    <row r="310" spans="1:10" s="16" customFormat="1" ht="15.6" hidden="1" customHeight="1" outlineLevel="1" x14ac:dyDescent="0.25">
      <c r="A310" s="96">
        <v>246</v>
      </c>
      <c r="B310" s="91" t="s">
        <v>477</v>
      </c>
      <c r="C310" s="25" t="s">
        <v>573</v>
      </c>
      <c r="D310" s="26" t="s">
        <v>453</v>
      </c>
      <c r="E310" s="47">
        <v>350</v>
      </c>
      <c r="F310" s="30">
        <v>141.79</v>
      </c>
      <c r="G310" s="90">
        <f t="shared" si="19"/>
        <v>49626.5</v>
      </c>
      <c r="H310" s="23">
        <f t="shared" si="20"/>
        <v>1.2343262503591724E-3</v>
      </c>
      <c r="I310" s="107">
        <f>ROUND(F310*Прил.10!$D$12,2)</f>
        <v>1139.99</v>
      </c>
      <c r="J310" s="28">
        <f t="shared" si="21"/>
        <v>398996.5</v>
      </c>
    </row>
    <row r="311" spans="1:10" s="16" customFormat="1" ht="15.6" hidden="1" customHeight="1" outlineLevel="1" x14ac:dyDescent="0.25">
      <c r="A311" s="96">
        <v>247</v>
      </c>
      <c r="B311" s="91" t="s">
        <v>477</v>
      </c>
      <c r="C311" s="25" t="s">
        <v>574</v>
      </c>
      <c r="D311" s="26" t="s">
        <v>453</v>
      </c>
      <c r="E311" s="47">
        <v>234</v>
      </c>
      <c r="F311" s="27">
        <v>203.26</v>
      </c>
      <c r="G311" s="90">
        <f t="shared" si="19"/>
        <v>47562.84</v>
      </c>
      <c r="H311" s="23">
        <f t="shared" si="20"/>
        <v>1.1829982358947993E-3</v>
      </c>
      <c r="I311" s="107">
        <f>ROUND(F311*Прил.10!$D$12,2)</f>
        <v>1634.21</v>
      </c>
      <c r="J311" s="28">
        <f t="shared" si="21"/>
        <v>382405.14</v>
      </c>
    </row>
    <row r="312" spans="1:10" s="16" customFormat="1" ht="46.9" hidden="1" customHeight="1" outlineLevel="1" x14ac:dyDescent="0.25">
      <c r="A312" s="96">
        <v>248</v>
      </c>
      <c r="B312" s="91" t="s">
        <v>477</v>
      </c>
      <c r="C312" s="25" t="s">
        <v>575</v>
      </c>
      <c r="D312" s="26" t="s">
        <v>460</v>
      </c>
      <c r="E312" s="47">
        <v>2450</v>
      </c>
      <c r="F312" s="27">
        <v>18.77</v>
      </c>
      <c r="G312" s="90">
        <f t="shared" si="19"/>
        <v>45986.5</v>
      </c>
      <c r="H312" s="23">
        <f t="shared" si="20"/>
        <v>1.1437910010204647E-3</v>
      </c>
      <c r="I312" s="107">
        <f>ROUND(F312*Прил.10!$D$12,2)</f>
        <v>150.91</v>
      </c>
      <c r="J312" s="28">
        <f t="shared" si="21"/>
        <v>369729.5</v>
      </c>
    </row>
    <row r="313" spans="1:10" s="16" customFormat="1" ht="46.9" hidden="1" customHeight="1" outlineLevel="1" x14ac:dyDescent="0.25">
      <c r="A313" s="96">
        <v>249</v>
      </c>
      <c r="B313" s="24" t="s">
        <v>576</v>
      </c>
      <c r="C313" s="25" t="s">
        <v>577</v>
      </c>
      <c r="D313" s="26" t="s">
        <v>474</v>
      </c>
      <c r="E313" s="47">
        <v>100</v>
      </c>
      <c r="F313" s="27">
        <v>452.4</v>
      </c>
      <c r="G313" s="90">
        <f t="shared" si="19"/>
        <v>45240</v>
      </c>
      <c r="H313" s="23">
        <f t="shared" si="20"/>
        <v>1.1252238132096555E-3</v>
      </c>
      <c r="I313" s="107">
        <f>ROUND(F313*Прил.10!$D$12,2)</f>
        <v>3637.3</v>
      </c>
      <c r="J313" s="28">
        <f t="shared" si="21"/>
        <v>363730</v>
      </c>
    </row>
    <row r="314" spans="1:10" s="16" customFormat="1" ht="15.6" hidden="1" customHeight="1" outlineLevel="1" x14ac:dyDescent="0.25">
      <c r="A314" s="96">
        <v>250</v>
      </c>
      <c r="B314" s="91" t="s">
        <v>477</v>
      </c>
      <c r="C314" s="25" t="s">
        <v>578</v>
      </c>
      <c r="D314" s="26" t="s">
        <v>453</v>
      </c>
      <c r="E314" s="47">
        <v>42000</v>
      </c>
      <c r="F314" s="30">
        <v>1.07</v>
      </c>
      <c r="G314" s="90">
        <f t="shared" si="19"/>
        <v>44940</v>
      </c>
      <c r="H314" s="23">
        <f t="shared" si="20"/>
        <v>1.1177621168355861E-3</v>
      </c>
      <c r="I314" s="107">
        <f>ROUND(F314*Прил.10!$D$12,2)</f>
        <v>8.6</v>
      </c>
      <c r="J314" s="28">
        <f t="shared" si="21"/>
        <v>361200</v>
      </c>
    </row>
    <row r="315" spans="1:10" s="16" customFormat="1" ht="80.25" hidden="1" customHeight="1" outlineLevel="1" x14ac:dyDescent="0.25">
      <c r="A315" s="96">
        <v>251</v>
      </c>
      <c r="B315" s="24" t="s">
        <v>579</v>
      </c>
      <c r="C315" s="25" t="s">
        <v>580</v>
      </c>
      <c r="D315" s="26" t="s">
        <v>483</v>
      </c>
      <c r="E315" s="47">
        <v>10000</v>
      </c>
      <c r="F315" s="27">
        <v>4.2300000000000004</v>
      </c>
      <c r="G315" s="90">
        <f t="shared" si="19"/>
        <v>42300</v>
      </c>
      <c r="H315" s="23">
        <f t="shared" si="20"/>
        <v>1.0520991887437759E-3</v>
      </c>
      <c r="I315" s="107">
        <f>ROUND(F315*Прил.10!$D$12,2)</f>
        <v>34.01</v>
      </c>
      <c r="J315" s="28">
        <f t="shared" si="21"/>
        <v>340100</v>
      </c>
    </row>
    <row r="316" spans="1:10" s="16" customFormat="1" ht="46.9" hidden="1" customHeight="1" outlineLevel="1" x14ac:dyDescent="0.25">
      <c r="A316" s="96">
        <v>252</v>
      </c>
      <c r="B316" s="24" t="s">
        <v>581</v>
      </c>
      <c r="C316" s="25" t="s">
        <v>582</v>
      </c>
      <c r="D316" s="26" t="s">
        <v>443</v>
      </c>
      <c r="E316" s="47">
        <v>34.012610000000002</v>
      </c>
      <c r="F316" s="27">
        <v>1242.2</v>
      </c>
      <c r="G316" s="90">
        <f t="shared" si="19"/>
        <v>42250.46</v>
      </c>
      <c r="H316" s="23">
        <f t="shared" si="20"/>
        <v>1.0508670139492047E-3</v>
      </c>
      <c r="I316" s="107">
        <f>ROUND(F316*Прил.10!$D$12,2)</f>
        <v>9987.2900000000009</v>
      </c>
      <c r="J316" s="28">
        <f t="shared" si="21"/>
        <v>339693.8</v>
      </c>
    </row>
    <row r="317" spans="1:10" s="16" customFormat="1" ht="15.6" hidden="1" customHeight="1" outlineLevel="1" x14ac:dyDescent="0.25">
      <c r="A317" s="96">
        <v>253</v>
      </c>
      <c r="B317" s="91" t="s">
        <v>477</v>
      </c>
      <c r="C317" s="25" t="s">
        <v>583</v>
      </c>
      <c r="D317" s="26" t="s">
        <v>453</v>
      </c>
      <c r="E317" s="47">
        <v>2100</v>
      </c>
      <c r="F317" s="30">
        <v>19.920000000000002</v>
      </c>
      <c r="G317" s="90">
        <f t="shared" si="19"/>
        <v>41832</v>
      </c>
      <c r="H317" s="23">
        <f t="shared" si="20"/>
        <v>1.0404589424002277E-3</v>
      </c>
      <c r="I317" s="107">
        <f>ROUND(F317*Прил.10!$D$12,2)</f>
        <v>160.16</v>
      </c>
      <c r="J317" s="28">
        <f t="shared" si="21"/>
        <v>336336</v>
      </c>
    </row>
    <row r="318" spans="1:10" s="16" customFormat="1" ht="31.15" hidden="1" customHeight="1" outlineLevel="1" x14ac:dyDescent="0.25">
      <c r="A318" s="96">
        <v>254</v>
      </c>
      <c r="B318" s="24" t="s">
        <v>584</v>
      </c>
      <c r="C318" s="25" t="s">
        <v>585</v>
      </c>
      <c r="D318" s="26" t="s">
        <v>446</v>
      </c>
      <c r="E318" s="47">
        <v>5.6301430000000003</v>
      </c>
      <c r="F318" s="27">
        <v>7418.82</v>
      </c>
      <c r="G318" s="90">
        <f t="shared" si="19"/>
        <v>41769.019999999997</v>
      </c>
      <c r="H318" s="23">
        <f t="shared" si="20"/>
        <v>1.038892483608098E-3</v>
      </c>
      <c r="I318" s="107">
        <f>ROUND(F318*Прил.10!$D$12,2)</f>
        <v>59647.31</v>
      </c>
      <c r="J318" s="28">
        <f t="shared" si="21"/>
        <v>335822.88</v>
      </c>
    </row>
    <row r="319" spans="1:10" s="16" customFormat="1" ht="31.15" hidden="1" customHeight="1" outlineLevel="1" x14ac:dyDescent="0.25">
      <c r="A319" s="96">
        <v>255</v>
      </c>
      <c r="B319" s="24" t="s">
        <v>586</v>
      </c>
      <c r="C319" s="25" t="s">
        <v>587</v>
      </c>
      <c r="D319" s="26" t="s">
        <v>446</v>
      </c>
      <c r="E319" s="47">
        <v>83.552599999999998</v>
      </c>
      <c r="F319" s="27">
        <v>491.01</v>
      </c>
      <c r="G319" s="90">
        <f t="shared" si="19"/>
        <v>41025.160000000003</v>
      </c>
      <c r="H319" s="23">
        <f t="shared" si="20"/>
        <v>1.0203909587253809E-3</v>
      </c>
      <c r="I319" s="107">
        <f>ROUND(F319*Прил.10!$D$12,2)</f>
        <v>3947.72</v>
      </c>
      <c r="J319" s="28">
        <f t="shared" si="21"/>
        <v>329842.27</v>
      </c>
    </row>
    <row r="320" spans="1:10" s="16" customFormat="1" ht="46.9" hidden="1" customHeight="1" outlineLevel="1" x14ac:dyDescent="0.25">
      <c r="A320" s="96">
        <v>256</v>
      </c>
      <c r="B320" s="24" t="s">
        <v>588</v>
      </c>
      <c r="C320" s="25" t="s">
        <v>589</v>
      </c>
      <c r="D320" s="26" t="s">
        <v>474</v>
      </c>
      <c r="E320" s="47">
        <v>15</v>
      </c>
      <c r="F320" s="27">
        <v>2640.46</v>
      </c>
      <c r="G320" s="90">
        <f t="shared" si="19"/>
        <v>39606.9</v>
      </c>
      <c r="H320" s="23">
        <f t="shared" si="20"/>
        <v>9.8511554039375552E-4</v>
      </c>
      <c r="I320" s="107">
        <f>ROUND(F320*Прил.10!$D$12,2)</f>
        <v>21229.3</v>
      </c>
      <c r="J320" s="28">
        <f t="shared" si="21"/>
        <v>318439.5</v>
      </c>
    </row>
    <row r="321" spans="1:10" s="16" customFormat="1" ht="15.6" hidden="1" customHeight="1" outlineLevel="1" x14ac:dyDescent="0.25">
      <c r="A321" s="96">
        <v>257</v>
      </c>
      <c r="B321" s="91" t="s">
        <v>477</v>
      </c>
      <c r="C321" s="25" t="s">
        <v>590</v>
      </c>
      <c r="D321" s="26" t="s">
        <v>453</v>
      </c>
      <c r="E321" s="47">
        <v>230</v>
      </c>
      <c r="F321" s="27">
        <v>168.8</v>
      </c>
      <c r="G321" s="90">
        <f t="shared" si="19"/>
        <v>38824</v>
      </c>
      <c r="H321" s="23">
        <f t="shared" si="20"/>
        <v>9.656430000895593E-4</v>
      </c>
      <c r="I321" s="107">
        <f>ROUND(F321*Прил.10!$D$12,2)</f>
        <v>1357.15</v>
      </c>
      <c r="J321" s="28">
        <f t="shared" si="21"/>
        <v>312144.5</v>
      </c>
    </row>
    <row r="322" spans="1:10" s="16" customFormat="1" ht="31.15" hidden="1" customHeight="1" outlineLevel="1" x14ac:dyDescent="0.25">
      <c r="A322" s="96">
        <v>258</v>
      </c>
      <c r="B322" s="24" t="s">
        <v>591</v>
      </c>
      <c r="C322" s="25" t="s">
        <v>592</v>
      </c>
      <c r="D322" s="26" t="s">
        <v>446</v>
      </c>
      <c r="E322" s="47">
        <v>3.6330866999999998</v>
      </c>
      <c r="F322" s="27">
        <v>10315.01</v>
      </c>
      <c r="G322" s="90">
        <f t="shared" si="19"/>
        <v>37475.33</v>
      </c>
      <c r="H322" s="23">
        <f t="shared" si="20"/>
        <v>9.3209844659350569E-4</v>
      </c>
      <c r="I322" s="107">
        <f>ROUND(F322*Прил.10!$D$12,2)</f>
        <v>82932.679999999993</v>
      </c>
      <c r="J322" s="28">
        <f t="shared" si="21"/>
        <v>301301.62</v>
      </c>
    </row>
    <row r="323" spans="1:10" s="16" customFormat="1" ht="96" hidden="1" customHeight="1" outlineLevel="1" x14ac:dyDescent="0.25">
      <c r="A323" s="96">
        <v>259</v>
      </c>
      <c r="B323" s="24" t="s">
        <v>593</v>
      </c>
      <c r="C323" s="25" t="s">
        <v>594</v>
      </c>
      <c r="D323" s="26" t="s">
        <v>474</v>
      </c>
      <c r="E323" s="47">
        <v>7</v>
      </c>
      <c r="F323" s="27">
        <v>5127.87</v>
      </c>
      <c r="G323" s="90">
        <f t="shared" si="19"/>
        <v>35895.089999999997</v>
      </c>
      <c r="H323" s="23">
        <f t="shared" si="20"/>
        <v>8.9279420966630778E-4</v>
      </c>
      <c r="I323" s="107">
        <f>ROUND(F323*Прил.10!$D$12,2)</f>
        <v>41228.07</v>
      </c>
      <c r="J323" s="28">
        <f t="shared" si="21"/>
        <v>288596.49</v>
      </c>
    </row>
    <row r="324" spans="1:10" s="16" customFormat="1" ht="46.9" hidden="1" customHeight="1" outlineLevel="1" x14ac:dyDescent="0.25">
      <c r="A324" s="96">
        <v>260</v>
      </c>
      <c r="B324" s="24" t="s">
        <v>595</v>
      </c>
      <c r="C324" s="25" t="s">
        <v>596</v>
      </c>
      <c r="D324" s="26" t="s">
        <v>443</v>
      </c>
      <c r="E324" s="47">
        <v>27.381601</v>
      </c>
      <c r="F324" s="27">
        <v>1287</v>
      </c>
      <c r="G324" s="90">
        <f t="shared" si="19"/>
        <v>35240.120000000003</v>
      </c>
      <c r="H324" s="23">
        <f t="shared" si="20"/>
        <v>8.7650358541922736E-4</v>
      </c>
      <c r="I324" s="107">
        <f>ROUND(F324*Прил.10!$D$12,2)</f>
        <v>10347.48</v>
      </c>
      <c r="J324" s="28">
        <f t="shared" si="21"/>
        <v>283330.57</v>
      </c>
    </row>
    <row r="325" spans="1:10" s="16" customFormat="1" ht="15.6" hidden="1" customHeight="1" outlineLevel="1" x14ac:dyDescent="0.25">
      <c r="A325" s="96">
        <v>261</v>
      </c>
      <c r="B325" s="24" t="s">
        <v>597</v>
      </c>
      <c r="C325" s="25" t="s">
        <v>598</v>
      </c>
      <c r="D325" s="26" t="s">
        <v>474</v>
      </c>
      <c r="E325" s="47">
        <v>270</v>
      </c>
      <c r="F325" s="27">
        <v>128.05000000000001</v>
      </c>
      <c r="G325" s="90">
        <f t="shared" si="19"/>
        <v>34573.5</v>
      </c>
      <c r="H325" s="23">
        <f t="shared" si="20"/>
        <v>8.5992319862962031E-4</v>
      </c>
      <c r="I325" s="107">
        <f>ROUND(F325*Прил.10!$D$12,2)</f>
        <v>1029.52</v>
      </c>
      <c r="J325" s="28">
        <f t="shared" si="21"/>
        <v>277970.40000000002</v>
      </c>
    </row>
    <row r="326" spans="1:10" s="16" customFormat="1" ht="46.9" hidden="1" customHeight="1" outlineLevel="1" x14ac:dyDescent="0.25">
      <c r="A326" s="96">
        <v>262</v>
      </c>
      <c r="B326" s="24" t="s">
        <v>599</v>
      </c>
      <c r="C326" s="25" t="s">
        <v>600</v>
      </c>
      <c r="D326" s="26" t="s">
        <v>446</v>
      </c>
      <c r="E326" s="47">
        <v>2.0859109999999998</v>
      </c>
      <c r="F326" s="27">
        <v>16361.59</v>
      </c>
      <c r="G326" s="90">
        <f t="shared" si="19"/>
        <v>34128.82</v>
      </c>
      <c r="H326" s="23">
        <f t="shared" si="20"/>
        <v>8.4886297481754974E-4</v>
      </c>
      <c r="I326" s="107">
        <f>ROUND(F326*Прил.10!$D$12,2)</f>
        <v>131547.18</v>
      </c>
      <c r="J326" s="28">
        <f t="shared" si="21"/>
        <v>274395.71000000002</v>
      </c>
    </row>
    <row r="327" spans="1:10" s="16" customFormat="1" ht="31.15" hidden="1" customHeight="1" outlineLevel="1" x14ac:dyDescent="0.25">
      <c r="A327" s="96">
        <v>263</v>
      </c>
      <c r="B327" s="24" t="s">
        <v>601</v>
      </c>
      <c r="C327" s="25" t="s">
        <v>602</v>
      </c>
      <c r="D327" s="26" t="s">
        <v>603</v>
      </c>
      <c r="E327" s="47">
        <v>17.114999999999998</v>
      </c>
      <c r="F327" s="27">
        <v>1952</v>
      </c>
      <c r="G327" s="90">
        <f t="shared" si="19"/>
        <v>33408.480000000003</v>
      </c>
      <c r="H327" s="23">
        <f t="shared" si="20"/>
        <v>8.3094644693055945E-4</v>
      </c>
      <c r="I327" s="107">
        <f>ROUND(F327*Прил.10!$D$12,2)</f>
        <v>15694.08</v>
      </c>
      <c r="J327" s="28">
        <f t="shared" si="21"/>
        <v>268604.18</v>
      </c>
    </row>
    <row r="328" spans="1:10" s="16" customFormat="1" ht="31.15" hidden="1" customHeight="1" outlineLevel="1" x14ac:dyDescent="0.25">
      <c r="A328" s="96">
        <v>264</v>
      </c>
      <c r="B328" s="24" t="s">
        <v>604</v>
      </c>
      <c r="C328" s="25" t="s">
        <v>605</v>
      </c>
      <c r="D328" s="26" t="s">
        <v>446</v>
      </c>
      <c r="E328" s="47">
        <v>1.0716779999999999</v>
      </c>
      <c r="F328" s="27">
        <v>31063.41</v>
      </c>
      <c r="G328" s="90">
        <f t="shared" si="19"/>
        <v>33289.97</v>
      </c>
      <c r="H328" s="23">
        <f t="shared" si="20"/>
        <v>8.279988281395896E-4</v>
      </c>
      <c r="I328" s="107">
        <f>ROUND(F328*Прил.10!$D$12,2)</f>
        <v>249749.82</v>
      </c>
      <c r="J328" s="28">
        <f t="shared" si="21"/>
        <v>267651.39</v>
      </c>
    </row>
    <row r="329" spans="1:10" s="16" customFormat="1" ht="15.6" hidden="1" customHeight="1" outlineLevel="1" x14ac:dyDescent="0.25">
      <c r="A329" s="96">
        <v>265</v>
      </c>
      <c r="B329" s="24" t="s">
        <v>606</v>
      </c>
      <c r="C329" s="25" t="s">
        <v>607</v>
      </c>
      <c r="D329" s="26" t="s">
        <v>460</v>
      </c>
      <c r="E329" s="47">
        <v>3485</v>
      </c>
      <c r="F329" s="27">
        <v>9.5</v>
      </c>
      <c r="G329" s="90">
        <f t="shared" si="19"/>
        <v>33107.5</v>
      </c>
      <c r="H329" s="23">
        <f t="shared" si="20"/>
        <v>8.234603756816681E-4</v>
      </c>
      <c r="I329" s="107">
        <f>ROUND(F329*Прил.10!$D$12,2)</f>
        <v>76.38</v>
      </c>
      <c r="J329" s="28">
        <f t="shared" si="21"/>
        <v>266184.3</v>
      </c>
    </row>
    <row r="330" spans="1:10" s="16" customFormat="1" ht="15.6" hidden="1" customHeight="1" outlineLevel="1" x14ac:dyDescent="0.25">
      <c r="A330" s="96">
        <v>266</v>
      </c>
      <c r="B330" s="91" t="s">
        <v>477</v>
      </c>
      <c r="C330" s="25" t="s">
        <v>608</v>
      </c>
      <c r="D330" s="26" t="s">
        <v>443</v>
      </c>
      <c r="E330" s="47">
        <v>6.9</v>
      </c>
      <c r="F330" s="27">
        <v>4683.62</v>
      </c>
      <c r="G330" s="90">
        <f t="shared" si="19"/>
        <v>32316.98</v>
      </c>
      <c r="H330" s="23">
        <f t="shared" si="20"/>
        <v>8.0379830828957051E-4</v>
      </c>
      <c r="I330" s="107">
        <f>ROUND(F330*Прил.10!$D$12,2)</f>
        <v>37656.300000000003</v>
      </c>
      <c r="J330" s="28">
        <f t="shared" si="21"/>
        <v>259828.47</v>
      </c>
    </row>
    <row r="331" spans="1:10" s="16" customFormat="1" ht="15.6" hidden="1" customHeight="1" outlineLevel="1" x14ac:dyDescent="0.25">
      <c r="A331" s="96">
        <v>267</v>
      </c>
      <c r="B331" s="91" t="s">
        <v>477</v>
      </c>
      <c r="C331" s="25" t="s">
        <v>609</v>
      </c>
      <c r="D331" s="26" t="s">
        <v>443</v>
      </c>
      <c r="E331" s="47">
        <v>6.9</v>
      </c>
      <c r="F331" s="27">
        <v>4683.62</v>
      </c>
      <c r="G331" s="90">
        <f t="shared" si="19"/>
        <v>32316.98</v>
      </c>
      <c r="H331" s="23">
        <f t="shared" si="20"/>
        <v>8.0379830828957051E-4</v>
      </c>
      <c r="I331" s="107">
        <f>ROUND(F331*Прил.10!$D$12,2)</f>
        <v>37656.300000000003</v>
      </c>
      <c r="J331" s="28">
        <f t="shared" si="21"/>
        <v>259828.47</v>
      </c>
    </row>
    <row r="332" spans="1:10" s="16" customFormat="1" ht="15.6" hidden="1" customHeight="1" outlineLevel="1" x14ac:dyDescent="0.25">
      <c r="A332" s="96">
        <v>268</v>
      </c>
      <c r="B332" s="91" t="s">
        <v>477</v>
      </c>
      <c r="C332" s="25" t="s">
        <v>610</v>
      </c>
      <c r="D332" s="26" t="s">
        <v>443</v>
      </c>
      <c r="E332" s="47">
        <v>6.9</v>
      </c>
      <c r="F332" s="27">
        <v>4683.62</v>
      </c>
      <c r="G332" s="90">
        <f t="shared" si="19"/>
        <v>32316.98</v>
      </c>
      <c r="H332" s="23">
        <f t="shared" si="20"/>
        <v>8.0379830828957051E-4</v>
      </c>
      <c r="I332" s="107">
        <f>ROUND(F332*Прил.10!$D$12,2)</f>
        <v>37656.300000000003</v>
      </c>
      <c r="J332" s="28">
        <f t="shared" si="21"/>
        <v>259828.47</v>
      </c>
    </row>
    <row r="333" spans="1:10" s="16" customFormat="1" ht="109.15" hidden="1" customHeight="1" outlineLevel="1" x14ac:dyDescent="0.25">
      <c r="A333" s="96">
        <v>269</v>
      </c>
      <c r="B333" s="24" t="s">
        <v>611</v>
      </c>
      <c r="C333" s="25" t="s">
        <v>612</v>
      </c>
      <c r="D333" s="26" t="s">
        <v>446</v>
      </c>
      <c r="E333" s="47">
        <v>4.2220000000000004</v>
      </c>
      <c r="F333" s="27">
        <v>7571</v>
      </c>
      <c r="G333" s="90">
        <f t="shared" si="19"/>
        <v>31964.76</v>
      </c>
      <c r="H333" s="23">
        <f t="shared" si="20"/>
        <v>7.950377792999881E-4</v>
      </c>
      <c r="I333" s="107">
        <f>ROUND(F333*Прил.10!$D$12,2)</f>
        <v>60870.84</v>
      </c>
      <c r="J333" s="28">
        <f t="shared" si="21"/>
        <v>256996.69</v>
      </c>
    </row>
    <row r="334" spans="1:10" s="16" customFormat="1" ht="15.6" hidden="1" customHeight="1" outlineLevel="1" x14ac:dyDescent="0.25">
      <c r="A334" s="96">
        <v>270</v>
      </c>
      <c r="B334" s="91" t="s">
        <v>477</v>
      </c>
      <c r="C334" s="25" t="s">
        <v>613</v>
      </c>
      <c r="D334" s="26" t="s">
        <v>453</v>
      </c>
      <c r="E334" s="47">
        <v>2100</v>
      </c>
      <c r="F334" s="30">
        <v>14.84</v>
      </c>
      <c r="G334" s="90">
        <f t="shared" si="19"/>
        <v>31164</v>
      </c>
      <c r="H334" s="23">
        <f t="shared" si="20"/>
        <v>7.7512101933832232E-4</v>
      </c>
      <c r="I334" s="107">
        <f>ROUND(F334*Прил.10!$D$12,2)</f>
        <v>119.31</v>
      </c>
      <c r="J334" s="28">
        <f t="shared" si="21"/>
        <v>250551</v>
      </c>
    </row>
    <row r="335" spans="1:10" s="16" customFormat="1" ht="31.15" hidden="1" customHeight="1" outlineLevel="1" x14ac:dyDescent="0.25">
      <c r="A335" s="96">
        <v>271</v>
      </c>
      <c r="B335" s="91" t="s">
        <v>477</v>
      </c>
      <c r="C335" s="25" t="s">
        <v>614</v>
      </c>
      <c r="D335" s="26" t="s">
        <v>513</v>
      </c>
      <c r="E335" s="47">
        <v>136</v>
      </c>
      <c r="F335" s="27">
        <v>225.95</v>
      </c>
      <c r="G335" s="90">
        <f t="shared" si="19"/>
        <v>30729.200000000001</v>
      </c>
      <c r="H335" s="23">
        <f t="shared" si="20"/>
        <v>7.6430653406017117E-4</v>
      </c>
      <c r="I335" s="107">
        <f>ROUND(F335*Прил.10!$D$12,2)</f>
        <v>1816.64</v>
      </c>
      <c r="J335" s="28">
        <f t="shared" si="21"/>
        <v>247063.04000000001</v>
      </c>
    </row>
    <row r="336" spans="1:10" s="16" customFormat="1" ht="31.15" hidden="1" customHeight="1" outlineLevel="1" x14ac:dyDescent="0.25">
      <c r="A336" s="96">
        <v>272</v>
      </c>
      <c r="B336" s="24" t="s">
        <v>615</v>
      </c>
      <c r="C336" s="25" t="s">
        <v>616</v>
      </c>
      <c r="D336" s="26" t="s">
        <v>474</v>
      </c>
      <c r="E336" s="47">
        <v>30.387550000000001</v>
      </c>
      <c r="F336" s="27">
        <v>1010</v>
      </c>
      <c r="G336" s="90">
        <f t="shared" si="19"/>
        <v>30691.43</v>
      </c>
      <c r="H336" s="23">
        <f t="shared" si="20"/>
        <v>7.6336710648667585E-4</v>
      </c>
      <c r="I336" s="107">
        <f>ROUND(F336*Прил.10!$D$12,2)</f>
        <v>8120.4</v>
      </c>
      <c r="J336" s="28">
        <f t="shared" si="21"/>
        <v>246759.06</v>
      </c>
    </row>
    <row r="337" spans="1:10" s="16" customFormat="1" ht="15.6" hidden="1" customHeight="1" outlineLevel="1" x14ac:dyDescent="0.25">
      <c r="A337" s="96">
        <v>273</v>
      </c>
      <c r="B337" s="91" t="s">
        <v>477</v>
      </c>
      <c r="C337" s="25" t="s">
        <v>617</v>
      </c>
      <c r="D337" s="26" t="s">
        <v>483</v>
      </c>
      <c r="E337" s="47">
        <v>480</v>
      </c>
      <c r="F337" s="30">
        <v>61.5</v>
      </c>
      <c r="G337" s="90">
        <f t="shared" si="19"/>
        <v>29520</v>
      </c>
      <c r="H337" s="23">
        <f t="shared" si="20"/>
        <v>7.3423092320842236E-4</v>
      </c>
      <c r="I337" s="107">
        <f>ROUND(F337*Прил.10!$D$12,2)</f>
        <v>494.46</v>
      </c>
      <c r="J337" s="28">
        <f t="shared" si="21"/>
        <v>237340.79999999999</v>
      </c>
    </row>
    <row r="338" spans="1:10" s="16" customFormat="1" ht="15.6" hidden="1" customHeight="1" outlineLevel="1" x14ac:dyDescent="0.25">
      <c r="A338" s="96">
        <v>274</v>
      </c>
      <c r="B338" s="24" t="s">
        <v>618</v>
      </c>
      <c r="C338" s="25" t="s">
        <v>619</v>
      </c>
      <c r="D338" s="26" t="s">
        <v>446</v>
      </c>
      <c r="E338" s="47">
        <v>13.5375</v>
      </c>
      <c r="F338" s="27">
        <v>2165.8000000000002</v>
      </c>
      <c r="G338" s="90">
        <f t="shared" ref="G338:G401" si="22">ROUND(F338*E338,2)</f>
        <v>29319.52</v>
      </c>
      <c r="H338" s="23">
        <f t="shared" ref="H338:H401" si="23">G338/$G$883</f>
        <v>7.2924452024484426E-4</v>
      </c>
      <c r="I338" s="107">
        <f>ROUND(F338*Прил.10!$D$12,2)</f>
        <v>17413.03</v>
      </c>
      <c r="J338" s="28">
        <f t="shared" ref="J338:J401" si="24">ROUND(I338*E338,2)</f>
        <v>235728.89</v>
      </c>
    </row>
    <row r="339" spans="1:10" s="16" customFormat="1" ht="15.6" hidden="1" customHeight="1" outlineLevel="1" x14ac:dyDescent="0.25">
      <c r="A339" s="96">
        <v>275</v>
      </c>
      <c r="B339" s="91" t="s">
        <v>477</v>
      </c>
      <c r="C339" s="25" t="s">
        <v>620</v>
      </c>
      <c r="D339" s="26" t="s">
        <v>453</v>
      </c>
      <c r="E339" s="47">
        <v>3350</v>
      </c>
      <c r="F339" s="30">
        <v>8.58</v>
      </c>
      <c r="G339" s="90">
        <f t="shared" si="22"/>
        <v>28743</v>
      </c>
      <c r="H339" s="23">
        <f t="shared" si="23"/>
        <v>7.1490512959958275E-4</v>
      </c>
      <c r="I339" s="107">
        <f>ROUND(F339*Прил.10!$D$12,2)</f>
        <v>68.98</v>
      </c>
      <c r="J339" s="28">
        <f t="shared" si="24"/>
        <v>231083</v>
      </c>
    </row>
    <row r="340" spans="1:10" s="16" customFormat="1" ht="193.5" hidden="1" customHeight="1" outlineLevel="1" x14ac:dyDescent="0.25">
      <c r="A340" s="96">
        <v>276</v>
      </c>
      <c r="B340" s="24" t="s">
        <v>621</v>
      </c>
      <c r="C340" s="25" t="s">
        <v>622</v>
      </c>
      <c r="D340" s="26" t="s">
        <v>623</v>
      </c>
      <c r="E340" s="47">
        <v>0.38500000000000001</v>
      </c>
      <c r="F340" s="27">
        <v>72965.84</v>
      </c>
      <c r="G340" s="90">
        <f t="shared" si="22"/>
        <v>28091.85</v>
      </c>
      <c r="H340" s="23">
        <f t="shared" si="23"/>
        <v>6.9870951761966528E-4</v>
      </c>
      <c r="I340" s="107">
        <f>ROUND(F340*Прил.10!$D$12,2)</f>
        <v>586645.35</v>
      </c>
      <c r="J340" s="28">
        <f t="shared" si="24"/>
        <v>225858.46</v>
      </c>
    </row>
    <row r="341" spans="1:10" s="16" customFormat="1" ht="15.6" hidden="1" customHeight="1" outlineLevel="1" x14ac:dyDescent="0.25">
      <c r="A341" s="96">
        <v>277</v>
      </c>
      <c r="B341" s="24" t="s">
        <v>624</v>
      </c>
      <c r="C341" s="25" t="s">
        <v>625</v>
      </c>
      <c r="D341" s="26" t="s">
        <v>443</v>
      </c>
      <c r="E341" s="47">
        <v>206.7</v>
      </c>
      <c r="F341" s="27">
        <v>135.6</v>
      </c>
      <c r="G341" s="90">
        <f t="shared" si="22"/>
        <v>28028.52</v>
      </c>
      <c r="H341" s="23">
        <f t="shared" si="23"/>
        <v>6.9713435351509933E-4</v>
      </c>
      <c r="I341" s="107">
        <f>ROUND(F341*Прил.10!$D$12,2)</f>
        <v>1090.22</v>
      </c>
      <c r="J341" s="28">
        <f t="shared" si="24"/>
        <v>225348.47</v>
      </c>
    </row>
    <row r="342" spans="1:10" s="16" customFormat="1" ht="31.15" hidden="1" customHeight="1" outlineLevel="1" x14ac:dyDescent="0.25">
      <c r="A342" s="96">
        <v>278</v>
      </c>
      <c r="B342" s="24" t="s">
        <v>626</v>
      </c>
      <c r="C342" s="25" t="s">
        <v>627</v>
      </c>
      <c r="D342" s="26" t="s">
        <v>446</v>
      </c>
      <c r="E342" s="47">
        <v>11.84925</v>
      </c>
      <c r="F342" s="27">
        <v>2333.4499999999998</v>
      </c>
      <c r="G342" s="90">
        <f t="shared" si="22"/>
        <v>27649.63</v>
      </c>
      <c r="H342" s="23">
        <f t="shared" si="23"/>
        <v>6.8771047971786224E-4</v>
      </c>
      <c r="I342" s="107">
        <f>ROUND(F342*Прил.10!$D$12,2)</f>
        <v>18760.939999999999</v>
      </c>
      <c r="J342" s="28">
        <f t="shared" si="24"/>
        <v>222303.07</v>
      </c>
    </row>
    <row r="343" spans="1:10" s="16" customFormat="1" ht="46.9" hidden="1" customHeight="1" outlineLevel="1" x14ac:dyDescent="0.25">
      <c r="A343" s="96">
        <v>279</v>
      </c>
      <c r="B343" s="91" t="s">
        <v>477</v>
      </c>
      <c r="C343" s="25" t="s">
        <v>628</v>
      </c>
      <c r="D343" s="26" t="s">
        <v>629</v>
      </c>
      <c r="E343" s="47">
        <v>2</v>
      </c>
      <c r="F343" s="27">
        <v>13633.92</v>
      </c>
      <c r="G343" s="90">
        <f t="shared" si="22"/>
        <v>27267.84</v>
      </c>
      <c r="H343" s="23">
        <f t="shared" si="23"/>
        <v>6.7821447618900902E-4</v>
      </c>
      <c r="I343" s="107">
        <f>ROUND(F343*Прил.10!$D$12,2)</f>
        <v>109616.72</v>
      </c>
      <c r="J343" s="28">
        <f t="shared" si="24"/>
        <v>219233.44</v>
      </c>
    </row>
    <row r="344" spans="1:10" s="16" customFormat="1" ht="20.25" hidden="1" customHeight="1" outlineLevel="1" x14ac:dyDescent="0.25">
      <c r="A344" s="96">
        <v>280</v>
      </c>
      <c r="B344" s="24" t="s">
        <v>630</v>
      </c>
      <c r="C344" s="25" t="s">
        <v>631</v>
      </c>
      <c r="D344" s="26" t="s">
        <v>443</v>
      </c>
      <c r="E344" s="47">
        <v>46.8</v>
      </c>
      <c r="F344" s="27">
        <v>580</v>
      </c>
      <c r="G344" s="90">
        <f t="shared" si="22"/>
        <v>27144</v>
      </c>
      <c r="H344" s="23">
        <f t="shared" si="23"/>
        <v>6.7513428792579321E-4</v>
      </c>
      <c r="I344" s="107">
        <f>ROUND(F344*Прил.10!$D$12,2)</f>
        <v>4663.2</v>
      </c>
      <c r="J344" s="28">
        <f t="shared" si="24"/>
        <v>218237.76</v>
      </c>
    </row>
    <row r="345" spans="1:10" s="16" customFormat="1" ht="65.25" hidden="1" customHeight="1" outlineLevel="1" x14ac:dyDescent="0.25">
      <c r="A345" s="96">
        <v>281</v>
      </c>
      <c r="B345" s="24" t="s">
        <v>632</v>
      </c>
      <c r="C345" s="25" t="s">
        <v>633</v>
      </c>
      <c r="D345" s="26" t="s">
        <v>483</v>
      </c>
      <c r="E345" s="47">
        <v>35</v>
      </c>
      <c r="F345" s="27">
        <v>772.4</v>
      </c>
      <c r="G345" s="90">
        <f t="shared" si="22"/>
        <v>27034</v>
      </c>
      <c r="H345" s="23">
        <f t="shared" si="23"/>
        <v>6.7239833258863453E-4</v>
      </c>
      <c r="I345" s="107">
        <f>ROUND(F345*Прил.10!$D$12,2)</f>
        <v>6210.1</v>
      </c>
      <c r="J345" s="28">
        <f t="shared" si="24"/>
        <v>217353.5</v>
      </c>
    </row>
    <row r="346" spans="1:10" s="16" customFormat="1" ht="31.15" hidden="1" customHeight="1" outlineLevel="1" x14ac:dyDescent="0.25">
      <c r="A346" s="96">
        <v>282</v>
      </c>
      <c r="B346" s="24" t="s">
        <v>634</v>
      </c>
      <c r="C346" s="25" t="s">
        <v>635</v>
      </c>
      <c r="D346" s="26" t="s">
        <v>494</v>
      </c>
      <c r="E346" s="47">
        <v>896.7</v>
      </c>
      <c r="F346" s="27">
        <v>28.72</v>
      </c>
      <c r="G346" s="90">
        <f t="shared" si="22"/>
        <v>25753.22</v>
      </c>
      <c r="H346" s="23">
        <f t="shared" si="23"/>
        <v>6.4054236098203281E-4</v>
      </c>
      <c r="I346" s="107">
        <f>ROUND(F346*Прил.10!$D$12,2)</f>
        <v>230.91</v>
      </c>
      <c r="J346" s="28">
        <f t="shared" si="24"/>
        <v>207057</v>
      </c>
    </row>
    <row r="347" spans="1:10" s="16" customFormat="1" ht="66.75" hidden="1" customHeight="1" outlineLevel="1" x14ac:dyDescent="0.25">
      <c r="A347" s="96">
        <v>283</v>
      </c>
      <c r="B347" s="24" t="s">
        <v>636</v>
      </c>
      <c r="C347" s="25" t="s">
        <v>637</v>
      </c>
      <c r="D347" s="26" t="s">
        <v>483</v>
      </c>
      <c r="E347" s="47">
        <v>407.29662200000001</v>
      </c>
      <c r="F347" s="27">
        <v>61.62</v>
      </c>
      <c r="G347" s="90">
        <f t="shared" si="22"/>
        <v>25097.62</v>
      </c>
      <c r="H347" s="23">
        <f t="shared" si="23"/>
        <v>6.2423606717256657E-4</v>
      </c>
      <c r="I347" s="107">
        <f>ROUND(F347*Прил.10!$D$12,2)</f>
        <v>495.42</v>
      </c>
      <c r="J347" s="28">
        <f t="shared" si="24"/>
        <v>201782.89</v>
      </c>
    </row>
    <row r="348" spans="1:10" s="16" customFormat="1" ht="46.9" hidden="1" customHeight="1" outlineLevel="1" x14ac:dyDescent="0.25">
      <c r="A348" s="96">
        <v>284</v>
      </c>
      <c r="B348" s="24" t="s">
        <v>638</v>
      </c>
      <c r="C348" s="25" t="s">
        <v>639</v>
      </c>
      <c r="D348" s="26" t="s">
        <v>446</v>
      </c>
      <c r="E348" s="47">
        <v>3.0544739999999999</v>
      </c>
      <c r="F348" s="27">
        <v>8213.7199999999993</v>
      </c>
      <c r="G348" s="90">
        <f t="shared" si="22"/>
        <v>25088.59</v>
      </c>
      <c r="H348" s="23">
        <f t="shared" si="23"/>
        <v>6.240114701117071E-4</v>
      </c>
      <c r="I348" s="107">
        <f>ROUND(F348*Прил.10!$D$12,2)</f>
        <v>66038.31</v>
      </c>
      <c r="J348" s="28">
        <f t="shared" si="24"/>
        <v>201712.3</v>
      </c>
    </row>
    <row r="349" spans="1:10" s="16" customFormat="1" ht="15.6" hidden="1" customHeight="1" outlineLevel="1" x14ac:dyDescent="0.25">
      <c r="A349" s="96">
        <v>285</v>
      </c>
      <c r="B349" s="24" t="s">
        <v>640</v>
      </c>
      <c r="C349" s="25" t="s">
        <v>641</v>
      </c>
      <c r="D349" s="26" t="s">
        <v>460</v>
      </c>
      <c r="E349" s="47">
        <v>2746.02</v>
      </c>
      <c r="F349" s="27">
        <v>9.0399999999999991</v>
      </c>
      <c r="G349" s="90">
        <f t="shared" si="22"/>
        <v>24824.02</v>
      </c>
      <c r="H349" s="23">
        <f t="shared" si="23"/>
        <v>6.1743100007941531E-4</v>
      </c>
      <c r="I349" s="107">
        <f>ROUND(F349*Прил.10!$D$12,2)</f>
        <v>72.680000000000007</v>
      </c>
      <c r="J349" s="28">
        <f t="shared" si="24"/>
        <v>199580.73</v>
      </c>
    </row>
    <row r="350" spans="1:10" s="16" customFormat="1" ht="62.45" hidden="1" customHeight="1" outlineLevel="1" x14ac:dyDescent="0.25">
      <c r="A350" s="96">
        <v>286</v>
      </c>
      <c r="B350" s="24" t="s">
        <v>642</v>
      </c>
      <c r="C350" s="25" t="s">
        <v>643</v>
      </c>
      <c r="D350" s="26" t="s">
        <v>494</v>
      </c>
      <c r="E350" s="47">
        <v>943.8</v>
      </c>
      <c r="F350" s="27">
        <v>26.1</v>
      </c>
      <c r="G350" s="90">
        <f t="shared" si="22"/>
        <v>24633.18</v>
      </c>
      <c r="H350" s="23">
        <f t="shared" si="23"/>
        <v>6.126843662926574E-4</v>
      </c>
      <c r="I350" s="107">
        <f>ROUND(F350*Прил.10!$D$12,2)</f>
        <v>209.84</v>
      </c>
      <c r="J350" s="28">
        <f t="shared" si="24"/>
        <v>198046.99</v>
      </c>
    </row>
    <row r="351" spans="1:10" s="16" customFormat="1" ht="15.6" hidden="1" customHeight="1" outlineLevel="1" x14ac:dyDescent="0.25">
      <c r="A351" s="96">
        <v>287</v>
      </c>
      <c r="B351" s="91" t="s">
        <v>477</v>
      </c>
      <c r="C351" s="25" t="s">
        <v>644</v>
      </c>
      <c r="D351" s="26" t="s">
        <v>453</v>
      </c>
      <c r="E351" s="47">
        <v>2</v>
      </c>
      <c r="F351" s="27">
        <v>12080.7</v>
      </c>
      <c r="G351" s="90">
        <f t="shared" si="22"/>
        <v>24161.4</v>
      </c>
      <c r="H351" s="23">
        <f t="shared" si="23"/>
        <v>6.0095010257479593E-4</v>
      </c>
      <c r="I351" s="107">
        <f>ROUND(F351*Прил.10!$D$12,2)</f>
        <v>97128.83</v>
      </c>
      <c r="J351" s="28">
        <f t="shared" si="24"/>
        <v>194257.66</v>
      </c>
    </row>
    <row r="352" spans="1:10" s="16" customFormat="1" ht="46.9" hidden="1" customHeight="1" outlineLevel="1" x14ac:dyDescent="0.25">
      <c r="A352" s="96">
        <v>288</v>
      </c>
      <c r="B352" s="24" t="s">
        <v>645</v>
      </c>
      <c r="C352" s="25" t="s">
        <v>646</v>
      </c>
      <c r="D352" s="26" t="s">
        <v>494</v>
      </c>
      <c r="E352" s="47">
        <v>140</v>
      </c>
      <c r="F352" s="27">
        <v>169.5</v>
      </c>
      <c r="G352" s="90">
        <f t="shared" si="22"/>
        <v>23730</v>
      </c>
      <c r="H352" s="23">
        <f t="shared" si="23"/>
        <v>5.9022018318888422E-4</v>
      </c>
      <c r="I352" s="107">
        <f>ROUND(F352*Прил.10!$D$12,2)</f>
        <v>1362.78</v>
      </c>
      <c r="J352" s="28">
        <f t="shared" si="24"/>
        <v>190789.2</v>
      </c>
    </row>
    <row r="353" spans="1:10" s="16" customFormat="1" ht="78" hidden="1" customHeight="1" outlineLevel="1" x14ac:dyDescent="0.25">
      <c r="A353" s="96">
        <v>289</v>
      </c>
      <c r="B353" s="24" t="s">
        <v>647</v>
      </c>
      <c r="C353" s="25" t="s">
        <v>648</v>
      </c>
      <c r="D353" s="26" t="s">
        <v>446</v>
      </c>
      <c r="E353" s="47">
        <v>2.1</v>
      </c>
      <c r="F353" s="27">
        <v>10508</v>
      </c>
      <c r="G353" s="90">
        <f t="shared" si="22"/>
        <v>22066.799999999999</v>
      </c>
      <c r="H353" s="23">
        <f t="shared" si="23"/>
        <v>5.4885253849104381E-4</v>
      </c>
      <c r="I353" s="107">
        <f>ROUND(F353*Прил.10!$D$12,2)</f>
        <v>84484.32</v>
      </c>
      <c r="J353" s="28">
        <f t="shared" si="24"/>
        <v>177417.07</v>
      </c>
    </row>
    <row r="354" spans="1:10" s="16" customFormat="1" ht="31.15" hidden="1" customHeight="1" outlineLevel="1" x14ac:dyDescent="0.25">
      <c r="A354" s="96">
        <v>290</v>
      </c>
      <c r="B354" s="91" t="s">
        <v>477</v>
      </c>
      <c r="C354" s="25" t="s">
        <v>649</v>
      </c>
      <c r="D354" s="26" t="s">
        <v>443</v>
      </c>
      <c r="E354" s="47">
        <v>13740</v>
      </c>
      <c r="F354" s="27">
        <v>1.6</v>
      </c>
      <c r="G354" s="90">
        <f t="shared" si="22"/>
        <v>21984</v>
      </c>
      <c r="H354" s="23">
        <f t="shared" si="23"/>
        <v>5.4679311029180071E-4</v>
      </c>
      <c r="I354" s="107">
        <f>ROUND(F354*Прил.10!$D$12,2)</f>
        <v>12.86</v>
      </c>
      <c r="J354" s="28">
        <f t="shared" si="24"/>
        <v>176696.4</v>
      </c>
    </row>
    <row r="355" spans="1:10" s="16" customFormat="1" ht="15.6" hidden="1" customHeight="1" outlineLevel="1" x14ac:dyDescent="0.25">
      <c r="A355" s="96">
        <v>291</v>
      </c>
      <c r="B355" s="24" t="s">
        <v>650</v>
      </c>
      <c r="C355" s="25" t="s">
        <v>651</v>
      </c>
      <c r="D355" s="26" t="s">
        <v>446</v>
      </c>
      <c r="E355" s="47">
        <v>1.8231847999999999</v>
      </c>
      <c r="F355" s="27">
        <v>11978</v>
      </c>
      <c r="G355" s="90">
        <f t="shared" si="22"/>
        <v>21838.11</v>
      </c>
      <c r="H355" s="23">
        <f t="shared" si="23"/>
        <v>5.4316448734509078E-4</v>
      </c>
      <c r="I355" s="107">
        <f>ROUND(F355*Прил.10!$D$12,2)</f>
        <v>96303.12</v>
      </c>
      <c r="J355" s="28">
        <f t="shared" si="24"/>
        <v>175578.38</v>
      </c>
    </row>
    <row r="356" spans="1:10" s="16" customFormat="1" ht="31.15" hidden="1" customHeight="1" outlineLevel="1" x14ac:dyDescent="0.25">
      <c r="A356" s="96">
        <v>292</v>
      </c>
      <c r="B356" s="24" t="s">
        <v>652</v>
      </c>
      <c r="C356" s="25" t="s">
        <v>653</v>
      </c>
      <c r="D356" s="26" t="s">
        <v>443</v>
      </c>
      <c r="E356" s="47">
        <v>39.386620000000001</v>
      </c>
      <c r="F356" s="27">
        <v>519.79999999999995</v>
      </c>
      <c r="G356" s="90">
        <f t="shared" si="22"/>
        <v>20473.169999999998</v>
      </c>
      <c r="H356" s="23">
        <f t="shared" si="23"/>
        <v>5.0921526118235009E-4</v>
      </c>
      <c r="I356" s="107">
        <f>ROUND(F356*Прил.10!$D$12,2)</f>
        <v>4179.1899999999996</v>
      </c>
      <c r="J356" s="28">
        <f t="shared" si="24"/>
        <v>164604.17000000001</v>
      </c>
    </row>
    <row r="357" spans="1:10" s="16" customFormat="1" ht="31.15" hidden="1" customHeight="1" outlineLevel="1" x14ac:dyDescent="0.25">
      <c r="A357" s="96">
        <v>293</v>
      </c>
      <c r="B357" s="24" t="s">
        <v>654</v>
      </c>
      <c r="C357" s="25" t="s">
        <v>655</v>
      </c>
      <c r="D357" s="26" t="s">
        <v>446</v>
      </c>
      <c r="E357" s="47">
        <v>1.2168000000000001</v>
      </c>
      <c r="F357" s="27">
        <v>16552.689999999999</v>
      </c>
      <c r="G357" s="90">
        <f t="shared" si="22"/>
        <v>20141.310000000001</v>
      </c>
      <c r="H357" s="23">
        <f t="shared" si="23"/>
        <v>5.0096113265335473E-4</v>
      </c>
      <c r="I357" s="107">
        <f>ROUND(F357*Прил.10!$D$12,2)</f>
        <v>133083.63</v>
      </c>
      <c r="J357" s="28">
        <f t="shared" si="24"/>
        <v>161936.16</v>
      </c>
    </row>
    <row r="358" spans="1:10" s="16" customFormat="1" ht="15.6" hidden="1" customHeight="1" outlineLevel="1" x14ac:dyDescent="0.25">
      <c r="A358" s="96">
        <v>294</v>
      </c>
      <c r="B358" s="91" t="s">
        <v>477</v>
      </c>
      <c r="C358" s="25" t="s">
        <v>656</v>
      </c>
      <c r="D358" s="26" t="s">
        <v>453</v>
      </c>
      <c r="E358" s="47">
        <v>2400</v>
      </c>
      <c r="F358" s="30">
        <v>8.09</v>
      </c>
      <c r="G358" s="90">
        <f t="shared" si="22"/>
        <v>19416</v>
      </c>
      <c r="H358" s="23">
        <f t="shared" si="23"/>
        <v>4.8292098932976722E-4</v>
      </c>
      <c r="I358" s="107">
        <f>ROUND(F358*Прил.10!$D$12,2)</f>
        <v>65.040000000000006</v>
      </c>
      <c r="J358" s="28">
        <f t="shared" si="24"/>
        <v>156096</v>
      </c>
    </row>
    <row r="359" spans="1:10" s="16" customFormat="1" ht="46.9" hidden="1" customHeight="1" outlineLevel="1" x14ac:dyDescent="0.25">
      <c r="A359" s="96">
        <v>295</v>
      </c>
      <c r="B359" s="24" t="s">
        <v>657</v>
      </c>
      <c r="C359" s="25" t="s">
        <v>658</v>
      </c>
      <c r="D359" s="26" t="s">
        <v>474</v>
      </c>
      <c r="E359" s="47">
        <v>180</v>
      </c>
      <c r="F359" s="27">
        <v>103.2</v>
      </c>
      <c r="G359" s="90">
        <f t="shared" si="22"/>
        <v>18576</v>
      </c>
      <c r="H359" s="23">
        <f t="shared" si="23"/>
        <v>4.6202823948237308E-4</v>
      </c>
      <c r="I359" s="107">
        <f>ROUND(F359*Прил.10!$D$12,2)</f>
        <v>829.73</v>
      </c>
      <c r="J359" s="28">
        <f t="shared" si="24"/>
        <v>149351.4</v>
      </c>
    </row>
    <row r="360" spans="1:10" s="16" customFormat="1" ht="15.6" hidden="1" customHeight="1" outlineLevel="1" x14ac:dyDescent="0.25">
      <c r="A360" s="96">
        <v>296</v>
      </c>
      <c r="B360" s="91" t="s">
        <v>477</v>
      </c>
      <c r="C360" s="25" t="s">
        <v>659</v>
      </c>
      <c r="D360" s="26" t="s">
        <v>483</v>
      </c>
      <c r="E360" s="47">
        <v>850</v>
      </c>
      <c r="F360" s="30">
        <v>21.24</v>
      </c>
      <c r="G360" s="90">
        <f t="shared" si="22"/>
        <v>18054</v>
      </c>
      <c r="H360" s="23">
        <f t="shared" si="23"/>
        <v>4.4904488779149245E-4</v>
      </c>
      <c r="I360" s="107">
        <f>ROUND(F360*Прил.10!$D$12,2)</f>
        <v>170.77</v>
      </c>
      <c r="J360" s="28">
        <f t="shared" si="24"/>
        <v>145154.5</v>
      </c>
    </row>
    <row r="361" spans="1:10" s="16" customFormat="1" ht="15.6" hidden="1" customHeight="1" outlineLevel="1" x14ac:dyDescent="0.25">
      <c r="A361" s="96">
        <v>297</v>
      </c>
      <c r="B361" s="91" t="s">
        <v>477</v>
      </c>
      <c r="C361" s="25" t="s">
        <v>660</v>
      </c>
      <c r="D361" s="26" t="s">
        <v>453</v>
      </c>
      <c r="E361" s="47">
        <v>850</v>
      </c>
      <c r="F361" s="30">
        <v>20.97</v>
      </c>
      <c r="G361" s="90">
        <f t="shared" si="22"/>
        <v>17824.5</v>
      </c>
      <c r="H361" s="23">
        <f t="shared" si="23"/>
        <v>4.4333669006532943E-4</v>
      </c>
      <c r="I361" s="107">
        <f>ROUND(F361*Прил.10!$D$12,2)</f>
        <v>168.6</v>
      </c>
      <c r="J361" s="28">
        <f t="shared" si="24"/>
        <v>143310</v>
      </c>
    </row>
    <row r="362" spans="1:10" s="16" customFormat="1" ht="15.6" hidden="1" customHeight="1" outlineLevel="1" x14ac:dyDescent="0.25">
      <c r="A362" s="96">
        <v>298</v>
      </c>
      <c r="B362" s="91" t="s">
        <v>477</v>
      </c>
      <c r="C362" s="25" t="s">
        <v>661</v>
      </c>
      <c r="D362" s="26" t="s">
        <v>483</v>
      </c>
      <c r="E362" s="47">
        <v>475</v>
      </c>
      <c r="F362" s="30">
        <v>37.450000000000003</v>
      </c>
      <c r="G362" s="90">
        <f t="shared" si="22"/>
        <v>17788.75</v>
      </c>
      <c r="H362" s="23">
        <f t="shared" si="23"/>
        <v>4.4244750458075283E-4</v>
      </c>
      <c r="I362" s="107">
        <f>ROUND(F362*Прил.10!$D$12,2)</f>
        <v>301.10000000000002</v>
      </c>
      <c r="J362" s="28">
        <f t="shared" si="24"/>
        <v>143022.5</v>
      </c>
    </row>
    <row r="363" spans="1:10" s="16" customFormat="1" ht="15.6" hidden="1" customHeight="1" outlineLevel="1" x14ac:dyDescent="0.25">
      <c r="A363" s="96">
        <v>299</v>
      </c>
      <c r="B363" s="91" t="s">
        <v>477</v>
      </c>
      <c r="C363" s="25" t="s">
        <v>662</v>
      </c>
      <c r="D363" s="26" t="s">
        <v>453</v>
      </c>
      <c r="E363" s="47">
        <v>578</v>
      </c>
      <c r="F363" s="27">
        <v>30.76</v>
      </c>
      <c r="G363" s="90">
        <f t="shared" si="22"/>
        <v>17779.28</v>
      </c>
      <c r="H363" s="23">
        <f t="shared" si="23"/>
        <v>4.4221196369854466E-4</v>
      </c>
      <c r="I363" s="107">
        <f>ROUND(F363*Прил.10!$D$12,2)</f>
        <v>247.31</v>
      </c>
      <c r="J363" s="28">
        <f t="shared" si="24"/>
        <v>142945.18</v>
      </c>
    </row>
    <row r="364" spans="1:10" s="16" customFormat="1" ht="46.9" hidden="1" customHeight="1" outlineLevel="1" x14ac:dyDescent="0.25">
      <c r="A364" s="96">
        <v>300</v>
      </c>
      <c r="B364" s="24" t="s">
        <v>663</v>
      </c>
      <c r="C364" s="25" t="s">
        <v>664</v>
      </c>
      <c r="D364" s="26" t="s">
        <v>446</v>
      </c>
      <c r="E364" s="47">
        <v>2.23</v>
      </c>
      <c r="F364" s="27">
        <v>7956.21</v>
      </c>
      <c r="G364" s="90">
        <f t="shared" si="22"/>
        <v>17742.349999999999</v>
      </c>
      <c r="H364" s="23">
        <f t="shared" si="23"/>
        <v>4.4129342887489674E-4</v>
      </c>
      <c r="I364" s="107">
        <f>ROUND(F364*Прил.10!$D$12,2)</f>
        <v>63967.93</v>
      </c>
      <c r="J364" s="28">
        <f t="shared" si="24"/>
        <v>142648.48000000001</v>
      </c>
    </row>
    <row r="365" spans="1:10" s="16" customFormat="1" ht="31.15" hidden="1" customHeight="1" outlineLevel="1" x14ac:dyDescent="0.25">
      <c r="A365" s="96">
        <v>301</v>
      </c>
      <c r="B365" s="24" t="s">
        <v>665</v>
      </c>
      <c r="C365" s="25" t="s">
        <v>666</v>
      </c>
      <c r="D365" s="26" t="s">
        <v>443</v>
      </c>
      <c r="E365" s="47">
        <v>34.228470000000002</v>
      </c>
      <c r="F365" s="27">
        <v>517.91</v>
      </c>
      <c r="G365" s="90">
        <f t="shared" si="22"/>
        <v>17727.27</v>
      </c>
      <c r="H365" s="23">
        <f t="shared" si="23"/>
        <v>4.4091835427049358E-4</v>
      </c>
      <c r="I365" s="107">
        <f>ROUND(F365*Прил.10!$D$12,2)</f>
        <v>4164</v>
      </c>
      <c r="J365" s="28">
        <f t="shared" si="24"/>
        <v>142527.35</v>
      </c>
    </row>
    <row r="366" spans="1:10" s="16" customFormat="1" ht="15.6" hidden="1" customHeight="1" outlineLevel="1" x14ac:dyDescent="0.25">
      <c r="A366" s="96">
        <v>302</v>
      </c>
      <c r="B366" s="91" t="s">
        <v>477</v>
      </c>
      <c r="C366" s="25" t="s">
        <v>548</v>
      </c>
      <c r="D366" s="26" t="s">
        <v>453</v>
      </c>
      <c r="E366" s="47">
        <v>42</v>
      </c>
      <c r="F366" s="27">
        <v>414.48</v>
      </c>
      <c r="G366" s="90">
        <f t="shared" si="22"/>
        <v>17408.16</v>
      </c>
      <c r="H366" s="23">
        <f t="shared" si="23"/>
        <v>4.3298134783739596E-4</v>
      </c>
      <c r="I366" s="107">
        <f>ROUND(F366*Прил.10!$D$12,2)</f>
        <v>3332.42</v>
      </c>
      <c r="J366" s="28">
        <f t="shared" si="24"/>
        <v>139961.64000000001</v>
      </c>
    </row>
    <row r="367" spans="1:10" s="16" customFormat="1" ht="46.9" hidden="1" customHeight="1" outlineLevel="1" x14ac:dyDescent="0.25">
      <c r="A367" s="96">
        <v>303</v>
      </c>
      <c r="B367" s="24" t="s">
        <v>667</v>
      </c>
      <c r="C367" s="25" t="s">
        <v>668</v>
      </c>
      <c r="D367" s="26" t="s">
        <v>494</v>
      </c>
      <c r="E367" s="47">
        <v>223.73</v>
      </c>
      <c r="F367" s="27">
        <v>76.11</v>
      </c>
      <c r="G367" s="90">
        <f t="shared" si="22"/>
        <v>17028.09</v>
      </c>
      <c r="H367" s="23">
        <f t="shared" si="23"/>
        <v>4.2352812470108756E-4</v>
      </c>
      <c r="I367" s="107">
        <f>ROUND(F367*Прил.10!$D$12,2)</f>
        <v>611.91999999999996</v>
      </c>
      <c r="J367" s="28">
        <f t="shared" si="24"/>
        <v>136904.85999999999</v>
      </c>
    </row>
    <row r="368" spans="1:10" s="16" customFormat="1" ht="31.15" hidden="1" customHeight="1" outlineLevel="1" x14ac:dyDescent="0.25">
      <c r="A368" s="96">
        <v>304</v>
      </c>
      <c r="B368" s="24" t="s">
        <v>669</v>
      </c>
      <c r="C368" s="25" t="s">
        <v>670</v>
      </c>
      <c r="D368" s="26" t="s">
        <v>446</v>
      </c>
      <c r="E368" s="47">
        <v>1.4143911</v>
      </c>
      <c r="F368" s="27">
        <v>11524</v>
      </c>
      <c r="G368" s="90">
        <f t="shared" si="22"/>
        <v>16299.44</v>
      </c>
      <c r="H368" s="23">
        <f t="shared" si="23"/>
        <v>4.0540490782453549E-4</v>
      </c>
      <c r="I368" s="107">
        <f>ROUND(F368*Прил.10!$D$12,2)</f>
        <v>92652.96</v>
      </c>
      <c r="J368" s="28">
        <f t="shared" si="24"/>
        <v>131047.52</v>
      </c>
    </row>
    <row r="369" spans="1:10" s="16" customFormat="1" ht="15.6" hidden="1" customHeight="1" outlineLevel="1" x14ac:dyDescent="0.25">
      <c r="A369" s="96">
        <v>305</v>
      </c>
      <c r="B369" s="91" t="s">
        <v>477</v>
      </c>
      <c r="C369" s="25" t="s">
        <v>671</v>
      </c>
      <c r="D369" s="26" t="s">
        <v>672</v>
      </c>
      <c r="E369" s="47">
        <v>1.45</v>
      </c>
      <c r="F369" s="27">
        <v>11015.92</v>
      </c>
      <c r="G369" s="90">
        <f t="shared" si="22"/>
        <v>15973.08</v>
      </c>
      <c r="H369" s="23">
        <f t="shared" si="23"/>
        <v>3.9728757706239794E-4</v>
      </c>
      <c r="I369" s="107">
        <f>ROUND(F369*Прил.10!$D$12,2)</f>
        <v>88568</v>
      </c>
      <c r="J369" s="28">
        <f t="shared" si="24"/>
        <v>128423.6</v>
      </c>
    </row>
    <row r="370" spans="1:10" s="16" customFormat="1" ht="46.9" hidden="1" customHeight="1" outlineLevel="1" x14ac:dyDescent="0.25">
      <c r="A370" s="96">
        <v>306</v>
      </c>
      <c r="B370" s="91" t="s">
        <v>477</v>
      </c>
      <c r="C370" s="25" t="s">
        <v>673</v>
      </c>
      <c r="D370" s="26" t="s">
        <v>513</v>
      </c>
      <c r="E370" s="47">
        <v>152</v>
      </c>
      <c r="F370" s="30">
        <v>98.79</v>
      </c>
      <c r="G370" s="90">
        <f t="shared" si="22"/>
        <v>15016.08</v>
      </c>
      <c r="H370" s="23">
        <f t="shared" si="23"/>
        <v>3.7348476562911674E-4</v>
      </c>
      <c r="I370" s="107">
        <f>ROUND(F370*Прил.10!$D$12,2)</f>
        <v>794.27</v>
      </c>
      <c r="J370" s="28">
        <f t="shared" si="24"/>
        <v>120729.04</v>
      </c>
    </row>
    <row r="371" spans="1:10" s="16" customFormat="1" ht="46.9" hidden="1" customHeight="1" outlineLevel="1" x14ac:dyDescent="0.25">
      <c r="A371" s="96">
        <v>307</v>
      </c>
      <c r="B371" s="24" t="s">
        <v>674</v>
      </c>
      <c r="C371" s="25" t="s">
        <v>675</v>
      </c>
      <c r="D371" s="26" t="s">
        <v>443</v>
      </c>
      <c r="E371" s="47">
        <v>9.5109463999999999</v>
      </c>
      <c r="F371" s="27">
        <v>1553</v>
      </c>
      <c r="G371" s="90">
        <f t="shared" si="22"/>
        <v>14770.5</v>
      </c>
      <c r="H371" s="23">
        <f t="shared" si="23"/>
        <v>3.6737662097730358E-4</v>
      </c>
      <c r="I371" s="107">
        <f>ROUND(F371*Прил.10!$D$12,2)</f>
        <v>12486.12</v>
      </c>
      <c r="J371" s="28">
        <f t="shared" si="24"/>
        <v>118754.82</v>
      </c>
    </row>
    <row r="372" spans="1:10" s="16" customFormat="1" ht="15.6" hidden="1" customHeight="1" outlineLevel="1" x14ac:dyDescent="0.25">
      <c r="A372" s="96">
        <v>308</v>
      </c>
      <c r="B372" s="24" t="s">
        <v>676</v>
      </c>
      <c r="C372" s="25" t="s">
        <v>677</v>
      </c>
      <c r="D372" s="26" t="s">
        <v>623</v>
      </c>
      <c r="E372" s="47">
        <v>1.155</v>
      </c>
      <c r="F372" s="27">
        <v>12714.39</v>
      </c>
      <c r="G372" s="90">
        <f t="shared" si="22"/>
        <v>14685.12</v>
      </c>
      <c r="H372" s="23">
        <f t="shared" si="23"/>
        <v>3.6525302218924351E-4</v>
      </c>
      <c r="I372" s="107">
        <f>ROUND(F372*Прил.10!$D$12,2)</f>
        <v>102223.7</v>
      </c>
      <c r="J372" s="28">
        <f t="shared" si="24"/>
        <v>118068.37</v>
      </c>
    </row>
    <row r="373" spans="1:10" s="16" customFormat="1" ht="15.6" hidden="1" customHeight="1" outlineLevel="1" x14ac:dyDescent="0.25">
      <c r="A373" s="96">
        <v>309</v>
      </c>
      <c r="B373" s="91" t="s">
        <v>477</v>
      </c>
      <c r="C373" s="25" t="s">
        <v>678</v>
      </c>
      <c r="D373" s="26" t="s">
        <v>453</v>
      </c>
      <c r="E373" s="47">
        <v>96</v>
      </c>
      <c r="F373" s="27">
        <v>152.63999999999999</v>
      </c>
      <c r="G373" s="90">
        <f t="shared" si="22"/>
        <v>14653.44</v>
      </c>
      <c r="H373" s="23">
        <f t="shared" si="23"/>
        <v>3.6446506705214174E-4</v>
      </c>
      <c r="I373" s="107">
        <f>ROUND(F373*Прил.10!$D$12,2)</f>
        <v>1227.23</v>
      </c>
      <c r="J373" s="28">
        <f t="shared" si="24"/>
        <v>117814.08</v>
      </c>
    </row>
    <row r="374" spans="1:10" s="16" customFormat="1" ht="46.9" hidden="1" customHeight="1" outlineLevel="1" x14ac:dyDescent="0.25">
      <c r="A374" s="96">
        <v>310</v>
      </c>
      <c r="B374" s="24" t="s">
        <v>679</v>
      </c>
      <c r="C374" s="25" t="s">
        <v>680</v>
      </c>
      <c r="D374" s="26" t="s">
        <v>474</v>
      </c>
      <c r="E374" s="47">
        <v>36</v>
      </c>
      <c r="F374" s="27">
        <v>399.05</v>
      </c>
      <c r="G374" s="90">
        <f t="shared" si="22"/>
        <v>14365.8</v>
      </c>
      <c r="H374" s="23">
        <f t="shared" si="23"/>
        <v>3.5731079256868408E-4</v>
      </c>
      <c r="I374" s="107">
        <f>ROUND(F374*Прил.10!$D$12,2)</f>
        <v>3208.36</v>
      </c>
      <c r="J374" s="28">
        <f t="shared" si="24"/>
        <v>115500.96</v>
      </c>
    </row>
    <row r="375" spans="1:10" s="16" customFormat="1" ht="15.6" hidden="1" customHeight="1" outlineLevel="1" x14ac:dyDescent="0.25">
      <c r="A375" s="96">
        <v>311</v>
      </c>
      <c r="B375" s="24" t="s">
        <v>681</v>
      </c>
      <c r="C375" s="25" t="s">
        <v>682</v>
      </c>
      <c r="D375" s="26" t="s">
        <v>623</v>
      </c>
      <c r="E375" s="47">
        <v>0.80500000000000005</v>
      </c>
      <c r="F375" s="27">
        <v>17715.47</v>
      </c>
      <c r="G375" s="90">
        <f t="shared" si="22"/>
        <v>14260.95</v>
      </c>
      <c r="H375" s="23">
        <f t="shared" si="23"/>
        <v>3.5470292968594686E-4</v>
      </c>
      <c r="I375" s="107">
        <f>ROUND(F375*Прил.10!$D$12,2)</f>
        <v>142432.38</v>
      </c>
      <c r="J375" s="28">
        <f t="shared" si="24"/>
        <v>114658.07</v>
      </c>
    </row>
    <row r="376" spans="1:10" s="16" customFormat="1" ht="15.6" hidden="1" customHeight="1" outlineLevel="1" x14ac:dyDescent="0.25">
      <c r="A376" s="96">
        <v>312</v>
      </c>
      <c r="B376" s="91" t="s">
        <v>477</v>
      </c>
      <c r="C376" s="25" t="s">
        <v>683</v>
      </c>
      <c r="D376" s="26" t="s">
        <v>453</v>
      </c>
      <c r="E376" s="47">
        <v>1750</v>
      </c>
      <c r="F376" s="30">
        <v>8.09</v>
      </c>
      <c r="G376" s="90">
        <f t="shared" si="22"/>
        <v>14157.5</v>
      </c>
      <c r="H376" s="23">
        <f t="shared" si="23"/>
        <v>3.5212988805295524E-4</v>
      </c>
      <c r="I376" s="107">
        <f>ROUND(F376*Прил.10!$D$12,2)</f>
        <v>65.040000000000006</v>
      </c>
      <c r="J376" s="28">
        <f t="shared" si="24"/>
        <v>113820</v>
      </c>
    </row>
    <row r="377" spans="1:10" s="16" customFormat="1" ht="15.6" hidden="1" customHeight="1" outlineLevel="1" x14ac:dyDescent="0.25">
      <c r="A377" s="96">
        <v>313</v>
      </c>
      <c r="B377" s="91" t="s">
        <v>477</v>
      </c>
      <c r="C377" s="25" t="s">
        <v>684</v>
      </c>
      <c r="D377" s="26" t="s">
        <v>453</v>
      </c>
      <c r="E377" s="47">
        <v>1470</v>
      </c>
      <c r="F377" s="27">
        <v>9.58</v>
      </c>
      <c r="G377" s="90">
        <f t="shared" si="22"/>
        <v>14082.6</v>
      </c>
      <c r="H377" s="23">
        <f t="shared" si="23"/>
        <v>3.5026695119156265E-4</v>
      </c>
      <c r="I377" s="107">
        <f>ROUND(F377*Прил.10!$D$12,2)</f>
        <v>77.02</v>
      </c>
      <c r="J377" s="28">
        <f t="shared" si="24"/>
        <v>113219.4</v>
      </c>
    </row>
    <row r="378" spans="1:10" s="16" customFormat="1" ht="15.6" hidden="1" customHeight="1" outlineLevel="1" x14ac:dyDescent="0.25">
      <c r="A378" s="96">
        <v>314</v>
      </c>
      <c r="B378" s="91" t="s">
        <v>477</v>
      </c>
      <c r="C378" s="25" t="s">
        <v>685</v>
      </c>
      <c r="D378" s="26" t="s">
        <v>499</v>
      </c>
      <c r="E378" s="47">
        <v>350</v>
      </c>
      <c r="F378" s="30">
        <v>39.94</v>
      </c>
      <c r="G378" s="90">
        <f t="shared" si="22"/>
        <v>13979</v>
      </c>
      <c r="H378" s="23">
        <f t="shared" si="23"/>
        <v>3.47690178710384E-4</v>
      </c>
      <c r="I378" s="107">
        <f>ROUND(F378*Прил.10!$D$12,2)</f>
        <v>321.12</v>
      </c>
      <c r="J378" s="28">
        <f t="shared" si="24"/>
        <v>112392</v>
      </c>
    </row>
    <row r="379" spans="1:10" s="16" customFormat="1" ht="31.15" hidden="1" customHeight="1" outlineLevel="1" x14ac:dyDescent="0.25">
      <c r="A379" s="96">
        <v>315</v>
      </c>
      <c r="B379" s="24" t="s">
        <v>686</v>
      </c>
      <c r="C379" s="25" t="s">
        <v>687</v>
      </c>
      <c r="D379" s="26" t="s">
        <v>446</v>
      </c>
      <c r="E379" s="47">
        <v>3.2199999999999999E-2</v>
      </c>
      <c r="F379" s="27">
        <v>427569.53</v>
      </c>
      <c r="G379" s="90">
        <f t="shared" si="22"/>
        <v>13767.74</v>
      </c>
      <c r="H379" s="23">
        <f t="shared" si="23"/>
        <v>3.4243565212376437E-4</v>
      </c>
      <c r="I379" s="107">
        <f>ROUND(F379*Прил.10!$D$12,2)</f>
        <v>3437659.02</v>
      </c>
      <c r="J379" s="28">
        <f t="shared" si="24"/>
        <v>110692.62</v>
      </c>
    </row>
    <row r="380" spans="1:10" s="16" customFormat="1" ht="15.6" hidden="1" customHeight="1" outlineLevel="1" x14ac:dyDescent="0.25">
      <c r="A380" s="96">
        <v>316</v>
      </c>
      <c r="B380" s="91" t="s">
        <v>477</v>
      </c>
      <c r="C380" s="25" t="s">
        <v>688</v>
      </c>
      <c r="D380" s="26" t="s">
        <v>453</v>
      </c>
      <c r="E380" s="47">
        <v>2400</v>
      </c>
      <c r="F380" s="30">
        <v>5.68</v>
      </c>
      <c r="G380" s="90">
        <f t="shared" si="22"/>
        <v>13632</v>
      </c>
      <c r="H380" s="23">
        <f t="shared" si="23"/>
        <v>3.3905948323771049E-4</v>
      </c>
      <c r="I380" s="107">
        <f>ROUND(F380*Прил.10!$D$12,2)</f>
        <v>45.67</v>
      </c>
      <c r="J380" s="28">
        <f t="shared" si="24"/>
        <v>109608</v>
      </c>
    </row>
    <row r="381" spans="1:10" s="16" customFormat="1" ht="51" hidden="1" customHeight="1" outlineLevel="1" x14ac:dyDescent="0.25">
      <c r="A381" s="96">
        <v>317</v>
      </c>
      <c r="B381" s="24" t="s">
        <v>689</v>
      </c>
      <c r="C381" s="25" t="s">
        <v>690</v>
      </c>
      <c r="D381" s="26" t="s">
        <v>494</v>
      </c>
      <c r="E381" s="47">
        <v>39</v>
      </c>
      <c r="F381" s="27">
        <v>347.7</v>
      </c>
      <c r="G381" s="90">
        <f t="shared" si="22"/>
        <v>13560.3</v>
      </c>
      <c r="H381" s="23">
        <f t="shared" si="23"/>
        <v>3.3727613780430791E-4</v>
      </c>
      <c r="I381" s="107">
        <f>ROUND(F381*Прил.10!$D$12,2)</f>
        <v>2795.51</v>
      </c>
      <c r="J381" s="28">
        <f t="shared" si="24"/>
        <v>109024.89</v>
      </c>
    </row>
    <row r="382" spans="1:10" s="16" customFormat="1" ht="46.9" hidden="1" customHeight="1" outlineLevel="1" x14ac:dyDescent="0.25">
      <c r="A382" s="96">
        <v>318</v>
      </c>
      <c r="B382" s="24" t="s">
        <v>691</v>
      </c>
      <c r="C382" s="25" t="s">
        <v>692</v>
      </c>
      <c r="D382" s="26" t="s">
        <v>483</v>
      </c>
      <c r="E382" s="47">
        <v>800</v>
      </c>
      <c r="F382" s="27">
        <v>16.86</v>
      </c>
      <c r="G382" s="90">
        <f t="shared" si="22"/>
        <v>13488</v>
      </c>
      <c r="H382" s="23">
        <f t="shared" si="23"/>
        <v>3.3547786897815721E-4</v>
      </c>
      <c r="I382" s="107">
        <f>ROUND(F382*Прил.10!$D$12,2)</f>
        <v>135.55000000000001</v>
      </c>
      <c r="J382" s="28">
        <f t="shared" si="24"/>
        <v>108440</v>
      </c>
    </row>
    <row r="383" spans="1:10" s="16" customFormat="1" ht="46.9" hidden="1" customHeight="1" outlineLevel="1" x14ac:dyDescent="0.25">
      <c r="A383" s="96">
        <v>319</v>
      </c>
      <c r="B383" s="24" t="s">
        <v>693</v>
      </c>
      <c r="C383" s="25" t="s">
        <v>694</v>
      </c>
      <c r="D383" s="26" t="s">
        <v>474</v>
      </c>
      <c r="E383" s="47">
        <v>4.8968059999999998</v>
      </c>
      <c r="F383" s="27">
        <v>2745.52</v>
      </c>
      <c r="G383" s="90">
        <f t="shared" si="22"/>
        <v>13444.28</v>
      </c>
      <c r="H383" s="23">
        <f t="shared" si="23"/>
        <v>3.3439045109324284E-4</v>
      </c>
      <c r="I383" s="107">
        <f>ROUND(F383*Прил.10!$D$12,2)</f>
        <v>22073.98</v>
      </c>
      <c r="J383" s="28">
        <f t="shared" si="24"/>
        <v>108092</v>
      </c>
    </row>
    <row r="384" spans="1:10" s="16" customFormat="1" ht="31.15" hidden="1" customHeight="1" outlineLevel="1" x14ac:dyDescent="0.25">
      <c r="A384" s="96">
        <v>320</v>
      </c>
      <c r="B384" s="24" t="s">
        <v>695</v>
      </c>
      <c r="C384" s="25" t="s">
        <v>696</v>
      </c>
      <c r="D384" s="26" t="s">
        <v>697</v>
      </c>
      <c r="E384" s="47">
        <v>3.36</v>
      </c>
      <c r="F384" s="27">
        <v>3986</v>
      </c>
      <c r="G384" s="90">
        <f t="shared" si="22"/>
        <v>13392.96</v>
      </c>
      <c r="H384" s="23">
        <f t="shared" si="23"/>
        <v>3.3311400356685202E-4</v>
      </c>
      <c r="I384" s="107">
        <f>ROUND(F384*Прил.10!$D$12,2)</f>
        <v>32047.439999999999</v>
      </c>
      <c r="J384" s="28">
        <f t="shared" si="24"/>
        <v>107679.4</v>
      </c>
    </row>
    <row r="385" spans="1:10" s="16" customFormat="1" ht="15.6" hidden="1" customHeight="1" outlineLevel="1" x14ac:dyDescent="0.25">
      <c r="A385" s="96">
        <v>321</v>
      </c>
      <c r="B385" s="91" t="s">
        <v>477</v>
      </c>
      <c r="C385" s="25" t="s">
        <v>698</v>
      </c>
      <c r="D385" s="26" t="s">
        <v>453</v>
      </c>
      <c r="E385" s="47">
        <v>688</v>
      </c>
      <c r="F385" s="27">
        <v>18.43</v>
      </c>
      <c r="G385" s="90">
        <f t="shared" si="22"/>
        <v>12679.84</v>
      </c>
      <c r="H385" s="23">
        <f t="shared" si="23"/>
        <v>3.153770538392643E-4</v>
      </c>
      <c r="I385" s="107">
        <f>ROUND(F385*Прил.10!$D$12,2)</f>
        <v>148.18</v>
      </c>
      <c r="J385" s="28">
        <f t="shared" si="24"/>
        <v>101947.84</v>
      </c>
    </row>
    <row r="386" spans="1:10" s="16" customFormat="1" ht="31.15" hidden="1" customHeight="1" outlineLevel="1" x14ac:dyDescent="0.25">
      <c r="A386" s="96">
        <v>322</v>
      </c>
      <c r="B386" s="24" t="s">
        <v>699</v>
      </c>
      <c r="C386" s="25" t="s">
        <v>700</v>
      </c>
      <c r="D386" s="26" t="s">
        <v>446</v>
      </c>
      <c r="E386" s="47">
        <v>1.7684</v>
      </c>
      <c r="F386" s="27">
        <v>6882.85</v>
      </c>
      <c r="G386" s="90">
        <f t="shared" si="22"/>
        <v>12171.63</v>
      </c>
      <c r="H386" s="23">
        <f t="shared" si="23"/>
        <v>3.0273669145837836E-4</v>
      </c>
      <c r="I386" s="107">
        <f>ROUND(F386*Прил.10!$D$12,2)</f>
        <v>55338.11</v>
      </c>
      <c r="J386" s="28">
        <f t="shared" si="24"/>
        <v>97859.91</v>
      </c>
    </row>
    <row r="387" spans="1:10" s="16" customFormat="1" ht="15.6" hidden="1" customHeight="1" outlineLevel="1" x14ac:dyDescent="0.25">
      <c r="A387" s="96">
        <v>323</v>
      </c>
      <c r="B387" s="91" t="s">
        <v>477</v>
      </c>
      <c r="C387" s="25" t="s">
        <v>701</v>
      </c>
      <c r="D387" s="26" t="s">
        <v>672</v>
      </c>
      <c r="E387" s="47">
        <v>1.75</v>
      </c>
      <c r="F387" s="27">
        <v>6858.08</v>
      </c>
      <c r="G387" s="90">
        <f t="shared" si="22"/>
        <v>12001.64</v>
      </c>
      <c r="H387" s="23">
        <f t="shared" si="23"/>
        <v>2.9850864556961823E-4</v>
      </c>
      <c r="I387" s="107">
        <f>ROUND(F387*Прил.10!$D$12,2)</f>
        <v>55138.96</v>
      </c>
      <c r="J387" s="28">
        <f t="shared" si="24"/>
        <v>96493.18</v>
      </c>
    </row>
    <row r="388" spans="1:10" s="16" customFormat="1" ht="63" hidden="1" customHeight="1" outlineLevel="1" x14ac:dyDescent="0.25">
      <c r="A388" s="96">
        <v>324</v>
      </c>
      <c r="B388" s="24" t="s">
        <v>702</v>
      </c>
      <c r="C388" s="25" t="s">
        <v>703</v>
      </c>
      <c r="D388" s="26" t="s">
        <v>483</v>
      </c>
      <c r="E388" s="47">
        <v>13</v>
      </c>
      <c r="F388" s="27">
        <v>905.71</v>
      </c>
      <c r="G388" s="90">
        <f t="shared" si="22"/>
        <v>11774.23</v>
      </c>
      <c r="H388" s="23">
        <f t="shared" si="23"/>
        <v>2.9285243099486119E-4</v>
      </c>
      <c r="I388" s="107">
        <f>ROUND(F388*Прил.10!$D$12,2)</f>
        <v>7281.91</v>
      </c>
      <c r="J388" s="28">
        <f t="shared" si="24"/>
        <v>94664.83</v>
      </c>
    </row>
    <row r="389" spans="1:10" s="16" customFormat="1" ht="46.9" hidden="1" customHeight="1" outlineLevel="1" x14ac:dyDescent="0.25">
      <c r="A389" s="96">
        <v>325</v>
      </c>
      <c r="B389" s="91" t="s">
        <v>477</v>
      </c>
      <c r="C389" s="25" t="s">
        <v>704</v>
      </c>
      <c r="D389" s="26" t="s">
        <v>460</v>
      </c>
      <c r="E389" s="47">
        <v>524.79999999999995</v>
      </c>
      <c r="F389" s="27">
        <v>22.22</v>
      </c>
      <c r="G389" s="90">
        <f t="shared" si="22"/>
        <v>11661.06</v>
      </c>
      <c r="H389" s="23">
        <f t="shared" si="23"/>
        <v>2.9003763039934979E-4</v>
      </c>
      <c r="I389" s="107">
        <f>ROUND(F389*Прил.10!$D$12,2)</f>
        <v>178.65</v>
      </c>
      <c r="J389" s="28">
        <f t="shared" si="24"/>
        <v>93755.520000000004</v>
      </c>
    </row>
    <row r="390" spans="1:10" s="16" customFormat="1" ht="46.9" hidden="1" customHeight="1" outlineLevel="1" x14ac:dyDescent="0.25">
      <c r="A390" s="96">
        <v>326</v>
      </c>
      <c r="B390" s="24" t="s">
        <v>705</v>
      </c>
      <c r="C390" s="25" t="s">
        <v>706</v>
      </c>
      <c r="D390" s="26" t="s">
        <v>603</v>
      </c>
      <c r="E390" s="47">
        <v>6.43</v>
      </c>
      <c r="F390" s="27">
        <v>1752.86</v>
      </c>
      <c r="G390" s="90">
        <f t="shared" si="22"/>
        <v>11270.89</v>
      </c>
      <c r="H390" s="23">
        <f t="shared" si="23"/>
        <v>2.8033319681844768E-4</v>
      </c>
      <c r="I390" s="107">
        <f>ROUND(F390*Прил.10!$D$12,2)</f>
        <v>14092.99</v>
      </c>
      <c r="J390" s="28">
        <f t="shared" si="24"/>
        <v>90617.93</v>
      </c>
    </row>
    <row r="391" spans="1:10" s="16" customFormat="1" ht="15.6" hidden="1" customHeight="1" outlineLevel="1" x14ac:dyDescent="0.25">
      <c r="A391" s="96">
        <v>327</v>
      </c>
      <c r="B391" s="91" t="s">
        <v>477</v>
      </c>
      <c r="C391" s="25" t="s">
        <v>707</v>
      </c>
      <c r="D391" s="26" t="s">
        <v>513</v>
      </c>
      <c r="E391" s="47">
        <v>6</v>
      </c>
      <c r="F391" s="27">
        <v>1855.09</v>
      </c>
      <c r="G391" s="90">
        <f t="shared" si="22"/>
        <v>11130.54</v>
      </c>
      <c r="H391" s="23">
        <f t="shared" si="23"/>
        <v>2.7684236653144562E-4</v>
      </c>
      <c r="I391" s="107">
        <f>ROUND(F391*Прил.10!$D$12,2)</f>
        <v>14914.92</v>
      </c>
      <c r="J391" s="28">
        <f t="shared" si="24"/>
        <v>89489.52</v>
      </c>
    </row>
    <row r="392" spans="1:10" s="16" customFormat="1" ht="93.6" hidden="1" customHeight="1" outlineLevel="1" x14ac:dyDescent="0.25">
      <c r="A392" s="96">
        <v>328</v>
      </c>
      <c r="B392" s="24" t="s">
        <v>708</v>
      </c>
      <c r="C392" s="25" t="s">
        <v>709</v>
      </c>
      <c r="D392" s="26" t="s">
        <v>494</v>
      </c>
      <c r="E392" s="47">
        <v>80.540000000000006</v>
      </c>
      <c r="F392" s="27">
        <v>134.84</v>
      </c>
      <c r="G392" s="90">
        <f t="shared" si="22"/>
        <v>10860.01</v>
      </c>
      <c r="H392" s="23">
        <f t="shared" si="23"/>
        <v>2.7011365746452233E-4</v>
      </c>
      <c r="I392" s="107">
        <f>ROUND(F392*Прил.10!$D$12,2)</f>
        <v>1084.1099999999999</v>
      </c>
      <c r="J392" s="28">
        <f t="shared" si="24"/>
        <v>87314.22</v>
      </c>
    </row>
    <row r="393" spans="1:10" s="16" customFormat="1" ht="15.6" hidden="1" customHeight="1" outlineLevel="1" x14ac:dyDescent="0.25">
      <c r="A393" s="96">
        <v>329</v>
      </c>
      <c r="B393" s="24" t="s">
        <v>710</v>
      </c>
      <c r="C393" s="25" t="s">
        <v>711</v>
      </c>
      <c r="D393" s="26" t="s">
        <v>443</v>
      </c>
      <c r="E393" s="47">
        <v>4297.5258150999998</v>
      </c>
      <c r="F393" s="27">
        <v>2.44</v>
      </c>
      <c r="G393" s="90">
        <f t="shared" si="22"/>
        <v>10485.96</v>
      </c>
      <c r="H393" s="23">
        <f t="shared" si="23"/>
        <v>2.608101657021202E-4</v>
      </c>
      <c r="I393" s="107">
        <f>ROUND(F393*Прил.10!$D$12,2)</f>
        <v>19.62</v>
      </c>
      <c r="J393" s="28">
        <f t="shared" si="24"/>
        <v>84317.46</v>
      </c>
    </row>
    <row r="394" spans="1:10" s="16" customFormat="1" ht="31.15" hidden="1" customHeight="1" outlineLevel="1" x14ac:dyDescent="0.25">
      <c r="A394" s="96">
        <v>330</v>
      </c>
      <c r="B394" s="24" t="s">
        <v>712</v>
      </c>
      <c r="C394" s="25" t="s">
        <v>713</v>
      </c>
      <c r="D394" s="26" t="s">
        <v>483</v>
      </c>
      <c r="E394" s="47">
        <v>3850</v>
      </c>
      <c r="F394" s="27">
        <v>2.72</v>
      </c>
      <c r="G394" s="90">
        <f t="shared" si="22"/>
        <v>10472</v>
      </c>
      <c r="H394" s="23">
        <f t="shared" si="23"/>
        <v>2.6046294809751352E-4</v>
      </c>
      <c r="I394" s="107">
        <f>ROUND(F394*Прил.10!$D$12,2)</f>
        <v>21.87</v>
      </c>
      <c r="J394" s="28">
        <f t="shared" si="24"/>
        <v>84199.5</v>
      </c>
    </row>
    <row r="395" spans="1:10" s="16" customFormat="1" ht="46.9" hidden="1" customHeight="1" outlineLevel="1" x14ac:dyDescent="0.25">
      <c r="A395" s="96">
        <v>331</v>
      </c>
      <c r="B395" s="24" t="s">
        <v>714</v>
      </c>
      <c r="C395" s="25" t="s">
        <v>715</v>
      </c>
      <c r="D395" s="26" t="s">
        <v>483</v>
      </c>
      <c r="E395" s="47">
        <v>75.599999999999994</v>
      </c>
      <c r="F395" s="27">
        <v>137.33000000000001</v>
      </c>
      <c r="G395" s="90">
        <f t="shared" si="22"/>
        <v>10382.15</v>
      </c>
      <c r="H395" s="23">
        <f t="shared" si="23"/>
        <v>2.5822817003347975E-4</v>
      </c>
      <c r="I395" s="107">
        <f>ROUND(F395*Прил.10!$D$12,2)</f>
        <v>1104.1300000000001</v>
      </c>
      <c r="J395" s="28">
        <f t="shared" si="24"/>
        <v>83472.23</v>
      </c>
    </row>
    <row r="396" spans="1:10" s="16" customFormat="1" ht="31.15" hidden="1" customHeight="1" outlineLevel="1" x14ac:dyDescent="0.25">
      <c r="A396" s="96">
        <v>332</v>
      </c>
      <c r="B396" s="91" t="s">
        <v>477</v>
      </c>
      <c r="C396" s="25" t="s">
        <v>716</v>
      </c>
      <c r="D396" s="26" t="s">
        <v>499</v>
      </c>
      <c r="E396" s="47">
        <v>54</v>
      </c>
      <c r="F396" s="27">
        <v>191.49</v>
      </c>
      <c r="G396" s="90">
        <f t="shared" si="22"/>
        <v>10340.459999999999</v>
      </c>
      <c r="H396" s="23">
        <f t="shared" si="23"/>
        <v>2.5719124296069658E-4</v>
      </c>
      <c r="I396" s="107">
        <f>ROUND(F396*Прил.10!$D$12,2)</f>
        <v>1539.58</v>
      </c>
      <c r="J396" s="28">
        <f t="shared" si="24"/>
        <v>83137.320000000007</v>
      </c>
    </row>
    <row r="397" spans="1:10" s="16" customFormat="1" ht="46.9" hidden="1" customHeight="1" outlineLevel="1" x14ac:dyDescent="0.25">
      <c r="A397" s="96">
        <v>333</v>
      </c>
      <c r="B397" s="91" t="s">
        <v>477</v>
      </c>
      <c r="C397" s="25" t="s">
        <v>717</v>
      </c>
      <c r="D397" s="26" t="s">
        <v>672</v>
      </c>
      <c r="E397" s="47">
        <v>0.5</v>
      </c>
      <c r="F397" s="30">
        <v>20624.86</v>
      </c>
      <c r="G397" s="90">
        <f t="shared" si="22"/>
        <v>10312.43</v>
      </c>
      <c r="H397" s="23">
        <f t="shared" si="23"/>
        <v>2.5649407179614603E-4</v>
      </c>
      <c r="I397" s="107">
        <f>ROUND(F397*Прил.10!$D$12,2)</f>
        <v>165823.87</v>
      </c>
      <c r="J397" s="28">
        <f t="shared" si="24"/>
        <v>82911.94</v>
      </c>
    </row>
    <row r="398" spans="1:10" s="16" customFormat="1" ht="15.6" hidden="1" customHeight="1" outlineLevel="1" x14ac:dyDescent="0.25">
      <c r="A398" s="96">
        <v>334</v>
      </c>
      <c r="B398" s="24" t="s">
        <v>718</v>
      </c>
      <c r="C398" s="25" t="s">
        <v>719</v>
      </c>
      <c r="D398" s="26" t="s">
        <v>623</v>
      </c>
      <c r="E398" s="47">
        <v>1.19</v>
      </c>
      <c r="F398" s="27">
        <v>8308.84</v>
      </c>
      <c r="G398" s="90">
        <f t="shared" si="22"/>
        <v>9887.52</v>
      </c>
      <c r="H398" s="23">
        <f t="shared" si="23"/>
        <v>2.4592557377512672E-4</v>
      </c>
      <c r="I398" s="107">
        <f>ROUND(F398*Прил.10!$D$12,2)</f>
        <v>66803.070000000007</v>
      </c>
      <c r="J398" s="28">
        <f t="shared" si="24"/>
        <v>79495.649999999994</v>
      </c>
    </row>
    <row r="399" spans="1:10" s="16" customFormat="1" ht="15.6" hidden="1" customHeight="1" outlineLevel="1" x14ac:dyDescent="0.25">
      <c r="A399" s="96">
        <v>335</v>
      </c>
      <c r="B399" s="91" t="s">
        <v>477</v>
      </c>
      <c r="C399" s="25" t="s">
        <v>720</v>
      </c>
      <c r="D399" s="26" t="s">
        <v>483</v>
      </c>
      <c r="E399" s="47">
        <v>225</v>
      </c>
      <c r="F399" s="30">
        <v>42.62</v>
      </c>
      <c r="G399" s="90">
        <f t="shared" si="22"/>
        <v>9589.5</v>
      </c>
      <c r="H399" s="23">
        <f t="shared" si="23"/>
        <v>2.3851312459712622E-4</v>
      </c>
      <c r="I399" s="107">
        <f>ROUND(F399*Прил.10!$D$12,2)</f>
        <v>342.66</v>
      </c>
      <c r="J399" s="28">
        <f t="shared" si="24"/>
        <v>77098.5</v>
      </c>
    </row>
    <row r="400" spans="1:10" s="16" customFormat="1" ht="46.9" hidden="1" customHeight="1" outlineLevel="1" x14ac:dyDescent="0.25">
      <c r="A400" s="96">
        <v>336</v>
      </c>
      <c r="B400" s="24" t="s">
        <v>721</v>
      </c>
      <c r="C400" s="25" t="s">
        <v>722</v>
      </c>
      <c r="D400" s="26" t="s">
        <v>483</v>
      </c>
      <c r="E400" s="47">
        <v>199.8</v>
      </c>
      <c r="F400" s="27">
        <v>47.11</v>
      </c>
      <c r="G400" s="90">
        <f t="shared" si="22"/>
        <v>9412.58</v>
      </c>
      <c r="H400" s="23">
        <f t="shared" si="23"/>
        <v>2.3411271352212506E-4</v>
      </c>
      <c r="I400" s="107">
        <f>ROUND(F400*Прил.10!$D$12,2)</f>
        <v>378.76</v>
      </c>
      <c r="J400" s="28">
        <f t="shared" si="24"/>
        <v>75676.25</v>
      </c>
    </row>
    <row r="401" spans="1:10" s="16" customFormat="1" ht="93.6" hidden="1" customHeight="1" outlineLevel="1" x14ac:dyDescent="0.25">
      <c r="A401" s="96">
        <v>337</v>
      </c>
      <c r="B401" s="24" t="s">
        <v>723</v>
      </c>
      <c r="C401" s="25" t="s">
        <v>724</v>
      </c>
      <c r="D401" s="26" t="s">
        <v>540</v>
      </c>
      <c r="E401" s="47">
        <v>1.5</v>
      </c>
      <c r="F401" s="27">
        <v>6161.7</v>
      </c>
      <c r="G401" s="90">
        <f t="shared" si="22"/>
        <v>9242.5499999999993</v>
      </c>
      <c r="H401" s="23">
        <f t="shared" si="23"/>
        <v>2.2988367274051502E-4</v>
      </c>
      <c r="I401" s="107">
        <f>ROUND(F401*Прил.10!$D$12,2)</f>
        <v>49540.07</v>
      </c>
      <c r="J401" s="28">
        <f t="shared" si="24"/>
        <v>74310.11</v>
      </c>
    </row>
    <row r="402" spans="1:10" s="16" customFormat="1" ht="31.15" hidden="1" customHeight="1" outlineLevel="1" x14ac:dyDescent="0.25">
      <c r="A402" s="96">
        <v>338</v>
      </c>
      <c r="B402" s="91" t="s">
        <v>477</v>
      </c>
      <c r="C402" s="25" t="s">
        <v>725</v>
      </c>
      <c r="D402" s="26" t="s">
        <v>513</v>
      </c>
      <c r="E402" s="47">
        <v>7</v>
      </c>
      <c r="F402" s="30">
        <v>1315.01</v>
      </c>
      <c r="G402" s="90">
        <f t="shared" ref="G402:G465" si="25">ROUND(F402*E402,2)</f>
        <v>9205.07</v>
      </c>
      <c r="H402" s="23">
        <f t="shared" ref="H402:H465" si="26">G402/$G$883</f>
        <v>2.2895145814018131E-4</v>
      </c>
      <c r="I402" s="107">
        <f>ROUND(F402*Прил.10!$D$12,2)</f>
        <v>10572.68</v>
      </c>
      <c r="J402" s="28">
        <f t="shared" ref="J402:J465" si="27">ROUND(I402*E402,2)</f>
        <v>74008.759999999995</v>
      </c>
    </row>
    <row r="403" spans="1:10" s="16" customFormat="1" ht="46.9" hidden="1" customHeight="1" outlineLevel="1" x14ac:dyDescent="0.25">
      <c r="A403" s="96">
        <v>339</v>
      </c>
      <c r="B403" s="24" t="s">
        <v>726</v>
      </c>
      <c r="C403" s="25" t="s">
        <v>727</v>
      </c>
      <c r="D403" s="26" t="s">
        <v>443</v>
      </c>
      <c r="E403" s="47">
        <v>4.2065149999999996</v>
      </c>
      <c r="F403" s="27">
        <v>2156</v>
      </c>
      <c r="G403" s="90">
        <f t="shared" si="25"/>
        <v>9069.25</v>
      </c>
      <c r="H403" s="23">
        <f t="shared" si="26"/>
        <v>2.2557329946842767E-4</v>
      </c>
      <c r="I403" s="107">
        <f>ROUND(F403*Прил.10!$D$12,2)</f>
        <v>17334.240000000002</v>
      </c>
      <c r="J403" s="28">
        <f t="shared" si="27"/>
        <v>72916.740000000005</v>
      </c>
    </row>
    <row r="404" spans="1:10" s="16" customFormat="1" ht="31.15" hidden="1" customHeight="1" outlineLevel="1" x14ac:dyDescent="0.25">
      <c r="A404" s="96">
        <v>340</v>
      </c>
      <c r="B404" s="91" t="s">
        <v>477</v>
      </c>
      <c r="C404" s="25" t="s">
        <v>728</v>
      </c>
      <c r="D404" s="26" t="s">
        <v>513</v>
      </c>
      <c r="E404" s="47">
        <v>125</v>
      </c>
      <c r="F404" s="27">
        <v>72.55</v>
      </c>
      <c r="G404" s="90">
        <f t="shared" si="25"/>
        <v>9068.75</v>
      </c>
      <c r="H404" s="23">
        <f t="shared" si="26"/>
        <v>2.2556086330780421E-4</v>
      </c>
      <c r="I404" s="107">
        <f>ROUND(F404*Прил.10!$D$12,2)</f>
        <v>583.29999999999995</v>
      </c>
      <c r="J404" s="28">
        <f t="shared" si="27"/>
        <v>72912.5</v>
      </c>
    </row>
    <row r="405" spans="1:10" s="16" customFormat="1" ht="15.6" hidden="1" customHeight="1" outlineLevel="1" x14ac:dyDescent="0.25">
      <c r="A405" s="96">
        <v>341</v>
      </c>
      <c r="B405" s="91" t="s">
        <v>477</v>
      </c>
      <c r="C405" s="25" t="s">
        <v>729</v>
      </c>
      <c r="D405" s="26" t="s">
        <v>453</v>
      </c>
      <c r="E405" s="47">
        <v>23650</v>
      </c>
      <c r="F405" s="30">
        <v>0.38</v>
      </c>
      <c r="G405" s="90">
        <f t="shared" si="25"/>
        <v>8987</v>
      </c>
      <c r="H405" s="23">
        <f t="shared" si="26"/>
        <v>2.2352755104587031E-4</v>
      </c>
      <c r="I405" s="107">
        <f>ROUND(F405*Прил.10!$D$12,2)</f>
        <v>3.06</v>
      </c>
      <c r="J405" s="28">
        <f t="shared" si="27"/>
        <v>72369</v>
      </c>
    </row>
    <row r="406" spans="1:10" s="16" customFormat="1" ht="15.6" hidden="1" customHeight="1" outlineLevel="1" x14ac:dyDescent="0.25">
      <c r="A406" s="96">
        <v>342</v>
      </c>
      <c r="B406" s="91" t="s">
        <v>477</v>
      </c>
      <c r="C406" s="25" t="s">
        <v>730</v>
      </c>
      <c r="D406" s="26" t="s">
        <v>672</v>
      </c>
      <c r="E406" s="47">
        <v>0.6</v>
      </c>
      <c r="F406" s="27">
        <v>14755.53</v>
      </c>
      <c r="G406" s="90">
        <f t="shared" si="25"/>
        <v>8853.32</v>
      </c>
      <c r="H406" s="23">
        <f t="shared" si="26"/>
        <v>2.2020261914158502E-4</v>
      </c>
      <c r="I406" s="107">
        <f>ROUND(F406*Прил.10!$D$12,2)</f>
        <v>118634.46</v>
      </c>
      <c r="J406" s="28">
        <f t="shared" si="27"/>
        <v>71180.679999999993</v>
      </c>
    </row>
    <row r="407" spans="1:10" s="16" customFormat="1" ht="31.15" hidden="1" customHeight="1" outlineLevel="1" x14ac:dyDescent="0.25">
      <c r="A407" s="96">
        <v>343</v>
      </c>
      <c r="B407" s="24" t="s">
        <v>731</v>
      </c>
      <c r="C407" s="25" t="s">
        <v>732</v>
      </c>
      <c r="D407" s="26" t="s">
        <v>460</v>
      </c>
      <c r="E407" s="47">
        <v>37.107999999999997</v>
      </c>
      <c r="F407" s="27">
        <v>238.48</v>
      </c>
      <c r="G407" s="90">
        <f t="shared" si="25"/>
        <v>8849.52</v>
      </c>
      <c r="H407" s="23">
        <f t="shared" si="26"/>
        <v>2.2010810432084683E-4</v>
      </c>
      <c r="I407" s="107">
        <f>ROUND(F407*Прил.10!$D$12,2)</f>
        <v>1917.38</v>
      </c>
      <c r="J407" s="28">
        <f t="shared" si="27"/>
        <v>71150.14</v>
      </c>
    </row>
    <row r="408" spans="1:10" s="16" customFormat="1" ht="31.15" hidden="1" customHeight="1" outlineLevel="1" x14ac:dyDescent="0.25">
      <c r="A408" s="96">
        <v>344</v>
      </c>
      <c r="B408" s="91" t="s">
        <v>477</v>
      </c>
      <c r="C408" s="25" t="s">
        <v>733</v>
      </c>
      <c r="D408" s="26" t="s">
        <v>453</v>
      </c>
      <c r="E408" s="47">
        <v>122</v>
      </c>
      <c r="F408" s="27">
        <v>71.260000000000005</v>
      </c>
      <c r="G408" s="90">
        <f t="shared" si="25"/>
        <v>8693.7199999999993</v>
      </c>
      <c r="H408" s="23">
        <f t="shared" si="26"/>
        <v>2.1623299667058012E-4</v>
      </c>
      <c r="I408" s="107">
        <f>ROUND(F408*Прил.10!$D$12,2)</f>
        <v>572.92999999999995</v>
      </c>
      <c r="J408" s="28">
        <f t="shared" si="27"/>
        <v>69897.460000000006</v>
      </c>
    </row>
    <row r="409" spans="1:10" s="16" customFormat="1" ht="15.6" hidden="1" customHeight="1" outlineLevel="1" x14ac:dyDescent="0.25">
      <c r="A409" s="96">
        <v>345</v>
      </c>
      <c r="B409" s="91" t="s">
        <v>477</v>
      </c>
      <c r="C409" s="25" t="s">
        <v>734</v>
      </c>
      <c r="D409" s="26" t="s">
        <v>513</v>
      </c>
      <c r="E409" s="47">
        <v>9</v>
      </c>
      <c r="F409" s="27">
        <v>924.77</v>
      </c>
      <c r="G409" s="90">
        <f t="shared" si="25"/>
        <v>8322.93</v>
      </c>
      <c r="H409" s="23">
        <f t="shared" si="26"/>
        <v>2.070105886754429E-4</v>
      </c>
      <c r="I409" s="107">
        <f>ROUND(F409*Прил.10!$D$12,2)</f>
        <v>7435.15</v>
      </c>
      <c r="J409" s="28">
        <f t="shared" si="27"/>
        <v>66916.350000000006</v>
      </c>
    </row>
    <row r="410" spans="1:10" s="16" customFormat="1" ht="15.6" hidden="1" customHeight="1" outlineLevel="1" x14ac:dyDescent="0.25">
      <c r="A410" s="96">
        <v>346</v>
      </c>
      <c r="B410" s="24" t="s">
        <v>735</v>
      </c>
      <c r="C410" s="25" t="s">
        <v>736</v>
      </c>
      <c r="D410" s="26" t="s">
        <v>623</v>
      </c>
      <c r="E410" s="47">
        <v>0.35</v>
      </c>
      <c r="F410" s="27">
        <v>23361.27</v>
      </c>
      <c r="G410" s="90">
        <f t="shared" si="25"/>
        <v>8176.44</v>
      </c>
      <c r="H410" s="23">
        <f t="shared" si="26"/>
        <v>2.0336704233598485E-4</v>
      </c>
      <c r="I410" s="107">
        <f>ROUND(F410*Прил.10!$D$12,2)</f>
        <v>187824.61</v>
      </c>
      <c r="J410" s="28">
        <f t="shared" si="27"/>
        <v>65738.61</v>
      </c>
    </row>
    <row r="411" spans="1:10" s="16" customFormat="1" ht="31.15" hidden="1" customHeight="1" outlineLevel="1" x14ac:dyDescent="0.25">
      <c r="A411" s="96">
        <v>347</v>
      </c>
      <c r="B411" s="91" t="s">
        <v>477</v>
      </c>
      <c r="C411" s="25" t="s">
        <v>737</v>
      </c>
      <c r="D411" s="26" t="s">
        <v>453</v>
      </c>
      <c r="E411" s="47">
        <v>410</v>
      </c>
      <c r="F411" s="27">
        <v>19.920000000000002</v>
      </c>
      <c r="G411" s="90">
        <f t="shared" si="25"/>
        <v>8167.2</v>
      </c>
      <c r="H411" s="23">
        <f t="shared" si="26"/>
        <v>2.0313722208766352E-4</v>
      </c>
      <c r="I411" s="107">
        <f>ROUND(F411*Прил.10!$D$12,2)</f>
        <v>160.16</v>
      </c>
      <c r="J411" s="28">
        <f t="shared" si="27"/>
        <v>65665.600000000006</v>
      </c>
    </row>
    <row r="412" spans="1:10" s="16" customFormat="1" ht="15.6" hidden="1" customHeight="1" outlineLevel="1" x14ac:dyDescent="0.25">
      <c r="A412" s="96">
        <v>348</v>
      </c>
      <c r="B412" s="24" t="s">
        <v>738</v>
      </c>
      <c r="C412" s="25" t="s">
        <v>739</v>
      </c>
      <c r="D412" s="26" t="s">
        <v>460</v>
      </c>
      <c r="E412" s="47">
        <v>55.12</v>
      </c>
      <c r="F412" s="27">
        <v>146.25</v>
      </c>
      <c r="G412" s="90">
        <f t="shared" si="25"/>
        <v>8061.3</v>
      </c>
      <c r="H412" s="23">
        <f t="shared" si="26"/>
        <v>2.0050324326761706E-4</v>
      </c>
      <c r="I412" s="107">
        <f>ROUND(F412*Прил.10!$D$12,2)</f>
        <v>1175.8499999999999</v>
      </c>
      <c r="J412" s="28">
        <f t="shared" si="27"/>
        <v>64812.85</v>
      </c>
    </row>
    <row r="413" spans="1:10" s="16" customFormat="1" ht="31.15" hidden="1" customHeight="1" outlineLevel="1" x14ac:dyDescent="0.25">
      <c r="A413" s="96">
        <v>349</v>
      </c>
      <c r="B413" s="91" t="s">
        <v>477</v>
      </c>
      <c r="C413" s="25" t="s">
        <v>740</v>
      </c>
      <c r="D413" s="26" t="s">
        <v>453</v>
      </c>
      <c r="E413" s="47">
        <v>1400</v>
      </c>
      <c r="F413" s="30">
        <v>5.68</v>
      </c>
      <c r="G413" s="90">
        <f t="shared" si="25"/>
        <v>7952</v>
      </c>
      <c r="H413" s="23">
        <f t="shared" si="26"/>
        <v>1.9778469855533112E-4</v>
      </c>
      <c r="I413" s="107">
        <f>ROUND(F413*Прил.10!$D$12,2)</f>
        <v>45.67</v>
      </c>
      <c r="J413" s="28">
        <f t="shared" si="27"/>
        <v>63938</v>
      </c>
    </row>
    <row r="414" spans="1:10" s="16" customFormat="1" ht="46.9" hidden="1" customHeight="1" outlineLevel="1" x14ac:dyDescent="0.25">
      <c r="A414" s="96">
        <v>350</v>
      </c>
      <c r="B414" s="24" t="s">
        <v>741</v>
      </c>
      <c r="C414" s="25" t="s">
        <v>742</v>
      </c>
      <c r="D414" s="26" t="s">
        <v>474</v>
      </c>
      <c r="E414" s="47">
        <v>280</v>
      </c>
      <c r="F414" s="27">
        <v>28.29</v>
      </c>
      <c r="G414" s="90">
        <f t="shared" si="25"/>
        <v>7921.2</v>
      </c>
      <c r="H414" s="23">
        <f t="shared" si="26"/>
        <v>1.9701863106092666E-4</v>
      </c>
      <c r="I414" s="107">
        <f>ROUND(F414*Прил.10!$D$12,2)</f>
        <v>227.45</v>
      </c>
      <c r="J414" s="28">
        <f t="shared" si="27"/>
        <v>63686</v>
      </c>
    </row>
    <row r="415" spans="1:10" s="16" customFormat="1" ht="31.15" hidden="1" customHeight="1" outlineLevel="1" x14ac:dyDescent="0.25">
      <c r="A415" s="96">
        <v>351</v>
      </c>
      <c r="B415" s="24" t="s">
        <v>743</v>
      </c>
      <c r="C415" s="25" t="s">
        <v>744</v>
      </c>
      <c r="D415" s="26" t="s">
        <v>446</v>
      </c>
      <c r="E415" s="47">
        <v>1.36</v>
      </c>
      <c r="F415" s="27">
        <v>5520</v>
      </c>
      <c r="G415" s="90">
        <f t="shared" si="25"/>
        <v>7507.2</v>
      </c>
      <c r="H415" s="23">
        <f t="shared" si="26"/>
        <v>1.8672149006471097E-4</v>
      </c>
      <c r="I415" s="107">
        <f>ROUND(F415*Прил.10!$D$12,2)</f>
        <v>44380.800000000003</v>
      </c>
      <c r="J415" s="28">
        <f t="shared" si="27"/>
        <v>60357.89</v>
      </c>
    </row>
    <row r="416" spans="1:10" s="16" customFormat="1" ht="15.6" hidden="1" customHeight="1" outlineLevel="1" x14ac:dyDescent="0.25">
      <c r="A416" s="96">
        <v>352</v>
      </c>
      <c r="B416" s="24" t="s">
        <v>745</v>
      </c>
      <c r="C416" s="25" t="s">
        <v>746</v>
      </c>
      <c r="D416" s="26" t="s">
        <v>446</v>
      </c>
      <c r="E416" s="47">
        <v>1.2231000000000001</v>
      </c>
      <c r="F416" s="27">
        <v>6054.11</v>
      </c>
      <c r="G416" s="90">
        <f t="shared" si="25"/>
        <v>7404.78</v>
      </c>
      <c r="H416" s="23">
        <f t="shared" si="26"/>
        <v>1.8417406692260372E-4</v>
      </c>
      <c r="I416" s="107">
        <f>ROUND(F416*Прил.10!$D$12,2)</f>
        <v>48675.040000000001</v>
      </c>
      <c r="J416" s="28">
        <f t="shared" si="27"/>
        <v>59534.44</v>
      </c>
    </row>
    <row r="417" spans="1:10" s="16" customFormat="1" ht="15.6" hidden="1" customHeight="1" outlineLevel="1" x14ac:dyDescent="0.25">
      <c r="A417" s="96">
        <v>353</v>
      </c>
      <c r="B417" s="24" t="s">
        <v>747</v>
      </c>
      <c r="C417" s="25" t="s">
        <v>748</v>
      </c>
      <c r="D417" s="26" t="s">
        <v>446</v>
      </c>
      <c r="E417" s="47">
        <v>0.8938836</v>
      </c>
      <c r="F417" s="27">
        <v>7826.9</v>
      </c>
      <c r="G417" s="90">
        <f t="shared" si="25"/>
        <v>6996.34</v>
      </c>
      <c r="H417" s="23">
        <f t="shared" si="26"/>
        <v>1.740152160325208E-4</v>
      </c>
      <c r="I417" s="107">
        <f>ROUND(F417*Прил.10!$D$12,2)</f>
        <v>62928.28</v>
      </c>
      <c r="J417" s="28">
        <f t="shared" si="27"/>
        <v>56250.559999999998</v>
      </c>
    </row>
    <row r="418" spans="1:10" s="16" customFormat="1" ht="15.6" hidden="1" customHeight="1" outlineLevel="1" x14ac:dyDescent="0.25">
      <c r="A418" s="96">
        <v>354</v>
      </c>
      <c r="B418" s="91" t="s">
        <v>477</v>
      </c>
      <c r="C418" s="25" t="s">
        <v>749</v>
      </c>
      <c r="D418" s="26" t="s">
        <v>513</v>
      </c>
      <c r="E418" s="47">
        <v>300</v>
      </c>
      <c r="F418" s="30">
        <v>23.24</v>
      </c>
      <c r="G418" s="90">
        <f t="shared" si="25"/>
        <v>6972</v>
      </c>
      <c r="H418" s="23">
        <f t="shared" si="26"/>
        <v>1.734098237333713E-4</v>
      </c>
      <c r="I418" s="107">
        <f>ROUND(F418*Прил.10!$D$12,2)</f>
        <v>186.85</v>
      </c>
      <c r="J418" s="28">
        <f t="shared" si="27"/>
        <v>56055</v>
      </c>
    </row>
    <row r="419" spans="1:10" s="16" customFormat="1" ht="46.9" hidden="1" customHeight="1" outlineLevel="1" x14ac:dyDescent="0.25">
      <c r="A419" s="96">
        <v>355</v>
      </c>
      <c r="B419" s="24" t="s">
        <v>750</v>
      </c>
      <c r="C419" s="25" t="s">
        <v>751</v>
      </c>
      <c r="D419" s="26" t="s">
        <v>446</v>
      </c>
      <c r="E419" s="47">
        <v>0.4728</v>
      </c>
      <c r="F419" s="27">
        <v>14700</v>
      </c>
      <c r="G419" s="90">
        <f t="shared" si="25"/>
        <v>6950.16</v>
      </c>
      <c r="H419" s="23">
        <f t="shared" si="26"/>
        <v>1.7286661223733904E-4</v>
      </c>
      <c r="I419" s="107">
        <f>ROUND(F419*Прил.10!$D$12,2)</f>
        <v>118188</v>
      </c>
      <c r="J419" s="28">
        <f t="shared" si="27"/>
        <v>55879.29</v>
      </c>
    </row>
    <row r="420" spans="1:10" s="16" customFormat="1" ht="31.15" hidden="1" customHeight="1" outlineLevel="1" x14ac:dyDescent="0.25">
      <c r="A420" s="96">
        <v>356</v>
      </c>
      <c r="B420" s="24" t="s">
        <v>752</v>
      </c>
      <c r="C420" s="25" t="s">
        <v>753</v>
      </c>
      <c r="D420" s="26" t="s">
        <v>474</v>
      </c>
      <c r="E420" s="47">
        <v>90</v>
      </c>
      <c r="F420" s="27">
        <v>76.84</v>
      </c>
      <c r="G420" s="90">
        <f t="shared" si="25"/>
        <v>6915.6</v>
      </c>
      <c r="H420" s="23">
        <f t="shared" si="26"/>
        <v>1.7200702481504627E-4</v>
      </c>
      <c r="I420" s="107">
        <f>ROUND(F420*Прил.10!$D$12,2)</f>
        <v>617.79</v>
      </c>
      <c r="J420" s="28">
        <f t="shared" si="27"/>
        <v>55601.1</v>
      </c>
    </row>
    <row r="421" spans="1:10" s="16" customFormat="1" ht="15.6" hidden="1" customHeight="1" outlineLevel="1" x14ac:dyDescent="0.25">
      <c r="A421" s="96">
        <v>357</v>
      </c>
      <c r="B421" s="91" t="s">
        <v>477</v>
      </c>
      <c r="C421" s="25" t="s">
        <v>754</v>
      </c>
      <c r="D421" s="26" t="s">
        <v>483</v>
      </c>
      <c r="E421" s="47">
        <v>95</v>
      </c>
      <c r="F421" s="30">
        <v>71.81</v>
      </c>
      <c r="G421" s="90">
        <f t="shared" si="25"/>
        <v>6821.95</v>
      </c>
      <c r="H421" s="23">
        <f t="shared" si="26"/>
        <v>1.6967773193027428E-4</v>
      </c>
      <c r="I421" s="107">
        <f>ROUND(F421*Прил.10!$D$12,2)</f>
        <v>577.35</v>
      </c>
      <c r="J421" s="28">
        <f t="shared" si="27"/>
        <v>54848.25</v>
      </c>
    </row>
    <row r="422" spans="1:10" s="16" customFormat="1" ht="15.6" hidden="1" customHeight="1" outlineLevel="1" x14ac:dyDescent="0.25">
      <c r="A422" s="96">
        <v>358</v>
      </c>
      <c r="B422" s="91" t="s">
        <v>477</v>
      </c>
      <c r="C422" s="25" t="s">
        <v>755</v>
      </c>
      <c r="D422" s="26" t="s">
        <v>483</v>
      </c>
      <c r="E422" s="47">
        <v>200</v>
      </c>
      <c r="F422" s="30">
        <v>33.950000000000003</v>
      </c>
      <c r="G422" s="90">
        <f t="shared" si="25"/>
        <v>6790</v>
      </c>
      <c r="H422" s="23">
        <f t="shared" si="26"/>
        <v>1.688830612664359E-4</v>
      </c>
      <c r="I422" s="107">
        <f>ROUND(F422*Прил.10!$D$12,2)</f>
        <v>272.95999999999998</v>
      </c>
      <c r="J422" s="28">
        <f t="shared" si="27"/>
        <v>54592</v>
      </c>
    </row>
    <row r="423" spans="1:10" s="16" customFormat="1" ht="93.6" hidden="1" customHeight="1" outlineLevel="1" x14ac:dyDescent="0.25">
      <c r="A423" s="96">
        <v>359</v>
      </c>
      <c r="B423" s="24" t="s">
        <v>611</v>
      </c>
      <c r="C423" s="25" t="s">
        <v>756</v>
      </c>
      <c r="D423" s="26" t="s">
        <v>446</v>
      </c>
      <c r="E423" s="47">
        <v>0.85829999999999995</v>
      </c>
      <c r="F423" s="27">
        <v>7571</v>
      </c>
      <c r="G423" s="90">
        <f t="shared" si="25"/>
        <v>6498.19</v>
      </c>
      <c r="H423" s="23">
        <f t="shared" si="26"/>
        <v>1.6162506920337866E-4</v>
      </c>
      <c r="I423" s="107">
        <f>ROUND(F423*Прил.10!$D$12,2)</f>
        <v>60870.84</v>
      </c>
      <c r="J423" s="28">
        <f t="shared" si="27"/>
        <v>52245.440000000002</v>
      </c>
    </row>
    <row r="424" spans="1:10" s="16" customFormat="1" ht="15.6" hidden="1" customHeight="1" outlineLevel="1" x14ac:dyDescent="0.25">
      <c r="A424" s="96">
        <v>360</v>
      </c>
      <c r="B424" s="91" t="s">
        <v>477</v>
      </c>
      <c r="C424" s="25" t="s">
        <v>757</v>
      </c>
      <c r="D424" s="26" t="s">
        <v>513</v>
      </c>
      <c r="E424" s="47">
        <v>4</v>
      </c>
      <c r="F424" s="30">
        <v>1608.6</v>
      </c>
      <c r="G424" s="90">
        <f t="shared" si="25"/>
        <v>6434.4</v>
      </c>
      <c r="H424" s="23">
        <f t="shared" si="26"/>
        <v>1.6003846383103905E-4</v>
      </c>
      <c r="I424" s="107">
        <f>ROUND(F424*Прил.10!$D$12,2)</f>
        <v>12933.14</v>
      </c>
      <c r="J424" s="28">
        <f t="shared" si="27"/>
        <v>51732.56</v>
      </c>
    </row>
    <row r="425" spans="1:10" s="16" customFormat="1" ht="46.9" hidden="1" customHeight="1" outlineLevel="1" x14ac:dyDescent="0.25">
      <c r="A425" s="96">
        <v>361</v>
      </c>
      <c r="B425" s="24" t="s">
        <v>758</v>
      </c>
      <c r="C425" s="25" t="s">
        <v>759</v>
      </c>
      <c r="D425" s="26" t="s">
        <v>443</v>
      </c>
      <c r="E425" s="47">
        <v>5.7613675999999998</v>
      </c>
      <c r="F425" s="27">
        <v>1100</v>
      </c>
      <c r="G425" s="90">
        <f t="shared" si="25"/>
        <v>6337.5</v>
      </c>
      <c r="H425" s="23">
        <f t="shared" si="26"/>
        <v>1.5762833590221467E-4</v>
      </c>
      <c r="I425" s="107">
        <f>ROUND(F425*Прил.10!$D$12,2)</f>
        <v>8844</v>
      </c>
      <c r="J425" s="28">
        <f t="shared" si="27"/>
        <v>50953.54</v>
      </c>
    </row>
    <row r="426" spans="1:10" s="16" customFormat="1" ht="46.9" hidden="1" customHeight="1" outlineLevel="1" x14ac:dyDescent="0.25">
      <c r="A426" s="96">
        <v>362</v>
      </c>
      <c r="B426" s="24" t="s">
        <v>760</v>
      </c>
      <c r="C426" s="25" t="s">
        <v>761</v>
      </c>
      <c r="D426" s="26" t="s">
        <v>446</v>
      </c>
      <c r="E426" s="47">
        <v>0.54400000000000004</v>
      </c>
      <c r="F426" s="27">
        <v>11500</v>
      </c>
      <c r="G426" s="90">
        <f t="shared" si="25"/>
        <v>6256</v>
      </c>
      <c r="H426" s="23">
        <f t="shared" si="26"/>
        <v>1.5560124172059249E-4</v>
      </c>
      <c r="I426" s="107">
        <f>ROUND(F426*Прил.10!$D$12,2)</f>
        <v>92460</v>
      </c>
      <c r="J426" s="28">
        <f t="shared" si="27"/>
        <v>50298.239999999998</v>
      </c>
    </row>
    <row r="427" spans="1:10" s="16" customFormat="1" ht="31.15" hidden="1" customHeight="1" outlineLevel="1" x14ac:dyDescent="0.25">
      <c r="A427" s="96">
        <v>363</v>
      </c>
      <c r="B427" s="24" t="s">
        <v>762</v>
      </c>
      <c r="C427" s="25" t="s">
        <v>763</v>
      </c>
      <c r="D427" s="26" t="s">
        <v>483</v>
      </c>
      <c r="E427" s="47">
        <v>39.6</v>
      </c>
      <c r="F427" s="27">
        <v>156.36000000000001</v>
      </c>
      <c r="G427" s="90">
        <f t="shared" si="25"/>
        <v>6191.86</v>
      </c>
      <c r="H427" s="23">
        <f t="shared" si="26"/>
        <v>1.5400593103581645E-4</v>
      </c>
      <c r="I427" s="107">
        <f>ROUND(F427*Прил.10!$D$12,2)</f>
        <v>1257.1300000000001</v>
      </c>
      <c r="J427" s="28">
        <f t="shared" si="27"/>
        <v>49782.35</v>
      </c>
    </row>
    <row r="428" spans="1:10" s="16" customFormat="1" ht="62.45" hidden="1" customHeight="1" outlineLevel="1" x14ac:dyDescent="0.25">
      <c r="A428" s="96">
        <v>364</v>
      </c>
      <c r="B428" s="24" t="s">
        <v>764</v>
      </c>
      <c r="C428" s="25" t="s">
        <v>765</v>
      </c>
      <c r="D428" s="26" t="s">
        <v>446</v>
      </c>
      <c r="E428" s="47">
        <v>0.51739999999999997</v>
      </c>
      <c r="F428" s="27">
        <v>11879.76</v>
      </c>
      <c r="G428" s="90">
        <f t="shared" si="25"/>
        <v>6146.59</v>
      </c>
      <c r="H428" s="23">
        <f t="shared" si="26"/>
        <v>1.5287996105296941E-4</v>
      </c>
      <c r="I428" s="107">
        <f>ROUND(F428*Прил.10!$D$12,2)</f>
        <v>95513.27</v>
      </c>
      <c r="J428" s="28">
        <f t="shared" si="27"/>
        <v>49418.57</v>
      </c>
    </row>
    <row r="429" spans="1:10" s="16" customFormat="1" ht="15.6" hidden="1" customHeight="1" outlineLevel="1" x14ac:dyDescent="0.25">
      <c r="A429" s="96">
        <v>365</v>
      </c>
      <c r="B429" s="24" t="s">
        <v>766</v>
      </c>
      <c r="C429" s="25" t="s">
        <v>767</v>
      </c>
      <c r="D429" s="26" t="s">
        <v>443</v>
      </c>
      <c r="E429" s="47">
        <v>8.7048000000000005</v>
      </c>
      <c r="F429" s="27">
        <v>686.42</v>
      </c>
      <c r="G429" s="90">
        <f t="shared" si="25"/>
        <v>5975.15</v>
      </c>
      <c r="H429" s="23">
        <f t="shared" si="26"/>
        <v>1.4861585029840124E-4</v>
      </c>
      <c r="I429" s="107">
        <f>ROUND(F429*Прил.10!$D$12,2)</f>
        <v>5518.82</v>
      </c>
      <c r="J429" s="28">
        <f t="shared" si="27"/>
        <v>48040.22</v>
      </c>
    </row>
    <row r="430" spans="1:10" s="16" customFormat="1" ht="31.15" hidden="1" customHeight="1" outlineLevel="1" x14ac:dyDescent="0.25">
      <c r="A430" s="96">
        <v>366</v>
      </c>
      <c r="B430" s="24" t="s">
        <v>768</v>
      </c>
      <c r="C430" s="25" t="s">
        <v>769</v>
      </c>
      <c r="D430" s="26" t="s">
        <v>460</v>
      </c>
      <c r="E430" s="47">
        <v>660.43633999999997</v>
      </c>
      <c r="F430" s="27">
        <v>9.0399999999999991</v>
      </c>
      <c r="G430" s="90">
        <f t="shared" si="25"/>
        <v>5970.34</v>
      </c>
      <c r="H430" s="23">
        <f t="shared" si="26"/>
        <v>1.4849621443320367E-4</v>
      </c>
      <c r="I430" s="107">
        <f>ROUND(F430*Прил.10!$D$12,2)</f>
        <v>72.680000000000007</v>
      </c>
      <c r="J430" s="28">
        <f t="shared" si="27"/>
        <v>48000.51</v>
      </c>
    </row>
    <row r="431" spans="1:10" s="16" customFormat="1" ht="46.9" hidden="1" customHeight="1" outlineLevel="1" x14ac:dyDescent="0.25">
      <c r="A431" s="96">
        <v>367</v>
      </c>
      <c r="B431" s="24" t="s">
        <v>770</v>
      </c>
      <c r="C431" s="25" t="s">
        <v>771</v>
      </c>
      <c r="D431" s="26" t="s">
        <v>494</v>
      </c>
      <c r="E431" s="47">
        <v>189.53448</v>
      </c>
      <c r="F431" s="27">
        <v>30.78</v>
      </c>
      <c r="G431" s="90">
        <f t="shared" si="25"/>
        <v>5833.87</v>
      </c>
      <c r="H431" s="23">
        <f t="shared" si="26"/>
        <v>1.4510188875263954E-4</v>
      </c>
      <c r="I431" s="107">
        <f>ROUND(F431*Прил.10!$D$12,2)</f>
        <v>247.47</v>
      </c>
      <c r="J431" s="28">
        <f t="shared" si="27"/>
        <v>46904.1</v>
      </c>
    </row>
    <row r="432" spans="1:10" s="16" customFormat="1" ht="31.15" hidden="1" customHeight="1" outlineLevel="1" x14ac:dyDescent="0.25">
      <c r="A432" s="96">
        <v>368</v>
      </c>
      <c r="B432" s="91" t="s">
        <v>477</v>
      </c>
      <c r="C432" s="25" t="s">
        <v>772</v>
      </c>
      <c r="D432" s="26" t="s">
        <v>499</v>
      </c>
      <c r="E432" s="47">
        <v>30</v>
      </c>
      <c r="F432" s="27">
        <v>191.49</v>
      </c>
      <c r="G432" s="90">
        <f t="shared" si="25"/>
        <v>5744.7</v>
      </c>
      <c r="H432" s="23">
        <f t="shared" si="26"/>
        <v>1.4288402386705365E-4</v>
      </c>
      <c r="I432" s="107">
        <f>ROUND(F432*Прил.10!$D$12,2)</f>
        <v>1539.58</v>
      </c>
      <c r="J432" s="28">
        <f t="shared" si="27"/>
        <v>46187.4</v>
      </c>
    </row>
    <row r="433" spans="1:10" s="16" customFormat="1" ht="31.15" hidden="1" customHeight="1" outlineLevel="1" x14ac:dyDescent="0.25">
      <c r="A433" s="96">
        <v>369</v>
      </c>
      <c r="B433" s="24" t="s">
        <v>773</v>
      </c>
      <c r="C433" s="25" t="s">
        <v>774</v>
      </c>
      <c r="D433" s="26" t="s">
        <v>446</v>
      </c>
      <c r="E433" s="47">
        <v>0.85399999999999998</v>
      </c>
      <c r="F433" s="27">
        <v>6493.31</v>
      </c>
      <c r="G433" s="90">
        <f t="shared" si="25"/>
        <v>5545.29</v>
      </c>
      <c r="H433" s="23">
        <f t="shared" si="26"/>
        <v>1.3792423428720977E-4</v>
      </c>
      <c r="I433" s="107">
        <f>ROUND(F433*Прил.10!$D$12,2)</f>
        <v>52206.21</v>
      </c>
      <c r="J433" s="28">
        <f t="shared" si="27"/>
        <v>44584.1</v>
      </c>
    </row>
    <row r="434" spans="1:10" s="16" customFormat="1" ht="31.15" hidden="1" customHeight="1" outlineLevel="1" x14ac:dyDescent="0.25">
      <c r="A434" s="96">
        <v>370</v>
      </c>
      <c r="B434" s="91" t="s">
        <v>477</v>
      </c>
      <c r="C434" s="25" t="s">
        <v>775</v>
      </c>
      <c r="D434" s="26" t="s">
        <v>453</v>
      </c>
      <c r="E434" s="47">
        <v>2900</v>
      </c>
      <c r="F434" s="30">
        <v>1.9</v>
      </c>
      <c r="G434" s="90">
        <f t="shared" si="25"/>
        <v>5510</v>
      </c>
      <c r="H434" s="23">
        <f t="shared" si="26"/>
        <v>1.3704649007040674E-4</v>
      </c>
      <c r="I434" s="107">
        <f>ROUND(F434*Прил.10!$D$12,2)</f>
        <v>15.28</v>
      </c>
      <c r="J434" s="28">
        <f t="shared" si="27"/>
        <v>44312</v>
      </c>
    </row>
    <row r="435" spans="1:10" s="16" customFormat="1" ht="15.6" hidden="1" customHeight="1" outlineLevel="1" x14ac:dyDescent="0.25">
      <c r="A435" s="96">
        <v>371</v>
      </c>
      <c r="B435" s="91" t="s">
        <v>477</v>
      </c>
      <c r="C435" s="25" t="s">
        <v>776</v>
      </c>
      <c r="D435" s="26" t="s">
        <v>513</v>
      </c>
      <c r="E435" s="47">
        <v>6</v>
      </c>
      <c r="F435" s="30">
        <v>917.63</v>
      </c>
      <c r="G435" s="90">
        <f t="shared" si="25"/>
        <v>5505.78</v>
      </c>
      <c r="H435" s="23">
        <f t="shared" si="26"/>
        <v>1.3694152887474482E-4</v>
      </c>
      <c r="I435" s="107">
        <f>ROUND(F435*Прил.10!$D$12,2)</f>
        <v>7377.75</v>
      </c>
      <c r="J435" s="28">
        <f t="shared" si="27"/>
        <v>44266.5</v>
      </c>
    </row>
    <row r="436" spans="1:10" s="16" customFormat="1" ht="15.6" hidden="1" customHeight="1" outlineLevel="1" x14ac:dyDescent="0.25">
      <c r="A436" s="96">
        <v>372</v>
      </c>
      <c r="B436" s="91" t="s">
        <v>477</v>
      </c>
      <c r="C436" s="25" t="s">
        <v>777</v>
      </c>
      <c r="D436" s="26" t="s">
        <v>513</v>
      </c>
      <c r="E436" s="47">
        <v>4</v>
      </c>
      <c r="F436" s="30">
        <v>1367.31</v>
      </c>
      <c r="G436" s="90">
        <f t="shared" si="25"/>
        <v>5469.24</v>
      </c>
      <c r="H436" s="23">
        <f t="shared" si="26"/>
        <v>1.3603269425638319E-4</v>
      </c>
      <c r="I436" s="107">
        <f>ROUND(F436*Прил.10!$D$12,2)</f>
        <v>10993.17</v>
      </c>
      <c r="J436" s="28">
        <f t="shared" si="27"/>
        <v>43972.68</v>
      </c>
    </row>
    <row r="437" spans="1:10" s="16" customFormat="1" ht="31.15" hidden="1" customHeight="1" outlineLevel="1" x14ac:dyDescent="0.25">
      <c r="A437" s="96">
        <v>373</v>
      </c>
      <c r="B437" s="91" t="s">
        <v>477</v>
      </c>
      <c r="C437" s="25" t="s">
        <v>778</v>
      </c>
      <c r="D437" s="26" t="s">
        <v>453</v>
      </c>
      <c r="E437" s="47">
        <v>5400</v>
      </c>
      <c r="F437" s="30">
        <v>0.97</v>
      </c>
      <c r="G437" s="90">
        <f t="shared" si="25"/>
        <v>5238</v>
      </c>
      <c r="H437" s="23">
        <f t="shared" si="26"/>
        <v>1.3028121869125054E-4</v>
      </c>
      <c r="I437" s="107">
        <f>ROUND(F437*Прил.10!$D$12,2)</f>
        <v>7.8</v>
      </c>
      <c r="J437" s="28">
        <f t="shared" si="27"/>
        <v>42120</v>
      </c>
    </row>
    <row r="438" spans="1:10" s="16" customFormat="1" ht="31.15" hidden="1" customHeight="1" outlineLevel="1" x14ac:dyDescent="0.25">
      <c r="A438" s="96">
        <v>374</v>
      </c>
      <c r="B438" s="24" t="s">
        <v>779</v>
      </c>
      <c r="C438" s="25" t="s">
        <v>780</v>
      </c>
      <c r="D438" s="26" t="s">
        <v>446</v>
      </c>
      <c r="E438" s="47">
        <v>0.77190000000000003</v>
      </c>
      <c r="F438" s="27">
        <v>6666.53</v>
      </c>
      <c r="G438" s="90">
        <f t="shared" si="25"/>
        <v>5145.8900000000003</v>
      </c>
      <c r="H438" s="23">
        <f t="shared" si="26"/>
        <v>1.2799022918119881E-4</v>
      </c>
      <c r="I438" s="107">
        <f>ROUND(F438*Прил.10!$D$12,2)</f>
        <v>53598.9</v>
      </c>
      <c r="J438" s="28">
        <f t="shared" si="27"/>
        <v>41372.99</v>
      </c>
    </row>
    <row r="439" spans="1:10" s="16" customFormat="1" ht="46.9" hidden="1" customHeight="1" outlineLevel="1" x14ac:dyDescent="0.25">
      <c r="A439" s="96">
        <v>375</v>
      </c>
      <c r="B439" s="91" t="s">
        <v>477</v>
      </c>
      <c r="C439" s="25" t="s">
        <v>781</v>
      </c>
      <c r="D439" s="26" t="s">
        <v>513</v>
      </c>
      <c r="E439" s="47">
        <v>152</v>
      </c>
      <c r="F439" s="30">
        <v>33.85</v>
      </c>
      <c r="G439" s="90">
        <f t="shared" si="25"/>
        <v>5145.2</v>
      </c>
      <c r="H439" s="23">
        <f t="shared" si="26"/>
        <v>1.2797306727953844E-4</v>
      </c>
      <c r="I439" s="107">
        <f>ROUND(F439*Прил.10!$D$12,2)</f>
        <v>272.14999999999998</v>
      </c>
      <c r="J439" s="28">
        <f t="shared" si="27"/>
        <v>41366.800000000003</v>
      </c>
    </row>
    <row r="440" spans="1:10" s="16" customFormat="1" ht="15.6" hidden="1" customHeight="1" outlineLevel="1" x14ac:dyDescent="0.25">
      <c r="A440" s="96">
        <v>376</v>
      </c>
      <c r="B440" s="91" t="s">
        <v>477</v>
      </c>
      <c r="C440" s="25" t="s">
        <v>782</v>
      </c>
      <c r="D440" s="26" t="s">
        <v>513</v>
      </c>
      <c r="E440" s="47">
        <v>90</v>
      </c>
      <c r="F440" s="30">
        <v>57.05</v>
      </c>
      <c r="G440" s="90">
        <f t="shared" si="25"/>
        <v>5134.5</v>
      </c>
      <c r="H440" s="23">
        <f t="shared" si="26"/>
        <v>1.2770693344219664E-4</v>
      </c>
      <c r="I440" s="107">
        <f>ROUND(F440*Прил.10!$D$12,2)</f>
        <v>458.68</v>
      </c>
      <c r="J440" s="28">
        <f t="shared" si="27"/>
        <v>41281.199999999997</v>
      </c>
    </row>
    <row r="441" spans="1:10" s="16" customFormat="1" ht="31.15" hidden="1" customHeight="1" outlineLevel="1" x14ac:dyDescent="0.25">
      <c r="A441" s="96">
        <v>377</v>
      </c>
      <c r="B441" s="24" t="s">
        <v>783</v>
      </c>
      <c r="C441" s="25" t="s">
        <v>784</v>
      </c>
      <c r="D441" s="26" t="s">
        <v>446</v>
      </c>
      <c r="E441" s="47">
        <v>7.1022000000000002E-2</v>
      </c>
      <c r="F441" s="27">
        <v>70605.350000000006</v>
      </c>
      <c r="G441" s="90">
        <f t="shared" si="25"/>
        <v>5014.53</v>
      </c>
      <c r="H441" s="23">
        <f t="shared" si="26"/>
        <v>1.2472300106220629E-4</v>
      </c>
      <c r="I441" s="107">
        <f>ROUND(F441*Прил.10!$D$12,2)</f>
        <v>567667.01</v>
      </c>
      <c r="J441" s="28">
        <f t="shared" si="27"/>
        <v>40316.85</v>
      </c>
    </row>
    <row r="442" spans="1:10" s="16" customFormat="1" ht="15.6" hidden="1" customHeight="1" outlineLevel="1" x14ac:dyDescent="0.25">
      <c r="A442" s="96">
        <v>378</v>
      </c>
      <c r="B442" s="24" t="s">
        <v>785</v>
      </c>
      <c r="C442" s="25" t="s">
        <v>786</v>
      </c>
      <c r="D442" s="26" t="s">
        <v>603</v>
      </c>
      <c r="E442" s="47">
        <v>1.4372</v>
      </c>
      <c r="F442" s="27">
        <v>3468.64</v>
      </c>
      <c r="G442" s="90">
        <f t="shared" si="25"/>
        <v>4985.13</v>
      </c>
      <c r="H442" s="23">
        <f t="shared" si="26"/>
        <v>1.2399175481754752E-4</v>
      </c>
      <c r="I442" s="107">
        <f>ROUND(F442*Прил.10!$D$12,2)</f>
        <v>27887.87</v>
      </c>
      <c r="J442" s="28">
        <f t="shared" si="27"/>
        <v>40080.449999999997</v>
      </c>
    </row>
    <row r="443" spans="1:10" s="16" customFormat="1" ht="15.6" hidden="1" customHeight="1" outlineLevel="1" x14ac:dyDescent="0.25">
      <c r="A443" s="96">
        <v>379</v>
      </c>
      <c r="B443" s="91" t="s">
        <v>477</v>
      </c>
      <c r="C443" s="25" t="s">
        <v>787</v>
      </c>
      <c r="D443" s="26" t="s">
        <v>483</v>
      </c>
      <c r="E443" s="47">
        <v>150</v>
      </c>
      <c r="F443" s="30">
        <v>32.619999999999997</v>
      </c>
      <c r="G443" s="90">
        <f t="shared" si="25"/>
        <v>4893</v>
      </c>
      <c r="H443" s="23">
        <f t="shared" si="26"/>
        <v>1.2170026786107082E-4</v>
      </c>
      <c r="I443" s="107">
        <f>ROUND(F443*Прил.10!$D$12,2)</f>
        <v>262.26</v>
      </c>
      <c r="J443" s="28">
        <f t="shared" si="27"/>
        <v>39339</v>
      </c>
    </row>
    <row r="444" spans="1:10" s="16" customFormat="1" ht="62.45" hidden="1" customHeight="1" outlineLevel="1" x14ac:dyDescent="0.25">
      <c r="A444" s="96">
        <v>380</v>
      </c>
      <c r="B444" s="24" t="s">
        <v>788</v>
      </c>
      <c r="C444" s="25" t="s">
        <v>789</v>
      </c>
      <c r="D444" s="26" t="s">
        <v>446</v>
      </c>
      <c r="E444" s="47">
        <v>0.55300000000000005</v>
      </c>
      <c r="F444" s="27">
        <v>8814</v>
      </c>
      <c r="G444" s="90">
        <f t="shared" si="25"/>
        <v>4874.1400000000003</v>
      </c>
      <c r="H444" s="23">
        <f t="shared" si="26"/>
        <v>1.2123117588235434E-4</v>
      </c>
      <c r="I444" s="107">
        <f>ROUND(F444*Прил.10!$D$12,2)</f>
        <v>70864.56</v>
      </c>
      <c r="J444" s="28">
        <f t="shared" si="27"/>
        <v>39188.1</v>
      </c>
    </row>
    <row r="445" spans="1:10" s="16" customFormat="1" ht="31.15" hidden="1" customHeight="1" outlineLevel="1" x14ac:dyDescent="0.25">
      <c r="A445" s="96">
        <v>381</v>
      </c>
      <c r="B445" s="24" t="s">
        <v>790</v>
      </c>
      <c r="C445" s="25" t="s">
        <v>791</v>
      </c>
      <c r="D445" s="26" t="s">
        <v>460</v>
      </c>
      <c r="E445" s="47">
        <v>457.35622000000001</v>
      </c>
      <c r="F445" s="27">
        <v>10.57</v>
      </c>
      <c r="G445" s="90">
        <f t="shared" si="25"/>
        <v>4834.26</v>
      </c>
      <c r="H445" s="23">
        <f t="shared" si="26"/>
        <v>1.2023926771102805E-4</v>
      </c>
      <c r="I445" s="107">
        <f>ROUND(F445*Прил.10!$D$12,2)</f>
        <v>84.98</v>
      </c>
      <c r="J445" s="28">
        <f t="shared" si="27"/>
        <v>38866.129999999997</v>
      </c>
    </row>
    <row r="446" spans="1:10" s="16" customFormat="1" ht="15.6" hidden="1" customHeight="1" outlineLevel="1" x14ac:dyDescent="0.25">
      <c r="A446" s="96">
        <v>382</v>
      </c>
      <c r="B446" s="91" t="s">
        <v>477</v>
      </c>
      <c r="C446" s="25" t="s">
        <v>792</v>
      </c>
      <c r="D446" s="26" t="s">
        <v>483</v>
      </c>
      <c r="E446" s="47">
        <v>420</v>
      </c>
      <c r="F446" s="30">
        <v>11.36</v>
      </c>
      <c r="G446" s="90">
        <f t="shared" si="25"/>
        <v>4771.2</v>
      </c>
      <c r="H446" s="23">
        <f t="shared" si="26"/>
        <v>1.1867081913319866E-4</v>
      </c>
      <c r="I446" s="107">
        <f>ROUND(F446*Прил.10!$D$12,2)</f>
        <v>91.33</v>
      </c>
      <c r="J446" s="28">
        <f t="shared" si="27"/>
        <v>38358.6</v>
      </c>
    </row>
    <row r="447" spans="1:10" s="16" customFormat="1" ht="15.6" hidden="1" customHeight="1" outlineLevel="1" x14ac:dyDescent="0.25">
      <c r="A447" s="96">
        <v>383</v>
      </c>
      <c r="B447" s="91" t="s">
        <v>477</v>
      </c>
      <c r="C447" s="25" t="s">
        <v>793</v>
      </c>
      <c r="D447" s="26" t="s">
        <v>453</v>
      </c>
      <c r="E447" s="47">
        <v>600</v>
      </c>
      <c r="F447" s="30">
        <v>7.92</v>
      </c>
      <c r="G447" s="90">
        <f t="shared" si="25"/>
        <v>4752</v>
      </c>
      <c r="H447" s="23">
        <f t="shared" si="26"/>
        <v>1.1819327056525824E-4</v>
      </c>
      <c r="I447" s="107">
        <f>ROUND(F447*Прил.10!$D$12,2)</f>
        <v>63.68</v>
      </c>
      <c r="J447" s="28">
        <f t="shared" si="27"/>
        <v>38208</v>
      </c>
    </row>
    <row r="448" spans="1:10" s="16" customFormat="1" ht="31.15" hidden="1" customHeight="1" outlineLevel="1" x14ac:dyDescent="0.25">
      <c r="A448" s="96">
        <v>384</v>
      </c>
      <c r="B448" s="24" t="s">
        <v>794</v>
      </c>
      <c r="C448" s="25" t="s">
        <v>795</v>
      </c>
      <c r="D448" s="26" t="s">
        <v>540</v>
      </c>
      <c r="E448" s="47">
        <v>1637.5</v>
      </c>
      <c r="F448" s="27">
        <v>2.9</v>
      </c>
      <c r="G448" s="90">
        <f t="shared" si="25"/>
        <v>4748.75</v>
      </c>
      <c r="H448" s="23">
        <f t="shared" si="26"/>
        <v>1.1811243552120582E-4</v>
      </c>
      <c r="I448" s="107">
        <f>ROUND(F448*Прил.10!$D$12,2)</f>
        <v>23.32</v>
      </c>
      <c r="J448" s="28">
        <f t="shared" si="27"/>
        <v>38186.5</v>
      </c>
    </row>
    <row r="449" spans="1:10" s="16" customFormat="1" ht="78" hidden="1" customHeight="1" outlineLevel="1" x14ac:dyDescent="0.25">
      <c r="A449" s="96">
        <v>385</v>
      </c>
      <c r="B449" s="24" t="s">
        <v>796</v>
      </c>
      <c r="C449" s="25" t="s">
        <v>797</v>
      </c>
      <c r="D449" s="26" t="s">
        <v>483</v>
      </c>
      <c r="E449" s="47">
        <v>52.1</v>
      </c>
      <c r="F449" s="27">
        <v>90.86</v>
      </c>
      <c r="G449" s="90">
        <f t="shared" si="25"/>
        <v>4733.8100000000004</v>
      </c>
      <c r="H449" s="23">
        <f t="shared" si="26"/>
        <v>1.1774084304177717E-4</v>
      </c>
      <c r="I449" s="107">
        <f>ROUND(F449*Прил.10!$D$12,2)</f>
        <v>730.51</v>
      </c>
      <c r="J449" s="28">
        <f t="shared" si="27"/>
        <v>38059.57</v>
      </c>
    </row>
    <row r="450" spans="1:10" s="16" customFormat="1" ht="31.15" hidden="1" customHeight="1" outlineLevel="1" x14ac:dyDescent="0.25">
      <c r="A450" s="96">
        <v>386</v>
      </c>
      <c r="B450" s="91" t="s">
        <v>477</v>
      </c>
      <c r="C450" s="25" t="s">
        <v>798</v>
      </c>
      <c r="D450" s="26" t="s">
        <v>513</v>
      </c>
      <c r="E450" s="47">
        <v>226</v>
      </c>
      <c r="F450" s="30">
        <v>20.25</v>
      </c>
      <c r="G450" s="90">
        <f t="shared" si="25"/>
        <v>4576.5</v>
      </c>
      <c r="H450" s="23">
        <f t="shared" si="26"/>
        <v>1.1382817818642767E-4</v>
      </c>
      <c r="I450" s="107">
        <f>ROUND(F450*Прил.10!$D$12,2)</f>
        <v>162.81</v>
      </c>
      <c r="J450" s="28">
        <f t="shared" si="27"/>
        <v>36795.06</v>
      </c>
    </row>
    <row r="451" spans="1:10" s="16" customFormat="1" ht="15.6" hidden="1" customHeight="1" outlineLevel="1" x14ac:dyDescent="0.25">
      <c r="A451" s="96">
        <v>387</v>
      </c>
      <c r="B451" s="24" t="s">
        <v>799</v>
      </c>
      <c r="C451" s="25" t="s">
        <v>800</v>
      </c>
      <c r="D451" s="26" t="s">
        <v>446</v>
      </c>
      <c r="E451" s="47">
        <v>17.594999999999999</v>
      </c>
      <c r="F451" s="27">
        <v>255</v>
      </c>
      <c r="G451" s="90">
        <f t="shared" si="25"/>
        <v>4486.7299999999996</v>
      </c>
      <c r="H451" s="23">
        <f t="shared" si="26"/>
        <v>1.1159538990809365E-4</v>
      </c>
      <c r="I451" s="107">
        <f>ROUND(F451*Прил.10!$D$12,2)</f>
        <v>2050.1999999999998</v>
      </c>
      <c r="J451" s="28">
        <f t="shared" si="27"/>
        <v>36073.269999999997</v>
      </c>
    </row>
    <row r="452" spans="1:10" s="16" customFormat="1" ht="62.45" hidden="1" customHeight="1" outlineLevel="1" x14ac:dyDescent="0.25">
      <c r="A452" s="96">
        <v>388</v>
      </c>
      <c r="B452" s="24" t="s">
        <v>801</v>
      </c>
      <c r="C452" s="25" t="s">
        <v>802</v>
      </c>
      <c r="D452" s="26" t="s">
        <v>446</v>
      </c>
      <c r="E452" s="47">
        <v>0.11634</v>
      </c>
      <c r="F452" s="27">
        <v>38250</v>
      </c>
      <c r="G452" s="90">
        <f t="shared" si="25"/>
        <v>4450.01</v>
      </c>
      <c r="H452" s="23">
        <f t="shared" si="26"/>
        <v>1.1068207827190757E-4</v>
      </c>
      <c r="I452" s="107">
        <f>ROUND(F452*Прил.10!$D$12,2)</f>
        <v>307530</v>
      </c>
      <c r="J452" s="28">
        <f t="shared" si="27"/>
        <v>35778.04</v>
      </c>
    </row>
    <row r="453" spans="1:10" s="16" customFormat="1" ht="15.6" hidden="1" customHeight="1" outlineLevel="1" x14ac:dyDescent="0.25">
      <c r="A453" s="96">
        <v>389</v>
      </c>
      <c r="B453" s="24" t="s">
        <v>803</v>
      </c>
      <c r="C453" s="25" t="s">
        <v>804</v>
      </c>
      <c r="D453" s="26" t="s">
        <v>446</v>
      </c>
      <c r="E453" s="47">
        <v>0.42165000000000002</v>
      </c>
      <c r="F453" s="27">
        <v>10465</v>
      </c>
      <c r="G453" s="90">
        <f t="shared" si="25"/>
        <v>4412.57</v>
      </c>
      <c r="H453" s="23">
        <f t="shared" si="26"/>
        <v>1.0975085856442371E-4</v>
      </c>
      <c r="I453" s="107">
        <f>ROUND(F453*Прил.10!$D$12,2)</f>
        <v>84138.6</v>
      </c>
      <c r="J453" s="28">
        <f t="shared" si="27"/>
        <v>35477.040000000001</v>
      </c>
    </row>
    <row r="454" spans="1:10" s="16" customFormat="1" ht="46.9" hidden="1" customHeight="1" outlineLevel="1" x14ac:dyDescent="0.25">
      <c r="A454" s="96">
        <v>390</v>
      </c>
      <c r="B454" s="24" t="s">
        <v>805</v>
      </c>
      <c r="C454" s="25" t="s">
        <v>806</v>
      </c>
      <c r="D454" s="26" t="s">
        <v>443</v>
      </c>
      <c r="E454" s="47">
        <v>6.3626500000000004</v>
      </c>
      <c r="F454" s="27">
        <v>684</v>
      </c>
      <c r="G454" s="90">
        <f t="shared" si="25"/>
        <v>4352.05</v>
      </c>
      <c r="H454" s="23">
        <f t="shared" si="26"/>
        <v>1.0824558568256147E-4</v>
      </c>
      <c r="I454" s="107">
        <f>ROUND(F454*Прил.10!$D$12,2)</f>
        <v>5499.36</v>
      </c>
      <c r="J454" s="28">
        <f t="shared" si="27"/>
        <v>34990.5</v>
      </c>
    </row>
    <row r="455" spans="1:10" s="16" customFormat="1" ht="31.15" hidden="1" customHeight="1" outlineLevel="1" x14ac:dyDescent="0.25">
      <c r="A455" s="96">
        <v>391</v>
      </c>
      <c r="B455" s="24" t="s">
        <v>807</v>
      </c>
      <c r="C455" s="25" t="s">
        <v>808</v>
      </c>
      <c r="D455" s="26" t="s">
        <v>446</v>
      </c>
      <c r="E455" s="47">
        <v>0.754</v>
      </c>
      <c r="F455" s="27">
        <v>5763</v>
      </c>
      <c r="G455" s="90">
        <f t="shared" si="25"/>
        <v>4345.3</v>
      </c>
      <c r="H455" s="23">
        <f t="shared" si="26"/>
        <v>1.0807769751414492E-4</v>
      </c>
      <c r="I455" s="107">
        <f>ROUND(F455*Прил.10!$D$12,2)</f>
        <v>46334.52</v>
      </c>
      <c r="J455" s="28">
        <f t="shared" si="27"/>
        <v>34936.230000000003</v>
      </c>
    </row>
    <row r="456" spans="1:10" s="16" customFormat="1" ht="31.15" hidden="1" customHeight="1" outlineLevel="1" x14ac:dyDescent="0.25">
      <c r="A456" s="96">
        <v>392</v>
      </c>
      <c r="B456" s="24" t="s">
        <v>809</v>
      </c>
      <c r="C456" s="25" t="s">
        <v>810</v>
      </c>
      <c r="D456" s="26" t="s">
        <v>446</v>
      </c>
      <c r="E456" s="47">
        <v>6.1504099999999999E-2</v>
      </c>
      <c r="F456" s="27">
        <v>68050</v>
      </c>
      <c r="G456" s="90">
        <f t="shared" si="25"/>
        <v>4185.3500000000004</v>
      </c>
      <c r="H456" s="23">
        <f t="shared" si="26"/>
        <v>1.0409936973070362E-4</v>
      </c>
      <c r="I456" s="107">
        <f>ROUND(F456*Прил.10!$D$12,2)</f>
        <v>547122</v>
      </c>
      <c r="J456" s="28">
        <f t="shared" si="27"/>
        <v>33650.25</v>
      </c>
    </row>
    <row r="457" spans="1:10" s="16" customFormat="1" ht="31.15" hidden="1" customHeight="1" outlineLevel="1" x14ac:dyDescent="0.25">
      <c r="A457" s="96">
        <v>393</v>
      </c>
      <c r="B457" s="24" t="s">
        <v>811</v>
      </c>
      <c r="C457" s="25" t="s">
        <v>812</v>
      </c>
      <c r="D457" s="26" t="s">
        <v>446</v>
      </c>
      <c r="E457" s="47">
        <v>1.1220000000000001</v>
      </c>
      <c r="F457" s="27">
        <v>3716.77</v>
      </c>
      <c r="G457" s="90">
        <f t="shared" si="25"/>
        <v>4170.22</v>
      </c>
      <c r="H457" s="23">
        <f t="shared" si="26"/>
        <v>1.0372305151023805E-4</v>
      </c>
      <c r="I457" s="107">
        <f>ROUND(F457*Прил.10!$D$12,2)</f>
        <v>29882.83</v>
      </c>
      <c r="J457" s="28">
        <f t="shared" si="27"/>
        <v>33528.54</v>
      </c>
    </row>
    <row r="458" spans="1:10" s="16" customFormat="1" ht="15.6" hidden="1" customHeight="1" outlineLevel="1" x14ac:dyDescent="0.25">
      <c r="A458" s="96">
        <v>394</v>
      </c>
      <c r="B458" s="24" t="s">
        <v>813</v>
      </c>
      <c r="C458" s="25" t="s">
        <v>814</v>
      </c>
      <c r="D458" s="26" t="s">
        <v>443</v>
      </c>
      <c r="E458" s="47">
        <v>653.01086699999996</v>
      </c>
      <c r="F458" s="27">
        <v>6.22</v>
      </c>
      <c r="G458" s="90">
        <f t="shared" si="25"/>
        <v>4061.73</v>
      </c>
      <c r="H458" s="23">
        <f t="shared" si="26"/>
        <v>1.0102465337816211E-4</v>
      </c>
      <c r="I458" s="107">
        <f>ROUND(F458*Прил.10!$D$12,2)</f>
        <v>50.01</v>
      </c>
      <c r="J458" s="28">
        <f t="shared" si="27"/>
        <v>32657.07</v>
      </c>
    </row>
    <row r="459" spans="1:10" s="16" customFormat="1" ht="46.9" hidden="1" customHeight="1" outlineLevel="1" x14ac:dyDescent="0.25">
      <c r="A459" s="96">
        <v>395</v>
      </c>
      <c r="B459" s="24" t="s">
        <v>815</v>
      </c>
      <c r="C459" s="25" t="s">
        <v>816</v>
      </c>
      <c r="D459" s="26" t="s">
        <v>483</v>
      </c>
      <c r="E459" s="47">
        <v>280</v>
      </c>
      <c r="F459" s="27">
        <v>14.5</v>
      </c>
      <c r="G459" s="90">
        <f t="shared" si="25"/>
        <v>4060</v>
      </c>
      <c r="H459" s="23">
        <f t="shared" si="26"/>
        <v>1.0098162426240497E-4</v>
      </c>
      <c r="I459" s="107">
        <f>ROUND(F459*Прил.10!$D$12,2)</f>
        <v>116.58</v>
      </c>
      <c r="J459" s="28">
        <f t="shared" si="27"/>
        <v>32642.400000000001</v>
      </c>
    </row>
    <row r="460" spans="1:10" s="16" customFormat="1" ht="31.15" hidden="1" customHeight="1" outlineLevel="1" x14ac:dyDescent="0.25">
      <c r="A460" s="96">
        <v>396</v>
      </c>
      <c r="B460" s="24" t="s">
        <v>652</v>
      </c>
      <c r="C460" s="25" t="s">
        <v>653</v>
      </c>
      <c r="D460" s="26" t="s">
        <v>443</v>
      </c>
      <c r="E460" s="47">
        <v>7.6738400000000002</v>
      </c>
      <c r="F460" s="27">
        <v>519.79999999999995</v>
      </c>
      <c r="G460" s="90">
        <f t="shared" si="25"/>
        <v>3988.86</v>
      </c>
      <c r="H460" s="23">
        <f t="shared" si="26"/>
        <v>9.9212207328900668E-5</v>
      </c>
      <c r="I460" s="107">
        <f>ROUND(F460*Прил.10!$D$12,2)</f>
        <v>4179.1899999999996</v>
      </c>
      <c r="J460" s="28">
        <f t="shared" si="27"/>
        <v>32070.44</v>
      </c>
    </row>
    <row r="461" spans="1:10" s="16" customFormat="1" ht="15.6" hidden="1" customHeight="1" outlineLevel="1" x14ac:dyDescent="0.25">
      <c r="A461" s="96">
        <v>397</v>
      </c>
      <c r="B461" s="91" t="s">
        <v>477</v>
      </c>
      <c r="C461" s="25" t="s">
        <v>817</v>
      </c>
      <c r="D461" s="26" t="s">
        <v>513</v>
      </c>
      <c r="E461" s="47">
        <v>96</v>
      </c>
      <c r="F461" s="30">
        <v>40.81</v>
      </c>
      <c r="G461" s="90">
        <f t="shared" si="25"/>
        <v>3917.76</v>
      </c>
      <c r="H461" s="23">
        <f t="shared" si="26"/>
        <v>9.7443785288246236E-5</v>
      </c>
      <c r="I461" s="107">
        <f>ROUND(F461*Прил.10!$D$12,2)</f>
        <v>328.11</v>
      </c>
      <c r="J461" s="28">
        <f t="shared" si="27"/>
        <v>31498.560000000001</v>
      </c>
    </row>
    <row r="462" spans="1:10" s="16" customFormat="1" ht="31.15" hidden="1" customHeight="1" outlineLevel="1" x14ac:dyDescent="0.25">
      <c r="A462" s="96">
        <v>398</v>
      </c>
      <c r="B462" s="24" t="s">
        <v>818</v>
      </c>
      <c r="C462" s="25" t="s">
        <v>819</v>
      </c>
      <c r="D462" s="26" t="s">
        <v>446</v>
      </c>
      <c r="E462" s="47">
        <v>0.68447199999999997</v>
      </c>
      <c r="F462" s="27">
        <v>5630.34</v>
      </c>
      <c r="G462" s="90">
        <f t="shared" si="25"/>
        <v>3853.81</v>
      </c>
      <c r="H462" s="23">
        <f t="shared" si="26"/>
        <v>9.5853200344507116E-5</v>
      </c>
      <c r="I462" s="107">
        <f>ROUND(F462*Прил.10!$D$12,2)</f>
        <v>45267.93</v>
      </c>
      <c r="J462" s="28">
        <f t="shared" si="27"/>
        <v>30984.63</v>
      </c>
    </row>
    <row r="463" spans="1:10" s="16" customFormat="1" ht="31.15" hidden="1" customHeight="1" outlineLevel="1" x14ac:dyDescent="0.25">
      <c r="A463" s="96">
        <v>399</v>
      </c>
      <c r="B463" s="24" t="s">
        <v>820</v>
      </c>
      <c r="C463" s="25" t="s">
        <v>821</v>
      </c>
      <c r="D463" s="26" t="s">
        <v>446</v>
      </c>
      <c r="E463" s="47">
        <v>0.50370119999999996</v>
      </c>
      <c r="F463" s="27">
        <v>7590</v>
      </c>
      <c r="G463" s="90">
        <f t="shared" si="25"/>
        <v>3823.09</v>
      </c>
      <c r="H463" s="23">
        <f t="shared" si="26"/>
        <v>9.508912263580243E-5</v>
      </c>
      <c r="I463" s="107">
        <f>ROUND(F463*Прил.10!$D$12,2)</f>
        <v>61023.6</v>
      </c>
      <c r="J463" s="28">
        <f t="shared" si="27"/>
        <v>30737.66</v>
      </c>
    </row>
    <row r="464" spans="1:10" s="16" customFormat="1" ht="31.15" hidden="1" customHeight="1" outlineLevel="1" x14ac:dyDescent="0.25">
      <c r="A464" s="96">
        <v>400</v>
      </c>
      <c r="B464" s="24" t="s">
        <v>822</v>
      </c>
      <c r="C464" s="25" t="s">
        <v>823</v>
      </c>
      <c r="D464" s="26" t="s">
        <v>483</v>
      </c>
      <c r="E464" s="47">
        <v>40</v>
      </c>
      <c r="F464" s="27">
        <v>92.56</v>
      </c>
      <c r="G464" s="90">
        <f t="shared" si="25"/>
        <v>3702.4</v>
      </c>
      <c r="H464" s="23">
        <f t="shared" si="26"/>
        <v>9.2087282184514322E-5</v>
      </c>
      <c r="I464" s="107">
        <f>ROUND(F464*Прил.10!$D$12,2)</f>
        <v>744.18</v>
      </c>
      <c r="J464" s="28">
        <f t="shared" si="27"/>
        <v>29767.200000000001</v>
      </c>
    </row>
    <row r="465" spans="1:10" s="16" customFormat="1" ht="31.15" hidden="1" customHeight="1" outlineLevel="1" x14ac:dyDescent="0.25">
      <c r="A465" s="96">
        <v>401</v>
      </c>
      <c r="B465" s="24" t="s">
        <v>824</v>
      </c>
      <c r="C465" s="25" t="s">
        <v>825</v>
      </c>
      <c r="D465" s="26" t="s">
        <v>483</v>
      </c>
      <c r="E465" s="47">
        <v>2900</v>
      </c>
      <c r="F465" s="27">
        <v>1.24</v>
      </c>
      <c r="G465" s="90">
        <f t="shared" si="25"/>
        <v>3596</v>
      </c>
      <c r="H465" s="23">
        <f t="shared" si="26"/>
        <v>8.9440867203844404E-5</v>
      </c>
      <c r="I465" s="107">
        <f>ROUND(F465*Прил.10!$D$12,2)</f>
        <v>9.9700000000000006</v>
      </c>
      <c r="J465" s="28">
        <f t="shared" si="27"/>
        <v>28913</v>
      </c>
    </row>
    <row r="466" spans="1:10" s="16" customFormat="1" ht="31.15" hidden="1" customHeight="1" outlineLevel="1" x14ac:dyDescent="0.25">
      <c r="A466" s="96">
        <v>402</v>
      </c>
      <c r="B466" s="24" t="s">
        <v>826</v>
      </c>
      <c r="C466" s="25" t="s">
        <v>827</v>
      </c>
      <c r="D466" s="26" t="s">
        <v>443</v>
      </c>
      <c r="E466" s="47">
        <v>6.7019000000000002</v>
      </c>
      <c r="F466" s="27">
        <v>519.79999999999995</v>
      </c>
      <c r="G466" s="90">
        <f t="shared" ref="G466:G529" si="28">ROUND(F466*E466,2)</f>
        <v>3483.65</v>
      </c>
      <c r="H466" s="23">
        <f t="shared" ref="H466:H529" si="29">G466/$G$883</f>
        <v>8.6646461911755437E-5</v>
      </c>
      <c r="I466" s="107">
        <f>ROUND(F466*Прил.10!$D$12,2)</f>
        <v>4179.1899999999996</v>
      </c>
      <c r="J466" s="28">
        <f t="shared" ref="J466:J529" si="30">ROUND(I466*E466,2)</f>
        <v>28008.51</v>
      </c>
    </row>
    <row r="467" spans="1:10" s="16" customFormat="1" ht="15.6" hidden="1" customHeight="1" outlineLevel="1" x14ac:dyDescent="0.25">
      <c r="A467" s="96">
        <v>403</v>
      </c>
      <c r="B467" s="91" t="s">
        <v>477</v>
      </c>
      <c r="C467" s="25" t="s">
        <v>828</v>
      </c>
      <c r="D467" s="26" t="s">
        <v>483</v>
      </c>
      <c r="E467" s="47">
        <v>75</v>
      </c>
      <c r="F467" s="30">
        <v>46.2</v>
      </c>
      <c r="G467" s="90">
        <f t="shared" si="28"/>
        <v>3465</v>
      </c>
      <c r="H467" s="23">
        <f t="shared" si="29"/>
        <v>8.6182593120500789E-5</v>
      </c>
      <c r="I467" s="107">
        <f>ROUND(F467*Прил.10!$D$12,2)</f>
        <v>371.45</v>
      </c>
      <c r="J467" s="28">
        <f t="shared" si="30"/>
        <v>27858.75</v>
      </c>
    </row>
    <row r="468" spans="1:10" s="16" customFormat="1" ht="31.15" hidden="1" customHeight="1" outlineLevel="1" x14ac:dyDescent="0.25">
      <c r="A468" s="96">
        <v>404</v>
      </c>
      <c r="B468" s="24" t="s">
        <v>829</v>
      </c>
      <c r="C468" s="25" t="s">
        <v>830</v>
      </c>
      <c r="D468" s="26" t="s">
        <v>474</v>
      </c>
      <c r="E468" s="47">
        <v>9</v>
      </c>
      <c r="F468" s="27">
        <v>371.2</v>
      </c>
      <c r="G468" s="90">
        <f t="shared" si="28"/>
        <v>3340.8</v>
      </c>
      <c r="H468" s="23">
        <f t="shared" si="29"/>
        <v>8.3093450821636097E-5</v>
      </c>
      <c r="I468" s="107">
        <f>ROUND(F468*Прил.10!$D$12,2)</f>
        <v>2984.45</v>
      </c>
      <c r="J468" s="28">
        <f t="shared" si="30"/>
        <v>26860.05</v>
      </c>
    </row>
    <row r="469" spans="1:10" s="16" customFormat="1" ht="46.9" hidden="1" customHeight="1" outlineLevel="1" x14ac:dyDescent="0.25">
      <c r="A469" s="96">
        <v>405</v>
      </c>
      <c r="B469" s="91" t="s">
        <v>477</v>
      </c>
      <c r="C469" s="25" t="s">
        <v>831</v>
      </c>
      <c r="D469" s="26" t="s">
        <v>513</v>
      </c>
      <c r="E469" s="47">
        <v>1</v>
      </c>
      <c r="F469" s="30">
        <v>3233.51</v>
      </c>
      <c r="G469" s="90">
        <f t="shared" si="28"/>
        <v>3233.51</v>
      </c>
      <c r="H469" s="23">
        <f t="shared" si="29"/>
        <v>8.0424899475056437E-5</v>
      </c>
      <c r="I469" s="107">
        <f>ROUND(F469*Прил.10!$D$12,2)</f>
        <v>25997.42</v>
      </c>
      <c r="J469" s="28">
        <f t="shared" si="30"/>
        <v>25997.42</v>
      </c>
    </row>
    <row r="470" spans="1:10" s="16" customFormat="1" ht="15.6" hidden="1" customHeight="1" outlineLevel="1" x14ac:dyDescent="0.25">
      <c r="A470" s="96">
        <v>406</v>
      </c>
      <c r="B470" s="24" t="s">
        <v>832</v>
      </c>
      <c r="C470" s="25" t="s">
        <v>833</v>
      </c>
      <c r="D470" s="26" t="s">
        <v>443</v>
      </c>
      <c r="E470" s="47">
        <v>83.316640000000007</v>
      </c>
      <c r="F470" s="27">
        <v>38.51</v>
      </c>
      <c r="G470" s="90">
        <f t="shared" si="28"/>
        <v>3208.52</v>
      </c>
      <c r="H470" s="23">
        <f t="shared" si="29"/>
        <v>7.9803340167096458E-5</v>
      </c>
      <c r="I470" s="107">
        <f>ROUND(F470*Прил.10!$D$12,2)</f>
        <v>309.62</v>
      </c>
      <c r="J470" s="28">
        <f t="shared" si="30"/>
        <v>25796.5</v>
      </c>
    </row>
    <row r="471" spans="1:10" s="16" customFormat="1" ht="31.15" hidden="1" customHeight="1" outlineLevel="1" x14ac:dyDescent="0.25">
      <c r="A471" s="96">
        <v>407</v>
      </c>
      <c r="B471" s="91" t="s">
        <v>477</v>
      </c>
      <c r="C471" s="25" t="s">
        <v>834</v>
      </c>
      <c r="D471" s="26" t="s">
        <v>513</v>
      </c>
      <c r="E471" s="47">
        <v>16</v>
      </c>
      <c r="F471" s="27">
        <v>198.95</v>
      </c>
      <c r="G471" s="90">
        <f t="shared" si="28"/>
        <v>3183.2</v>
      </c>
      <c r="H471" s="23">
        <f t="shared" si="29"/>
        <v>7.9173572993125003E-5</v>
      </c>
      <c r="I471" s="107">
        <f>ROUND(F471*Прил.10!$D$12,2)</f>
        <v>1599.56</v>
      </c>
      <c r="J471" s="28">
        <f t="shared" si="30"/>
        <v>25592.959999999999</v>
      </c>
    </row>
    <row r="472" spans="1:10" s="16" customFormat="1" ht="31.15" hidden="1" customHeight="1" outlineLevel="1" x14ac:dyDescent="0.25">
      <c r="A472" s="96">
        <v>408</v>
      </c>
      <c r="B472" s="24" t="s">
        <v>835</v>
      </c>
      <c r="C472" s="25" t="s">
        <v>836</v>
      </c>
      <c r="D472" s="26" t="s">
        <v>494</v>
      </c>
      <c r="E472" s="47">
        <v>80.34</v>
      </c>
      <c r="F472" s="27">
        <v>39.57</v>
      </c>
      <c r="G472" s="90">
        <f t="shared" si="28"/>
        <v>3179.05</v>
      </c>
      <c r="H472" s="23">
        <f t="shared" si="29"/>
        <v>7.9070352859950379E-5</v>
      </c>
      <c r="I472" s="107">
        <f>ROUND(F472*Прил.10!$D$12,2)</f>
        <v>318.14</v>
      </c>
      <c r="J472" s="28">
        <f t="shared" si="30"/>
        <v>25559.37</v>
      </c>
    </row>
    <row r="473" spans="1:10" s="16" customFormat="1" ht="109.15" hidden="1" customHeight="1" outlineLevel="1" x14ac:dyDescent="0.25">
      <c r="A473" s="96">
        <v>409</v>
      </c>
      <c r="B473" s="24" t="s">
        <v>837</v>
      </c>
      <c r="C473" s="25" t="s">
        <v>838</v>
      </c>
      <c r="D473" s="26" t="s">
        <v>474</v>
      </c>
      <c r="E473" s="47">
        <v>27.954545499999998</v>
      </c>
      <c r="F473" s="27">
        <v>110.11</v>
      </c>
      <c r="G473" s="90">
        <f t="shared" si="28"/>
        <v>3078.08</v>
      </c>
      <c r="H473" s="23">
        <f t="shared" si="29"/>
        <v>7.6558994583651109E-5</v>
      </c>
      <c r="I473" s="107">
        <f>ROUND(F473*Прил.10!$D$12,2)</f>
        <v>885.28</v>
      </c>
      <c r="J473" s="28">
        <f t="shared" si="30"/>
        <v>24747.599999999999</v>
      </c>
    </row>
    <row r="474" spans="1:10" s="16" customFormat="1" ht="62.45" hidden="1" customHeight="1" outlineLevel="1" x14ac:dyDescent="0.25">
      <c r="A474" s="96">
        <v>410</v>
      </c>
      <c r="B474" s="24" t="s">
        <v>839</v>
      </c>
      <c r="C474" s="25" t="s">
        <v>840</v>
      </c>
      <c r="D474" s="26" t="s">
        <v>483</v>
      </c>
      <c r="E474" s="47">
        <v>49.9</v>
      </c>
      <c r="F474" s="27">
        <v>60.37</v>
      </c>
      <c r="G474" s="90">
        <f t="shared" si="28"/>
        <v>3012.46</v>
      </c>
      <c r="H474" s="23">
        <f t="shared" si="29"/>
        <v>7.4926872863429682E-5</v>
      </c>
      <c r="I474" s="107">
        <f>ROUND(F474*Прил.10!$D$12,2)</f>
        <v>485.37</v>
      </c>
      <c r="J474" s="28">
        <f t="shared" si="30"/>
        <v>24219.96</v>
      </c>
    </row>
    <row r="475" spans="1:10" s="16" customFormat="1" ht="46.9" hidden="1" customHeight="1" outlineLevel="1" x14ac:dyDescent="0.25">
      <c r="A475" s="96">
        <v>411</v>
      </c>
      <c r="B475" s="24" t="s">
        <v>841</v>
      </c>
      <c r="C475" s="25" t="s">
        <v>842</v>
      </c>
      <c r="D475" s="26" t="s">
        <v>474</v>
      </c>
      <c r="E475" s="47">
        <v>5</v>
      </c>
      <c r="F475" s="27">
        <v>587.4</v>
      </c>
      <c r="G475" s="90">
        <f t="shared" si="28"/>
        <v>2937</v>
      </c>
      <c r="H475" s="23">
        <f t="shared" si="29"/>
        <v>7.3050007502138762E-5</v>
      </c>
      <c r="I475" s="107">
        <f>ROUND(F475*Прил.10!$D$12,2)</f>
        <v>4722.7</v>
      </c>
      <c r="J475" s="28">
        <f t="shared" si="30"/>
        <v>23613.5</v>
      </c>
    </row>
    <row r="476" spans="1:10" s="16" customFormat="1" ht="31.15" hidden="1" customHeight="1" outlineLevel="1" x14ac:dyDescent="0.25">
      <c r="A476" s="96">
        <v>412</v>
      </c>
      <c r="B476" s="91" t="s">
        <v>477</v>
      </c>
      <c r="C476" s="25" t="s">
        <v>843</v>
      </c>
      <c r="D476" s="26" t="s">
        <v>453</v>
      </c>
      <c r="E476" s="47">
        <v>1400</v>
      </c>
      <c r="F476" s="30">
        <v>2.0699999999999998</v>
      </c>
      <c r="G476" s="90">
        <f t="shared" si="28"/>
        <v>2898</v>
      </c>
      <c r="H476" s="23">
        <f t="shared" si="29"/>
        <v>7.2079986973509755E-5</v>
      </c>
      <c r="I476" s="107">
        <f>ROUND(F476*Прил.10!$D$12,2)</f>
        <v>16.64</v>
      </c>
      <c r="J476" s="28">
        <f t="shared" si="30"/>
        <v>23296</v>
      </c>
    </row>
    <row r="477" spans="1:10" s="16" customFormat="1" ht="31.15" hidden="1" customHeight="1" outlineLevel="1" x14ac:dyDescent="0.25">
      <c r="A477" s="96">
        <v>413</v>
      </c>
      <c r="B477" s="91" t="s">
        <v>477</v>
      </c>
      <c r="C477" s="25" t="s">
        <v>844</v>
      </c>
      <c r="D477" s="26" t="s">
        <v>453</v>
      </c>
      <c r="E477" s="47">
        <v>600</v>
      </c>
      <c r="F477" s="30">
        <v>4.79</v>
      </c>
      <c r="G477" s="90">
        <f t="shared" si="28"/>
        <v>2874</v>
      </c>
      <c r="H477" s="23">
        <f t="shared" si="29"/>
        <v>7.1483051263584205E-5</v>
      </c>
      <c r="I477" s="107">
        <f>ROUND(F477*Прил.10!$D$12,2)</f>
        <v>38.51</v>
      </c>
      <c r="J477" s="28">
        <f t="shared" si="30"/>
        <v>23106</v>
      </c>
    </row>
    <row r="478" spans="1:10" s="16" customFormat="1" ht="15.6" hidden="1" customHeight="1" outlineLevel="1" x14ac:dyDescent="0.25">
      <c r="A478" s="96">
        <v>414</v>
      </c>
      <c r="B478" s="91" t="s">
        <v>477</v>
      </c>
      <c r="C478" s="25" t="s">
        <v>845</v>
      </c>
      <c r="D478" s="26" t="s">
        <v>483</v>
      </c>
      <c r="E478" s="47">
        <v>35</v>
      </c>
      <c r="F478" s="30">
        <v>81.93</v>
      </c>
      <c r="G478" s="90">
        <f t="shared" si="28"/>
        <v>2867.55</v>
      </c>
      <c r="H478" s="23">
        <f t="shared" si="29"/>
        <v>7.1322624791541724E-5</v>
      </c>
      <c r="I478" s="107">
        <f>ROUND(F478*Прил.10!$D$12,2)</f>
        <v>658.72</v>
      </c>
      <c r="J478" s="28">
        <f t="shared" si="30"/>
        <v>23055.200000000001</v>
      </c>
    </row>
    <row r="479" spans="1:10" s="16" customFormat="1" ht="62.45" hidden="1" customHeight="1" outlineLevel="1" x14ac:dyDescent="0.25">
      <c r="A479" s="96">
        <v>415</v>
      </c>
      <c r="B479" s="24" t="s">
        <v>846</v>
      </c>
      <c r="C479" s="25" t="s">
        <v>847</v>
      </c>
      <c r="D479" s="26" t="s">
        <v>518</v>
      </c>
      <c r="E479" s="47">
        <v>15</v>
      </c>
      <c r="F479" s="27">
        <v>190.61</v>
      </c>
      <c r="G479" s="90">
        <f t="shared" si="28"/>
        <v>2859.15</v>
      </c>
      <c r="H479" s="23">
        <f t="shared" si="29"/>
        <v>7.1113697293067777E-5</v>
      </c>
      <c r="I479" s="107">
        <f>ROUND(F479*Прил.10!$D$12,2)</f>
        <v>1532.5</v>
      </c>
      <c r="J479" s="28">
        <f t="shared" si="30"/>
        <v>22987.5</v>
      </c>
    </row>
    <row r="480" spans="1:10" s="16" customFormat="1" ht="62.45" hidden="1" customHeight="1" outlineLevel="1" x14ac:dyDescent="0.25">
      <c r="A480" s="96">
        <v>416</v>
      </c>
      <c r="B480" s="24" t="s">
        <v>848</v>
      </c>
      <c r="C480" s="25" t="s">
        <v>849</v>
      </c>
      <c r="D480" s="26" t="s">
        <v>483</v>
      </c>
      <c r="E480" s="47">
        <v>17.509</v>
      </c>
      <c r="F480" s="27">
        <v>158.82</v>
      </c>
      <c r="G480" s="90">
        <f t="shared" si="28"/>
        <v>2780.78</v>
      </c>
      <c r="H480" s="23">
        <f t="shared" si="29"/>
        <v>6.9164453476948406E-5</v>
      </c>
      <c r="I480" s="107">
        <f>ROUND(F480*Прил.10!$D$12,2)</f>
        <v>1276.9100000000001</v>
      </c>
      <c r="J480" s="28">
        <f t="shared" si="30"/>
        <v>22357.42</v>
      </c>
    </row>
    <row r="481" spans="1:10" s="16" customFormat="1" ht="78" hidden="1" customHeight="1" outlineLevel="1" x14ac:dyDescent="0.25">
      <c r="A481" s="96">
        <v>417</v>
      </c>
      <c r="B481" s="24" t="s">
        <v>850</v>
      </c>
      <c r="C481" s="25" t="s">
        <v>851</v>
      </c>
      <c r="D481" s="26" t="s">
        <v>474</v>
      </c>
      <c r="E481" s="47">
        <v>2.4</v>
      </c>
      <c r="F481" s="27">
        <v>1123.2</v>
      </c>
      <c r="G481" s="90">
        <f t="shared" si="28"/>
        <v>2695.68</v>
      </c>
      <c r="H481" s="23">
        <f t="shared" si="29"/>
        <v>6.7047818938837395E-5</v>
      </c>
      <c r="I481" s="107">
        <f>ROUND(F481*Прил.10!$D$12,2)</f>
        <v>9030.5300000000007</v>
      </c>
      <c r="J481" s="28">
        <f t="shared" si="30"/>
        <v>21673.27</v>
      </c>
    </row>
    <row r="482" spans="1:10" s="16" customFormat="1" ht="31.15" hidden="1" customHeight="1" outlineLevel="1" x14ac:dyDescent="0.25">
      <c r="A482" s="96">
        <v>418</v>
      </c>
      <c r="B482" s="24" t="s">
        <v>852</v>
      </c>
      <c r="C482" s="25" t="s">
        <v>853</v>
      </c>
      <c r="D482" s="26" t="s">
        <v>446</v>
      </c>
      <c r="E482" s="47">
        <v>0.59927750000000002</v>
      </c>
      <c r="F482" s="27">
        <v>4455.2</v>
      </c>
      <c r="G482" s="90">
        <f t="shared" si="28"/>
        <v>2669.9</v>
      </c>
      <c r="H482" s="23">
        <f t="shared" si="29"/>
        <v>6.6406610497092374E-5</v>
      </c>
      <c r="I482" s="107">
        <f>ROUND(F482*Прил.10!$D$12,2)</f>
        <v>35819.81</v>
      </c>
      <c r="J482" s="28">
        <f t="shared" si="30"/>
        <v>21466.01</v>
      </c>
    </row>
    <row r="483" spans="1:10" s="16" customFormat="1" ht="124.9" hidden="1" customHeight="1" outlineLevel="1" x14ac:dyDescent="0.25">
      <c r="A483" s="96">
        <v>419</v>
      </c>
      <c r="B483" s="24" t="s">
        <v>854</v>
      </c>
      <c r="C483" s="25" t="s">
        <v>855</v>
      </c>
      <c r="D483" s="26" t="s">
        <v>623</v>
      </c>
      <c r="E483" s="47">
        <v>0.8</v>
      </c>
      <c r="F483" s="27">
        <v>3306.38</v>
      </c>
      <c r="G483" s="90">
        <f t="shared" si="28"/>
        <v>2645.1</v>
      </c>
      <c r="H483" s="23">
        <f t="shared" si="29"/>
        <v>6.5789776930169305E-5</v>
      </c>
      <c r="I483" s="107">
        <f>ROUND(F483*Прил.10!$D$12,2)</f>
        <v>26583.3</v>
      </c>
      <c r="J483" s="28">
        <f t="shared" si="30"/>
        <v>21266.639999999999</v>
      </c>
    </row>
    <row r="484" spans="1:10" s="16" customFormat="1" ht="15.6" hidden="1" customHeight="1" outlineLevel="1" x14ac:dyDescent="0.25">
      <c r="A484" s="96">
        <v>420</v>
      </c>
      <c r="B484" s="24" t="s">
        <v>856</v>
      </c>
      <c r="C484" s="25" t="s">
        <v>857</v>
      </c>
      <c r="D484" s="26" t="s">
        <v>858</v>
      </c>
      <c r="E484" s="47">
        <v>6563.25</v>
      </c>
      <c r="F484" s="27">
        <v>0.4</v>
      </c>
      <c r="G484" s="90">
        <f t="shared" si="28"/>
        <v>2625.3</v>
      </c>
      <c r="H484" s="23">
        <f t="shared" si="29"/>
        <v>6.5297304969480735E-5</v>
      </c>
      <c r="I484" s="107">
        <f>ROUND(F484*Прил.10!$D$12,2)</f>
        <v>3.22</v>
      </c>
      <c r="J484" s="28">
        <f t="shared" si="30"/>
        <v>21133.67</v>
      </c>
    </row>
    <row r="485" spans="1:10" s="16" customFormat="1" ht="31.15" hidden="1" customHeight="1" outlineLevel="1" x14ac:dyDescent="0.25">
      <c r="A485" s="96">
        <v>421</v>
      </c>
      <c r="B485" s="91" t="s">
        <v>477</v>
      </c>
      <c r="C485" s="25" t="s">
        <v>859</v>
      </c>
      <c r="D485" s="26" t="s">
        <v>453</v>
      </c>
      <c r="E485" s="47">
        <v>1</v>
      </c>
      <c r="F485" s="30">
        <v>2542.44</v>
      </c>
      <c r="G485" s="90">
        <f t="shared" si="28"/>
        <v>2542.44</v>
      </c>
      <c r="H485" s="23">
        <f t="shared" si="29"/>
        <v>6.3236384430962787E-5</v>
      </c>
      <c r="I485" s="107">
        <f>ROUND(F485*Прил.10!$D$12,2)</f>
        <v>20441.22</v>
      </c>
      <c r="J485" s="28">
        <f t="shared" si="30"/>
        <v>20441.22</v>
      </c>
    </row>
    <row r="486" spans="1:10" s="16" customFormat="1" ht="109.15" hidden="1" customHeight="1" outlineLevel="1" x14ac:dyDescent="0.25">
      <c r="A486" s="96">
        <v>422</v>
      </c>
      <c r="B486" s="24" t="s">
        <v>860</v>
      </c>
      <c r="C486" s="25" t="s">
        <v>861</v>
      </c>
      <c r="D486" s="26" t="s">
        <v>494</v>
      </c>
      <c r="E486" s="47">
        <v>8.8000000000000007</v>
      </c>
      <c r="F486" s="27">
        <v>278.37</v>
      </c>
      <c r="G486" s="90">
        <f t="shared" si="28"/>
        <v>2449.66</v>
      </c>
      <c r="H486" s="23">
        <f t="shared" si="29"/>
        <v>6.0928730465675601E-5</v>
      </c>
      <c r="I486" s="107">
        <f>ROUND(F486*Прил.10!$D$12,2)</f>
        <v>2238.09</v>
      </c>
      <c r="J486" s="28">
        <f t="shared" si="30"/>
        <v>19695.189999999999</v>
      </c>
    </row>
    <row r="487" spans="1:10" s="16" customFormat="1" ht="31.15" hidden="1" customHeight="1" outlineLevel="1" x14ac:dyDescent="0.25">
      <c r="A487" s="96">
        <v>423</v>
      </c>
      <c r="B487" s="24" t="s">
        <v>862</v>
      </c>
      <c r="C487" s="25" t="s">
        <v>863</v>
      </c>
      <c r="D487" s="26" t="s">
        <v>474</v>
      </c>
      <c r="E487" s="47">
        <v>54</v>
      </c>
      <c r="F487" s="27">
        <v>45.15</v>
      </c>
      <c r="G487" s="90">
        <f t="shared" si="28"/>
        <v>2438.1</v>
      </c>
      <c r="H487" s="23">
        <f t="shared" si="29"/>
        <v>6.0641206432061465E-5</v>
      </c>
      <c r="I487" s="107">
        <f>ROUND(F487*Прил.10!$D$12,2)</f>
        <v>363.01</v>
      </c>
      <c r="J487" s="28">
        <f t="shared" si="30"/>
        <v>19602.54</v>
      </c>
    </row>
    <row r="488" spans="1:10" s="16" customFormat="1" ht="31.15" hidden="1" customHeight="1" outlineLevel="1" x14ac:dyDescent="0.25">
      <c r="A488" s="96">
        <v>424</v>
      </c>
      <c r="B488" s="24" t="s">
        <v>864</v>
      </c>
      <c r="C488" s="25" t="s">
        <v>865</v>
      </c>
      <c r="D488" s="26" t="s">
        <v>483</v>
      </c>
      <c r="E488" s="47">
        <v>23.23</v>
      </c>
      <c r="F488" s="27">
        <v>104.07</v>
      </c>
      <c r="G488" s="90">
        <f t="shared" si="28"/>
        <v>2417.5500000000002</v>
      </c>
      <c r="H488" s="23">
        <f t="shared" si="29"/>
        <v>6.0130080230437726E-5</v>
      </c>
      <c r="I488" s="107">
        <f>ROUND(F488*Прил.10!$D$12,2)</f>
        <v>836.72</v>
      </c>
      <c r="J488" s="28">
        <f t="shared" si="30"/>
        <v>19437.009999999998</v>
      </c>
    </row>
    <row r="489" spans="1:10" s="16" customFormat="1" ht="31.15" hidden="1" customHeight="1" outlineLevel="1" x14ac:dyDescent="0.25">
      <c r="A489" s="96">
        <v>425</v>
      </c>
      <c r="B489" s="91" t="s">
        <v>477</v>
      </c>
      <c r="C489" s="25" t="s">
        <v>866</v>
      </c>
      <c r="D489" s="26" t="s">
        <v>513</v>
      </c>
      <c r="E489" s="47">
        <v>4</v>
      </c>
      <c r="F489" s="30">
        <v>600.82000000000005</v>
      </c>
      <c r="G489" s="90">
        <f t="shared" si="28"/>
        <v>2403.2800000000002</v>
      </c>
      <c r="H489" s="23">
        <f t="shared" si="29"/>
        <v>5.9775152206244491E-5</v>
      </c>
      <c r="I489" s="107">
        <f>ROUND(F489*Прил.10!$D$12,2)</f>
        <v>4830.59</v>
      </c>
      <c r="J489" s="28">
        <f t="shared" si="30"/>
        <v>19322.36</v>
      </c>
    </row>
    <row r="490" spans="1:10" s="16" customFormat="1" ht="15.6" hidden="1" customHeight="1" outlineLevel="1" x14ac:dyDescent="0.25">
      <c r="A490" s="96">
        <v>426</v>
      </c>
      <c r="B490" s="24" t="s">
        <v>867</v>
      </c>
      <c r="C490" s="25" t="s">
        <v>868</v>
      </c>
      <c r="D490" s="26" t="s">
        <v>869</v>
      </c>
      <c r="E490" s="47">
        <v>27.339334999999998</v>
      </c>
      <c r="F490" s="27">
        <v>84.75</v>
      </c>
      <c r="G490" s="90">
        <f t="shared" si="28"/>
        <v>2317.0100000000002</v>
      </c>
      <c r="H490" s="23">
        <f t="shared" si="29"/>
        <v>5.7629417052274619E-5</v>
      </c>
      <c r="I490" s="107">
        <f>ROUND(F490*Прил.10!$D$12,2)</f>
        <v>681.39</v>
      </c>
      <c r="J490" s="28">
        <f t="shared" si="30"/>
        <v>18628.75</v>
      </c>
    </row>
    <row r="491" spans="1:10" s="16" customFormat="1" ht="31.15" hidden="1" customHeight="1" outlineLevel="1" x14ac:dyDescent="0.25">
      <c r="A491" s="96">
        <v>427</v>
      </c>
      <c r="B491" s="91" t="s">
        <v>477</v>
      </c>
      <c r="C491" s="25" t="s">
        <v>870</v>
      </c>
      <c r="D491" s="26" t="s">
        <v>453</v>
      </c>
      <c r="E491" s="47">
        <v>2100</v>
      </c>
      <c r="F491" s="30">
        <v>1.07</v>
      </c>
      <c r="G491" s="90">
        <f t="shared" si="28"/>
        <v>2247</v>
      </c>
      <c r="H491" s="23">
        <f t="shared" si="29"/>
        <v>5.5888105841779301E-5</v>
      </c>
      <c r="I491" s="107">
        <f>ROUND(F491*Прил.10!$D$12,2)</f>
        <v>8.6</v>
      </c>
      <c r="J491" s="28">
        <f t="shared" si="30"/>
        <v>18060</v>
      </c>
    </row>
    <row r="492" spans="1:10" s="16" customFormat="1" ht="31.15" hidden="1" customHeight="1" outlineLevel="1" x14ac:dyDescent="0.25">
      <c r="A492" s="96">
        <v>428</v>
      </c>
      <c r="B492" s="24" t="s">
        <v>871</v>
      </c>
      <c r="C492" s="25" t="s">
        <v>872</v>
      </c>
      <c r="D492" s="26" t="s">
        <v>474</v>
      </c>
      <c r="E492" s="47">
        <v>3.0249324</v>
      </c>
      <c r="F492" s="27">
        <v>737</v>
      </c>
      <c r="G492" s="90">
        <f t="shared" si="28"/>
        <v>2229.38</v>
      </c>
      <c r="H492" s="23">
        <f t="shared" si="29"/>
        <v>5.5449855541408968E-5</v>
      </c>
      <c r="I492" s="107">
        <f>ROUND(F492*Прил.10!$D$12,2)</f>
        <v>5925.48</v>
      </c>
      <c r="J492" s="28">
        <f t="shared" si="30"/>
        <v>17924.18</v>
      </c>
    </row>
    <row r="493" spans="1:10" s="16" customFormat="1" ht="31.15" hidden="1" customHeight="1" outlineLevel="1" x14ac:dyDescent="0.25">
      <c r="A493" s="96">
        <v>429</v>
      </c>
      <c r="B493" s="24" t="s">
        <v>873</v>
      </c>
      <c r="C493" s="25" t="s">
        <v>874</v>
      </c>
      <c r="D493" s="26" t="s">
        <v>446</v>
      </c>
      <c r="E493" s="47">
        <v>4.5984360000000004</v>
      </c>
      <c r="F493" s="27">
        <v>483.02</v>
      </c>
      <c r="G493" s="90">
        <f t="shared" si="28"/>
        <v>2221.14</v>
      </c>
      <c r="H493" s="23">
        <f t="shared" si="29"/>
        <v>5.5244907614334521E-5</v>
      </c>
      <c r="I493" s="107">
        <f>ROUND(F493*Прил.10!$D$12,2)</f>
        <v>3883.48</v>
      </c>
      <c r="J493" s="28">
        <f t="shared" si="30"/>
        <v>17857.93</v>
      </c>
    </row>
    <row r="494" spans="1:10" s="16" customFormat="1" ht="31.15" hidden="1" customHeight="1" outlineLevel="1" x14ac:dyDescent="0.25">
      <c r="A494" s="96">
        <v>430</v>
      </c>
      <c r="B494" s="91" t="s">
        <v>477</v>
      </c>
      <c r="C494" s="25" t="s">
        <v>875</v>
      </c>
      <c r="D494" s="26" t="s">
        <v>453</v>
      </c>
      <c r="E494" s="47">
        <v>1404</v>
      </c>
      <c r="F494" s="27">
        <v>1.52</v>
      </c>
      <c r="G494" s="90">
        <f t="shared" si="28"/>
        <v>2134.08</v>
      </c>
      <c r="H494" s="23">
        <f t="shared" si="29"/>
        <v>5.3079523326579606E-5</v>
      </c>
      <c r="I494" s="107">
        <f>ROUND(F494*Прил.10!$D$12,2)</f>
        <v>12.22</v>
      </c>
      <c r="J494" s="28">
        <f t="shared" si="30"/>
        <v>17156.88</v>
      </c>
    </row>
    <row r="495" spans="1:10" s="16" customFormat="1" ht="31.15" hidden="1" customHeight="1" outlineLevel="1" x14ac:dyDescent="0.25">
      <c r="A495" s="96">
        <v>431</v>
      </c>
      <c r="B495" s="91" t="s">
        <v>477</v>
      </c>
      <c r="C495" s="25" t="s">
        <v>876</v>
      </c>
      <c r="D495" s="26" t="s">
        <v>513</v>
      </c>
      <c r="E495" s="47">
        <v>475</v>
      </c>
      <c r="F495" s="30">
        <v>4.46</v>
      </c>
      <c r="G495" s="90">
        <f t="shared" si="28"/>
        <v>2118.5</v>
      </c>
      <c r="H495" s="23">
        <f t="shared" si="29"/>
        <v>5.2692012561552936E-5</v>
      </c>
      <c r="I495" s="107">
        <f>ROUND(F495*Прил.10!$D$12,2)</f>
        <v>35.86</v>
      </c>
      <c r="J495" s="28">
        <f t="shared" si="30"/>
        <v>17033.5</v>
      </c>
    </row>
    <row r="496" spans="1:10" s="16" customFormat="1" ht="62.45" hidden="1" customHeight="1" outlineLevel="1" x14ac:dyDescent="0.25">
      <c r="A496" s="96">
        <v>432</v>
      </c>
      <c r="B496" s="24" t="s">
        <v>877</v>
      </c>
      <c r="C496" s="25" t="s">
        <v>878</v>
      </c>
      <c r="D496" s="26" t="s">
        <v>446</v>
      </c>
      <c r="E496" s="47">
        <v>0.23877000000000001</v>
      </c>
      <c r="F496" s="27">
        <v>8817.17</v>
      </c>
      <c r="G496" s="90">
        <f t="shared" si="28"/>
        <v>2105.2800000000002</v>
      </c>
      <c r="H496" s="23">
        <f t="shared" si="29"/>
        <v>5.2363200474668956E-5</v>
      </c>
      <c r="I496" s="107">
        <f>ROUND(F496*Прил.10!$D$12,2)</f>
        <v>70890.05</v>
      </c>
      <c r="J496" s="28">
        <f t="shared" si="30"/>
        <v>16926.419999999998</v>
      </c>
    </row>
    <row r="497" spans="1:10" s="16" customFormat="1" ht="31.15" hidden="1" customHeight="1" outlineLevel="1" x14ac:dyDescent="0.25">
      <c r="A497" s="96">
        <v>433</v>
      </c>
      <c r="B497" s="24" t="s">
        <v>879</v>
      </c>
      <c r="C497" s="25" t="s">
        <v>880</v>
      </c>
      <c r="D497" s="26" t="s">
        <v>446</v>
      </c>
      <c r="E497" s="47">
        <v>0.4224</v>
      </c>
      <c r="F497" s="27">
        <v>4881.91</v>
      </c>
      <c r="G497" s="90">
        <f t="shared" si="28"/>
        <v>2062.12</v>
      </c>
      <c r="H497" s="23">
        <f t="shared" si="29"/>
        <v>5.1289711089652842E-5</v>
      </c>
      <c r="I497" s="107">
        <f>ROUND(F497*Прил.10!$D$12,2)</f>
        <v>39250.559999999998</v>
      </c>
      <c r="J497" s="28">
        <f t="shared" si="30"/>
        <v>16579.439999999999</v>
      </c>
    </row>
    <row r="498" spans="1:10" s="16" customFormat="1" ht="15.6" hidden="1" customHeight="1" outlineLevel="1" x14ac:dyDescent="0.25">
      <c r="A498" s="96">
        <v>434</v>
      </c>
      <c r="B498" s="24" t="s">
        <v>881</v>
      </c>
      <c r="C498" s="25" t="s">
        <v>882</v>
      </c>
      <c r="D498" s="26" t="s">
        <v>446</v>
      </c>
      <c r="E498" s="47">
        <v>0.28499999999999998</v>
      </c>
      <c r="F498" s="27">
        <v>7092.89</v>
      </c>
      <c r="G498" s="90">
        <f t="shared" si="28"/>
        <v>2021.47</v>
      </c>
      <c r="H498" s="23">
        <f t="shared" si="29"/>
        <v>5.0278651230966447E-5</v>
      </c>
      <c r="I498" s="107">
        <f>ROUND(F498*Прил.10!$D$12,2)</f>
        <v>57026.84</v>
      </c>
      <c r="J498" s="28">
        <f t="shared" si="30"/>
        <v>16252.65</v>
      </c>
    </row>
    <row r="499" spans="1:10" s="16" customFormat="1" ht="31.15" hidden="1" customHeight="1" outlineLevel="1" x14ac:dyDescent="0.25">
      <c r="A499" s="96">
        <v>435</v>
      </c>
      <c r="B499" s="24" t="s">
        <v>883</v>
      </c>
      <c r="C499" s="25" t="s">
        <v>884</v>
      </c>
      <c r="D499" s="26" t="s">
        <v>446</v>
      </c>
      <c r="E499" s="47">
        <v>0.32968449999999999</v>
      </c>
      <c r="F499" s="27">
        <v>5989</v>
      </c>
      <c r="G499" s="90">
        <f t="shared" si="28"/>
        <v>1974.48</v>
      </c>
      <c r="H499" s="23">
        <f t="shared" si="29"/>
        <v>4.9109900855574721E-5</v>
      </c>
      <c r="I499" s="107">
        <f>ROUND(F499*Прил.10!$D$12,2)</f>
        <v>48151.56</v>
      </c>
      <c r="J499" s="28">
        <f t="shared" si="30"/>
        <v>15874.82</v>
      </c>
    </row>
    <row r="500" spans="1:10" s="16" customFormat="1" ht="31.15" hidden="1" customHeight="1" outlineLevel="1" x14ac:dyDescent="0.25">
      <c r="A500" s="96">
        <v>436</v>
      </c>
      <c r="B500" s="91" t="s">
        <v>477</v>
      </c>
      <c r="C500" s="25" t="s">
        <v>885</v>
      </c>
      <c r="D500" s="26" t="s">
        <v>513</v>
      </c>
      <c r="E500" s="47">
        <v>12</v>
      </c>
      <c r="F500" s="27">
        <v>163.84</v>
      </c>
      <c r="G500" s="90">
        <f t="shared" si="28"/>
        <v>1966.08</v>
      </c>
      <c r="H500" s="23">
        <f t="shared" si="29"/>
        <v>4.8900973357100781E-5</v>
      </c>
      <c r="I500" s="107">
        <f>ROUND(F500*Прил.10!$D$12,2)</f>
        <v>1317.27</v>
      </c>
      <c r="J500" s="28">
        <f t="shared" si="30"/>
        <v>15807.24</v>
      </c>
    </row>
    <row r="501" spans="1:10" s="16" customFormat="1" ht="15.6" hidden="1" customHeight="1" outlineLevel="1" x14ac:dyDescent="0.25">
      <c r="A501" s="96">
        <v>437</v>
      </c>
      <c r="B501" s="24" t="s">
        <v>886</v>
      </c>
      <c r="C501" s="25" t="s">
        <v>887</v>
      </c>
      <c r="D501" s="26" t="s">
        <v>474</v>
      </c>
      <c r="E501" s="47">
        <v>0.29121000000000002</v>
      </c>
      <c r="F501" s="27">
        <v>6716.94</v>
      </c>
      <c r="G501" s="90">
        <f t="shared" si="28"/>
        <v>1956.04</v>
      </c>
      <c r="H501" s="23">
        <f t="shared" si="29"/>
        <v>4.8651255251781922E-5</v>
      </c>
      <c r="I501" s="107">
        <f>ROUND(F501*Прил.10!$D$12,2)</f>
        <v>54004.2</v>
      </c>
      <c r="J501" s="28">
        <f t="shared" si="30"/>
        <v>15726.56</v>
      </c>
    </row>
    <row r="502" spans="1:10" s="16" customFormat="1" ht="62.45" hidden="1" customHeight="1" outlineLevel="1" x14ac:dyDescent="0.25">
      <c r="A502" s="96">
        <v>438</v>
      </c>
      <c r="B502" s="24" t="s">
        <v>888</v>
      </c>
      <c r="C502" s="25" t="s">
        <v>889</v>
      </c>
      <c r="D502" s="26" t="s">
        <v>474</v>
      </c>
      <c r="E502" s="47">
        <v>16</v>
      </c>
      <c r="F502" s="27">
        <v>121.65</v>
      </c>
      <c r="G502" s="90">
        <f t="shared" si="28"/>
        <v>1946.4</v>
      </c>
      <c r="H502" s="23">
        <f t="shared" si="29"/>
        <v>4.8411486074961837E-5</v>
      </c>
      <c r="I502" s="107">
        <f>ROUND(F502*Прил.10!$D$12,2)</f>
        <v>978.07</v>
      </c>
      <c r="J502" s="28">
        <f t="shared" si="30"/>
        <v>15649.12</v>
      </c>
    </row>
    <row r="503" spans="1:10" s="16" customFormat="1" ht="31.15" hidden="1" customHeight="1" outlineLevel="1" x14ac:dyDescent="0.25">
      <c r="A503" s="96">
        <v>439</v>
      </c>
      <c r="B503" s="91" t="s">
        <v>477</v>
      </c>
      <c r="C503" s="25" t="s">
        <v>890</v>
      </c>
      <c r="D503" s="26" t="s">
        <v>453</v>
      </c>
      <c r="E503" s="47">
        <v>728</v>
      </c>
      <c r="F503" s="27">
        <v>2.66</v>
      </c>
      <c r="G503" s="90">
        <f t="shared" si="28"/>
        <v>1936.48</v>
      </c>
      <c r="H503" s="23">
        <f t="shared" si="29"/>
        <v>4.8164752648192605E-5</v>
      </c>
      <c r="I503" s="107">
        <f>ROUND(F503*Прил.10!$D$12,2)</f>
        <v>21.39</v>
      </c>
      <c r="J503" s="28">
        <f t="shared" si="30"/>
        <v>15571.92</v>
      </c>
    </row>
    <row r="504" spans="1:10" s="16" customFormat="1" ht="15.6" hidden="1" customHeight="1" outlineLevel="1" x14ac:dyDescent="0.25">
      <c r="A504" s="96">
        <v>440</v>
      </c>
      <c r="B504" s="24" t="s">
        <v>891</v>
      </c>
      <c r="C504" s="25" t="s">
        <v>892</v>
      </c>
      <c r="D504" s="26" t="s">
        <v>697</v>
      </c>
      <c r="E504" s="47">
        <v>0.64</v>
      </c>
      <c r="F504" s="27">
        <v>3000</v>
      </c>
      <c r="G504" s="90">
        <f t="shared" si="28"/>
        <v>1920</v>
      </c>
      <c r="H504" s="23">
        <f t="shared" si="29"/>
        <v>4.775485679404373E-5</v>
      </c>
      <c r="I504" s="107">
        <f>ROUND(F504*Прил.10!$D$12,2)</f>
        <v>24120</v>
      </c>
      <c r="J504" s="28">
        <f t="shared" si="30"/>
        <v>15436.8</v>
      </c>
    </row>
    <row r="505" spans="1:10" s="16" customFormat="1" ht="15.6" hidden="1" customHeight="1" outlineLevel="1" x14ac:dyDescent="0.25">
      <c r="A505" s="96">
        <v>441</v>
      </c>
      <c r="B505" s="91" t="s">
        <v>477</v>
      </c>
      <c r="C505" s="25" t="s">
        <v>893</v>
      </c>
      <c r="D505" s="26" t="s">
        <v>453</v>
      </c>
      <c r="E505" s="47">
        <v>5400</v>
      </c>
      <c r="F505" s="30">
        <v>0.35</v>
      </c>
      <c r="G505" s="90">
        <f t="shared" si="28"/>
        <v>1890</v>
      </c>
      <c r="H505" s="23">
        <f t="shared" si="29"/>
        <v>4.7008687156636796E-5</v>
      </c>
      <c r="I505" s="107">
        <f>ROUND(F505*Прил.10!$D$12,2)</f>
        <v>2.81</v>
      </c>
      <c r="J505" s="28">
        <f t="shared" si="30"/>
        <v>15174</v>
      </c>
    </row>
    <row r="506" spans="1:10" s="16" customFormat="1" ht="46.9" hidden="1" customHeight="1" outlineLevel="1" x14ac:dyDescent="0.25">
      <c r="A506" s="96">
        <v>442</v>
      </c>
      <c r="B506" s="24" t="s">
        <v>894</v>
      </c>
      <c r="C506" s="25" t="s">
        <v>895</v>
      </c>
      <c r="D506" s="26" t="s">
        <v>474</v>
      </c>
      <c r="E506" s="47">
        <v>13</v>
      </c>
      <c r="F506" s="27">
        <v>139.71</v>
      </c>
      <c r="G506" s="90">
        <f t="shared" si="28"/>
        <v>1816.23</v>
      </c>
      <c r="H506" s="23">
        <f t="shared" si="29"/>
        <v>4.5173856018253151E-5</v>
      </c>
      <c r="I506" s="107">
        <f>ROUND(F506*Прил.10!$D$12,2)</f>
        <v>1123.27</v>
      </c>
      <c r="J506" s="28">
        <f t="shared" si="30"/>
        <v>14602.51</v>
      </c>
    </row>
    <row r="507" spans="1:10" s="16" customFormat="1" ht="15.6" hidden="1" customHeight="1" outlineLevel="1" x14ac:dyDescent="0.25">
      <c r="A507" s="96">
        <v>443</v>
      </c>
      <c r="B507" s="91" t="s">
        <v>477</v>
      </c>
      <c r="C507" s="25" t="s">
        <v>896</v>
      </c>
      <c r="D507" s="26" t="s">
        <v>483</v>
      </c>
      <c r="E507" s="47">
        <v>130</v>
      </c>
      <c r="F507" s="30">
        <v>13.95</v>
      </c>
      <c r="G507" s="90">
        <f t="shared" si="28"/>
        <v>1813.5</v>
      </c>
      <c r="H507" s="23">
        <f t="shared" si="29"/>
        <v>4.5105954581249118E-5</v>
      </c>
      <c r="I507" s="107">
        <f>ROUND(F507*Прил.10!$D$12,2)</f>
        <v>112.16</v>
      </c>
      <c r="J507" s="28">
        <f t="shared" si="30"/>
        <v>14580.8</v>
      </c>
    </row>
    <row r="508" spans="1:10" s="16" customFormat="1" ht="31.15" hidden="1" customHeight="1" outlineLevel="1" x14ac:dyDescent="0.25">
      <c r="A508" s="96">
        <v>444</v>
      </c>
      <c r="B508" s="91" t="s">
        <v>477</v>
      </c>
      <c r="C508" s="25" t="s">
        <v>897</v>
      </c>
      <c r="D508" s="26" t="s">
        <v>513</v>
      </c>
      <c r="E508" s="47">
        <v>7</v>
      </c>
      <c r="F508" s="30">
        <v>255.62</v>
      </c>
      <c r="G508" s="90">
        <f t="shared" si="28"/>
        <v>1789.34</v>
      </c>
      <c r="H508" s="23">
        <f t="shared" si="29"/>
        <v>4.4505039299924068E-5</v>
      </c>
      <c r="I508" s="107">
        <f>ROUND(F508*Прил.10!$D$12,2)</f>
        <v>2055.1799999999998</v>
      </c>
      <c r="J508" s="28">
        <f t="shared" si="30"/>
        <v>14386.26</v>
      </c>
    </row>
    <row r="509" spans="1:10" s="16" customFormat="1" ht="31.15" hidden="1" customHeight="1" outlineLevel="1" x14ac:dyDescent="0.25">
      <c r="A509" s="96">
        <v>445</v>
      </c>
      <c r="B509" s="91" t="s">
        <v>477</v>
      </c>
      <c r="C509" s="25" t="s">
        <v>898</v>
      </c>
      <c r="D509" s="26" t="s">
        <v>513</v>
      </c>
      <c r="E509" s="47">
        <v>20</v>
      </c>
      <c r="F509" s="30">
        <v>89.17</v>
      </c>
      <c r="G509" s="90">
        <f t="shared" si="28"/>
        <v>1783.4</v>
      </c>
      <c r="H509" s="23">
        <f t="shared" si="29"/>
        <v>4.4357297711717497E-5</v>
      </c>
      <c r="I509" s="107">
        <f>ROUND(F509*Прил.10!$D$12,2)</f>
        <v>716.93</v>
      </c>
      <c r="J509" s="28">
        <f t="shared" si="30"/>
        <v>14338.6</v>
      </c>
    </row>
    <row r="510" spans="1:10" s="16" customFormat="1" ht="109.15" hidden="1" customHeight="1" outlineLevel="1" x14ac:dyDescent="0.25">
      <c r="A510" s="96">
        <v>446</v>
      </c>
      <c r="B510" s="24" t="s">
        <v>899</v>
      </c>
      <c r="C510" s="25" t="s">
        <v>900</v>
      </c>
      <c r="D510" s="26" t="s">
        <v>483</v>
      </c>
      <c r="E510" s="47">
        <v>500</v>
      </c>
      <c r="F510" s="27">
        <v>3.3</v>
      </c>
      <c r="G510" s="90">
        <f t="shared" si="28"/>
        <v>1650</v>
      </c>
      <c r="H510" s="23">
        <f t="shared" si="29"/>
        <v>4.1039330057381333E-5</v>
      </c>
      <c r="I510" s="107">
        <f>ROUND(F510*Прил.10!$D$12,2)</f>
        <v>26.53</v>
      </c>
      <c r="J510" s="28">
        <f t="shared" si="30"/>
        <v>13265</v>
      </c>
    </row>
    <row r="511" spans="1:10" s="16" customFormat="1" ht="93.6" hidden="1" customHeight="1" outlineLevel="1" x14ac:dyDescent="0.25">
      <c r="A511" s="96">
        <v>447</v>
      </c>
      <c r="B511" s="24" t="s">
        <v>901</v>
      </c>
      <c r="C511" s="25" t="s">
        <v>902</v>
      </c>
      <c r="D511" s="26" t="s">
        <v>446</v>
      </c>
      <c r="E511" s="47">
        <v>0.2412</v>
      </c>
      <c r="F511" s="27">
        <v>6800</v>
      </c>
      <c r="G511" s="90">
        <f t="shared" si="28"/>
        <v>1640.16</v>
      </c>
      <c r="H511" s="23">
        <f t="shared" si="29"/>
        <v>4.0794586416311861E-5</v>
      </c>
      <c r="I511" s="107">
        <f>ROUND(F511*Прил.10!$D$12,2)</f>
        <v>54672</v>
      </c>
      <c r="J511" s="28">
        <f t="shared" si="30"/>
        <v>13186.89</v>
      </c>
    </row>
    <row r="512" spans="1:10" s="16" customFormat="1" ht="31.15" hidden="1" customHeight="1" outlineLevel="1" x14ac:dyDescent="0.25">
      <c r="A512" s="96">
        <v>448</v>
      </c>
      <c r="B512" s="24" t="s">
        <v>903</v>
      </c>
      <c r="C512" s="25" t="s">
        <v>904</v>
      </c>
      <c r="D512" s="26" t="s">
        <v>446</v>
      </c>
      <c r="E512" s="47">
        <v>2.2239971000000001</v>
      </c>
      <c r="F512" s="27">
        <v>734.5</v>
      </c>
      <c r="G512" s="90">
        <f t="shared" si="28"/>
        <v>1633.53</v>
      </c>
      <c r="H512" s="23">
        <f t="shared" si="29"/>
        <v>4.0629682926444921E-5</v>
      </c>
      <c r="I512" s="107">
        <f>ROUND(F512*Прил.10!$D$12,2)</f>
        <v>5905.38</v>
      </c>
      <c r="J512" s="28">
        <f t="shared" si="30"/>
        <v>13133.55</v>
      </c>
    </row>
    <row r="513" spans="1:10" s="16" customFormat="1" ht="15.6" hidden="1" customHeight="1" outlineLevel="1" x14ac:dyDescent="0.25">
      <c r="A513" s="96">
        <v>449</v>
      </c>
      <c r="B513" s="24" t="s">
        <v>905</v>
      </c>
      <c r="C513" s="25" t="s">
        <v>906</v>
      </c>
      <c r="D513" s="26" t="s">
        <v>474</v>
      </c>
      <c r="E513" s="47">
        <v>46</v>
      </c>
      <c r="F513" s="27">
        <v>35.46</v>
      </c>
      <c r="G513" s="90">
        <f t="shared" si="28"/>
        <v>1631.16</v>
      </c>
      <c r="H513" s="23">
        <f t="shared" si="29"/>
        <v>4.0570735525089781E-5</v>
      </c>
      <c r="I513" s="107">
        <f>ROUND(F513*Прил.10!$D$12,2)</f>
        <v>285.10000000000002</v>
      </c>
      <c r="J513" s="28">
        <f t="shared" si="30"/>
        <v>13114.6</v>
      </c>
    </row>
    <row r="514" spans="1:10" s="16" customFormat="1" ht="46.9" hidden="1" customHeight="1" outlineLevel="1" x14ac:dyDescent="0.25">
      <c r="A514" s="96">
        <v>450</v>
      </c>
      <c r="B514" s="24" t="s">
        <v>907</v>
      </c>
      <c r="C514" s="25" t="s">
        <v>908</v>
      </c>
      <c r="D514" s="26" t="s">
        <v>474</v>
      </c>
      <c r="E514" s="47">
        <v>3</v>
      </c>
      <c r="F514" s="27">
        <v>530.59</v>
      </c>
      <c r="G514" s="90">
        <f t="shared" si="28"/>
        <v>1591.77</v>
      </c>
      <c r="H514" s="23">
        <f t="shared" si="29"/>
        <v>3.9591014791174471E-5</v>
      </c>
      <c r="I514" s="107">
        <f>ROUND(F514*Прил.10!$D$12,2)</f>
        <v>4265.9399999999996</v>
      </c>
      <c r="J514" s="28">
        <f t="shared" si="30"/>
        <v>12797.82</v>
      </c>
    </row>
    <row r="515" spans="1:10" s="16" customFormat="1" ht="31.15" hidden="1" customHeight="1" outlineLevel="1" x14ac:dyDescent="0.25">
      <c r="A515" s="96">
        <v>451</v>
      </c>
      <c r="B515" s="91" t="s">
        <v>477</v>
      </c>
      <c r="C515" s="25" t="s">
        <v>909</v>
      </c>
      <c r="D515" s="26" t="s">
        <v>453</v>
      </c>
      <c r="E515" s="47">
        <v>282</v>
      </c>
      <c r="F515" s="27">
        <v>5.58</v>
      </c>
      <c r="G515" s="90">
        <f t="shared" si="28"/>
        <v>1573.56</v>
      </c>
      <c r="H515" s="23">
        <f t="shared" si="29"/>
        <v>3.9138089821268462E-5</v>
      </c>
      <c r="I515" s="107">
        <f>ROUND(F515*Прил.10!$D$12,2)</f>
        <v>44.86</v>
      </c>
      <c r="J515" s="28">
        <f t="shared" si="30"/>
        <v>12650.52</v>
      </c>
    </row>
    <row r="516" spans="1:10" s="16" customFormat="1" ht="15.6" hidden="1" customHeight="1" outlineLevel="1" x14ac:dyDescent="0.25">
      <c r="A516" s="96">
        <v>452</v>
      </c>
      <c r="B516" s="91" t="s">
        <v>477</v>
      </c>
      <c r="C516" s="25" t="s">
        <v>910</v>
      </c>
      <c r="D516" s="26" t="s">
        <v>483</v>
      </c>
      <c r="E516" s="47">
        <v>160</v>
      </c>
      <c r="F516" s="30">
        <v>9.59</v>
      </c>
      <c r="G516" s="90">
        <f t="shared" si="28"/>
        <v>1534.4</v>
      </c>
      <c r="H516" s="23">
        <f t="shared" si="29"/>
        <v>3.8164089721239948E-5</v>
      </c>
      <c r="I516" s="107">
        <f>ROUND(F516*Прил.10!$D$12,2)</f>
        <v>77.099999999999994</v>
      </c>
      <c r="J516" s="28">
        <f t="shared" si="30"/>
        <v>12336</v>
      </c>
    </row>
    <row r="517" spans="1:10" s="16" customFormat="1" ht="31.15" hidden="1" customHeight="1" outlineLevel="1" x14ac:dyDescent="0.25">
      <c r="A517" s="96">
        <v>453</v>
      </c>
      <c r="B517" s="24" t="s">
        <v>911</v>
      </c>
      <c r="C517" s="25" t="s">
        <v>912</v>
      </c>
      <c r="D517" s="26" t="s">
        <v>474</v>
      </c>
      <c r="E517" s="47">
        <v>16</v>
      </c>
      <c r="F517" s="27">
        <v>95.13</v>
      </c>
      <c r="G517" s="90">
        <f t="shared" si="28"/>
        <v>1522.08</v>
      </c>
      <c r="H517" s="23">
        <f t="shared" si="29"/>
        <v>3.7857662723478167E-5</v>
      </c>
      <c r="I517" s="107">
        <f>ROUND(F517*Прил.10!$D$12,2)</f>
        <v>764.85</v>
      </c>
      <c r="J517" s="28">
        <f t="shared" si="30"/>
        <v>12237.6</v>
      </c>
    </row>
    <row r="518" spans="1:10" s="16" customFormat="1" ht="78" hidden="1" customHeight="1" outlineLevel="1" x14ac:dyDescent="0.25">
      <c r="A518" s="96">
        <v>454</v>
      </c>
      <c r="B518" s="24" t="s">
        <v>913</v>
      </c>
      <c r="C518" s="25" t="s">
        <v>914</v>
      </c>
      <c r="D518" s="26" t="s">
        <v>474</v>
      </c>
      <c r="E518" s="47">
        <v>1</v>
      </c>
      <c r="F518" s="27">
        <v>1438</v>
      </c>
      <c r="G518" s="90">
        <f t="shared" si="28"/>
        <v>1438</v>
      </c>
      <c r="H518" s="23">
        <f t="shared" si="29"/>
        <v>3.5766397953039001E-5</v>
      </c>
      <c r="I518" s="107">
        <f>ROUND(F518*Прил.10!$D$12,2)</f>
        <v>11561.52</v>
      </c>
      <c r="J518" s="28">
        <f t="shared" si="30"/>
        <v>11561.52</v>
      </c>
    </row>
    <row r="519" spans="1:10" s="16" customFormat="1" ht="31.15" hidden="1" customHeight="1" outlineLevel="1" x14ac:dyDescent="0.25">
      <c r="A519" s="96">
        <v>455</v>
      </c>
      <c r="B519" s="24" t="s">
        <v>915</v>
      </c>
      <c r="C519" s="25" t="s">
        <v>916</v>
      </c>
      <c r="D519" s="26" t="s">
        <v>446</v>
      </c>
      <c r="E519" s="47">
        <v>0.22450000000000001</v>
      </c>
      <c r="F519" s="27">
        <v>6373.1</v>
      </c>
      <c r="G519" s="90">
        <f t="shared" si="28"/>
        <v>1430.76</v>
      </c>
      <c r="H519" s="23">
        <f t="shared" si="29"/>
        <v>3.5586322347211465E-5</v>
      </c>
      <c r="I519" s="107">
        <f>ROUND(F519*Прил.10!$D$12,2)</f>
        <v>51239.72</v>
      </c>
      <c r="J519" s="28">
        <f t="shared" si="30"/>
        <v>11503.32</v>
      </c>
    </row>
    <row r="520" spans="1:10" s="16" customFormat="1" ht="31.15" hidden="1" customHeight="1" outlineLevel="1" x14ac:dyDescent="0.25">
      <c r="A520" s="96">
        <v>456</v>
      </c>
      <c r="B520" s="91" t="s">
        <v>477</v>
      </c>
      <c r="C520" s="25" t="s">
        <v>917</v>
      </c>
      <c r="D520" s="26" t="s">
        <v>513</v>
      </c>
      <c r="E520" s="47">
        <v>7</v>
      </c>
      <c r="F520" s="30">
        <v>200.03</v>
      </c>
      <c r="G520" s="90">
        <f t="shared" si="28"/>
        <v>1400.21</v>
      </c>
      <c r="H520" s="23">
        <f t="shared" si="29"/>
        <v>3.4826472933118735E-5</v>
      </c>
      <c r="I520" s="107">
        <f>ROUND(F520*Прил.10!$D$12,2)</f>
        <v>1608.24</v>
      </c>
      <c r="J520" s="28">
        <f t="shared" si="30"/>
        <v>11257.68</v>
      </c>
    </row>
    <row r="521" spans="1:10" s="16" customFormat="1" ht="15.6" hidden="1" customHeight="1" outlineLevel="1" x14ac:dyDescent="0.25">
      <c r="A521" s="96">
        <v>457</v>
      </c>
      <c r="B521" s="91" t="s">
        <v>477</v>
      </c>
      <c r="C521" s="25" t="s">
        <v>918</v>
      </c>
      <c r="D521" s="26" t="s">
        <v>513</v>
      </c>
      <c r="E521" s="47">
        <v>7</v>
      </c>
      <c r="F521" s="30">
        <v>198.31</v>
      </c>
      <c r="G521" s="90">
        <f t="shared" si="28"/>
        <v>1388.17</v>
      </c>
      <c r="H521" s="23">
        <f t="shared" si="29"/>
        <v>3.4527010185306086E-5</v>
      </c>
      <c r="I521" s="107">
        <f>ROUND(F521*Прил.10!$D$12,2)</f>
        <v>1594.41</v>
      </c>
      <c r="J521" s="28">
        <f t="shared" si="30"/>
        <v>11160.87</v>
      </c>
    </row>
    <row r="522" spans="1:10" s="16" customFormat="1" ht="31.15" hidden="1" customHeight="1" outlineLevel="1" x14ac:dyDescent="0.25">
      <c r="A522" s="96">
        <v>458</v>
      </c>
      <c r="B522" s="24" t="s">
        <v>919</v>
      </c>
      <c r="C522" s="25" t="s">
        <v>920</v>
      </c>
      <c r="D522" s="26" t="s">
        <v>518</v>
      </c>
      <c r="E522" s="47">
        <v>15</v>
      </c>
      <c r="F522" s="27">
        <v>92.52</v>
      </c>
      <c r="G522" s="90">
        <f t="shared" si="28"/>
        <v>1387.8</v>
      </c>
      <c r="H522" s="23">
        <f t="shared" si="29"/>
        <v>3.451780742644473E-5</v>
      </c>
      <c r="I522" s="107">
        <f>ROUND(F522*Прил.10!$D$12,2)</f>
        <v>743.86</v>
      </c>
      <c r="J522" s="28">
        <f t="shared" si="30"/>
        <v>11157.9</v>
      </c>
    </row>
    <row r="523" spans="1:10" s="16" customFormat="1" ht="31.15" hidden="1" customHeight="1" outlineLevel="1" x14ac:dyDescent="0.25">
      <c r="A523" s="96">
        <v>459</v>
      </c>
      <c r="B523" s="24" t="s">
        <v>921</v>
      </c>
      <c r="C523" s="25" t="s">
        <v>922</v>
      </c>
      <c r="D523" s="26" t="s">
        <v>697</v>
      </c>
      <c r="E523" s="47">
        <v>14.6934</v>
      </c>
      <c r="F523" s="27">
        <v>86</v>
      </c>
      <c r="G523" s="90">
        <f t="shared" si="28"/>
        <v>1263.6300000000001</v>
      </c>
      <c r="H523" s="23">
        <f t="shared" si="29"/>
        <v>3.1429411297217442E-5</v>
      </c>
      <c r="I523" s="107">
        <f>ROUND(F523*Прил.10!$D$12,2)</f>
        <v>691.44</v>
      </c>
      <c r="J523" s="28">
        <f t="shared" si="30"/>
        <v>10159.6</v>
      </c>
    </row>
    <row r="524" spans="1:10" s="16" customFormat="1" ht="46.9" hidden="1" customHeight="1" outlineLevel="1" x14ac:dyDescent="0.25">
      <c r="A524" s="96">
        <v>460</v>
      </c>
      <c r="B524" s="24" t="s">
        <v>923</v>
      </c>
      <c r="C524" s="25" t="s">
        <v>924</v>
      </c>
      <c r="D524" s="26" t="s">
        <v>443</v>
      </c>
      <c r="E524" s="47">
        <v>0.67</v>
      </c>
      <c r="F524" s="27">
        <v>1841.02</v>
      </c>
      <c r="G524" s="90">
        <f t="shared" si="28"/>
        <v>1233.48</v>
      </c>
      <c r="H524" s="23">
        <f t="shared" si="29"/>
        <v>3.0679510811623471E-5</v>
      </c>
      <c r="I524" s="107">
        <f>ROUND(F524*Прил.10!$D$12,2)</f>
        <v>14801.8</v>
      </c>
      <c r="J524" s="28">
        <f t="shared" si="30"/>
        <v>9917.2099999999991</v>
      </c>
    </row>
    <row r="525" spans="1:10" s="16" customFormat="1" ht="78" hidden="1" customHeight="1" outlineLevel="1" x14ac:dyDescent="0.25">
      <c r="A525" s="96">
        <v>461</v>
      </c>
      <c r="B525" s="24" t="s">
        <v>925</v>
      </c>
      <c r="C525" s="25" t="s">
        <v>926</v>
      </c>
      <c r="D525" s="26" t="s">
        <v>443</v>
      </c>
      <c r="E525" s="47">
        <v>0.53</v>
      </c>
      <c r="F525" s="27">
        <v>2316.5</v>
      </c>
      <c r="G525" s="90">
        <f t="shared" si="28"/>
        <v>1227.75</v>
      </c>
      <c r="H525" s="23">
        <f t="shared" si="29"/>
        <v>3.0536992410878743E-5</v>
      </c>
      <c r="I525" s="107">
        <f>ROUND(F525*Прил.10!$D$12,2)</f>
        <v>18624.66</v>
      </c>
      <c r="J525" s="28">
        <f t="shared" si="30"/>
        <v>9871.07</v>
      </c>
    </row>
    <row r="526" spans="1:10" s="16" customFormat="1" ht="31.15" hidden="1" customHeight="1" outlineLevel="1" x14ac:dyDescent="0.25">
      <c r="A526" s="96">
        <v>462</v>
      </c>
      <c r="B526" s="91" t="s">
        <v>477</v>
      </c>
      <c r="C526" s="25" t="s">
        <v>927</v>
      </c>
      <c r="D526" s="26" t="s">
        <v>513</v>
      </c>
      <c r="E526" s="47">
        <v>21</v>
      </c>
      <c r="F526" s="30">
        <v>58.28</v>
      </c>
      <c r="G526" s="90">
        <f t="shared" si="28"/>
        <v>1223.8800000000001</v>
      </c>
      <c r="H526" s="23">
        <f t="shared" si="29"/>
        <v>3.0440736527653252E-5</v>
      </c>
      <c r="I526" s="107">
        <f>ROUND(F526*Прил.10!$D$12,2)</f>
        <v>468.57</v>
      </c>
      <c r="J526" s="28">
        <f t="shared" si="30"/>
        <v>9839.9699999999993</v>
      </c>
    </row>
    <row r="527" spans="1:10" s="16" customFormat="1" ht="109.15" hidden="1" customHeight="1" outlineLevel="1" x14ac:dyDescent="0.25">
      <c r="A527" s="96">
        <v>463</v>
      </c>
      <c r="B527" s="24" t="s">
        <v>928</v>
      </c>
      <c r="C527" s="25" t="s">
        <v>929</v>
      </c>
      <c r="D527" s="26" t="s">
        <v>474</v>
      </c>
      <c r="E527" s="47">
        <v>2</v>
      </c>
      <c r="F527" s="27">
        <v>596.04</v>
      </c>
      <c r="G527" s="90">
        <f t="shared" si="28"/>
        <v>1192.08</v>
      </c>
      <c r="H527" s="23">
        <f t="shared" si="29"/>
        <v>2.96497967120019E-5</v>
      </c>
      <c r="I527" s="107">
        <f>ROUND(F527*Прил.10!$D$12,2)</f>
        <v>4792.16</v>
      </c>
      <c r="J527" s="28">
        <f t="shared" si="30"/>
        <v>9584.32</v>
      </c>
    </row>
    <row r="528" spans="1:10" s="16" customFormat="1" ht="31.15" hidden="1" customHeight="1" outlineLevel="1" x14ac:dyDescent="0.25">
      <c r="A528" s="96">
        <v>464</v>
      </c>
      <c r="B528" s="24" t="s">
        <v>930</v>
      </c>
      <c r="C528" s="25" t="s">
        <v>931</v>
      </c>
      <c r="D528" s="26" t="s">
        <v>460</v>
      </c>
      <c r="E528" s="47">
        <v>51.071311999999999</v>
      </c>
      <c r="F528" s="27">
        <v>23.09</v>
      </c>
      <c r="G528" s="90">
        <f t="shared" si="28"/>
        <v>1179.24</v>
      </c>
      <c r="H528" s="23">
        <f t="shared" si="29"/>
        <v>2.9330436107191733E-5</v>
      </c>
      <c r="I528" s="107">
        <f>ROUND(F528*Прил.10!$D$12,2)</f>
        <v>185.64</v>
      </c>
      <c r="J528" s="28">
        <f t="shared" si="30"/>
        <v>9480.8799999999992</v>
      </c>
    </row>
    <row r="529" spans="1:10" s="16" customFormat="1" ht="15.6" hidden="1" customHeight="1" outlineLevel="1" x14ac:dyDescent="0.25">
      <c r="A529" s="96">
        <v>465</v>
      </c>
      <c r="B529" s="24" t="s">
        <v>932</v>
      </c>
      <c r="C529" s="25" t="s">
        <v>933</v>
      </c>
      <c r="D529" s="26" t="s">
        <v>460</v>
      </c>
      <c r="E529" s="47">
        <v>5.6050800000000001</v>
      </c>
      <c r="F529" s="27">
        <v>207.8</v>
      </c>
      <c r="G529" s="90">
        <f t="shared" si="28"/>
        <v>1164.74</v>
      </c>
      <c r="H529" s="23">
        <f t="shared" si="29"/>
        <v>2.8969787449111715E-5</v>
      </c>
      <c r="I529" s="107">
        <f>ROUND(F529*Прил.10!$D$12,2)</f>
        <v>1670.71</v>
      </c>
      <c r="J529" s="28">
        <f t="shared" si="30"/>
        <v>9364.4599999999991</v>
      </c>
    </row>
    <row r="530" spans="1:10" s="16" customFormat="1" ht="31.15" hidden="1" customHeight="1" outlineLevel="1" x14ac:dyDescent="0.25">
      <c r="A530" s="96">
        <v>466</v>
      </c>
      <c r="B530" s="24" t="s">
        <v>934</v>
      </c>
      <c r="C530" s="25" t="s">
        <v>935</v>
      </c>
      <c r="D530" s="26" t="s">
        <v>446</v>
      </c>
      <c r="E530" s="47">
        <v>0.29399999999999998</v>
      </c>
      <c r="F530" s="27">
        <v>3960</v>
      </c>
      <c r="G530" s="90">
        <f t="shared" ref="G530:G593" si="31">ROUND(F530*E530,2)</f>
        <v>1164.24</v>
      </c>
      <c r="H530" s="23">
        <f t="shared" ref="H530:H593" si="32">G530/$G$883</f>
        <v>2.8957351288488266E-5</v>
      </c>
      <c r="I530" s="107">
        <f>ROUND(F530*Прил.10!$D$12,2)</f>
        <v>31838.400000000001</v>
      </c>
      <c r="J530" s="28">
        <f t="shared" ref="J530:J593" si="33">ROUND(I530*E530,2)</f>
        <v>9360.49</v>
      </c>
    </row>
    <row r="531" spans="1:10" s="16" customFormat="1" ht="15.6" hidden="1" customHeight="1" outlineLevel="1" x14ac:dyDescent="0.25">
      <c r="A531" s="96">
        <v>467</v>
      </c>
      <c r="B531" s="24" t="s">
        <v>936</v>
      </c>
      <c r="C531" s="25" t="s">
        <v>937</v>
      </c>
      <c r="D531" s="26" t="s">
        <v>474</v>
      </c>
      <c r="E531" s="47">
        <v>1.9325000000000001</v>
      </c>
      <c r="F531" s="27">
        <v>597</v>
      </c>
      <c r="G531" s="90">
        <f t="shared" si="31"/>
        <v>1153.7</v>
      </c>
      <c r="H531" s="23">
        <f t="shared" si="32"/>
        <v>2.8695197022545965E-5</v>
      </c>
      <c r="I531" s="107">
        <f>ROUND(F531*Прил.10!$D$12,2)</f>
        <v>4799.88</v>
      </c>
      <c r="J531" s="28">
        <f t="shared" si="33"/>
        <v>9275.77</v>
      </c>
    </row>
    <row r="532" spans="1:10" s="16" customFormat="1" ht="15.6" hidden="1" customHeight="1" outlineLevel="1" x14ac:dyDescent="0.25">
      <c r="A532" s="96">
        <v>468</v>
      </c>
      <c r="B532" s="24" t="s">
        <v>938</v>
      </c>
      <c r="C532" s="25" t="s">
        <v>939</v>
      </c>
      <c r="D532" s="26" t="s">
        <v>697</v>
      </c>
      <c r="E532" s="47">
        <v>0.64</v>
      </c>
      <c r="F532" s="27">
        <v>1776</v>
      </c>
      <c r="G532" s="90">
        <f t="shared" si="31"/>
        <v>1136.6400000000001</v>
      </c>
      <c r="H532" s="23">
        <f t="shared" si="32"/>
        <v>2.8270875222073891E-5</v>
      </c>
      <c r="I532" s="107">
        <f>ROUND(F532*Прил.10!$D$12,2)</f>
        <v>14279.04</v>
      </c>
      <c r="J532" s="28">
        <f t="shared" si="33"/>
        <v>9138.59</v>
      </c>
    </row>
    <row r="533" spans="1:10" s="16" customFormat="1" ht="31.15" hidden="1" customHeight="1" outlineLevel="1" x14ac:dyDescent="0.25">
      <c r="A533" s="96">
        <v>469</v>
      </c>
      <c r="B533" s="91" t="s">
        <v>477</v>
      </c>
      <c r="C533" s="25" t="s">
        <v>940</v>
      </c>
      <c r="D533" s="26" t="s">
        <v>453</v>
      </c>
      <c r="E533" s="47">
        <v>450</v>
      </c>
      <c r="F533" s="30">
        <v>2.48</v>
      </c>
      <c r="G533" s="90">
        <f t="shared" si="31"/>
        <v>1116</v>
      </c>
      <c r="H533" s="23">
        <f t="shared" si="32"/>
        <v>2.7757510511537919E-5</v>
      </c>
      <c r="I533" s="107">
        <f>ROUND(F533*Прил.10!$D$12,2)</f>
        <v>19.940000000000001</v>
      </c>
      <c r="J533" s="28">
        <f t="shared" si="33"/>
        <v>8973</v>
      </c>
    </row>
    <row r="534" spans="1:10" s="16" customFormat="1" ht="46.9" hidden="1" customHeight="1" outlineLevel="1" x14ac:dyDescent="0.25">
      <c r="A534" s="96">
        <v>470</v>
      </c>
      <c r="B534" s="24" t="s">
        <v>941</v>
      </c>
      <c r="C534" s="25" t="s">
        <v>942</v>
      </c>
      <c r="D534" s="26" t="s">
        <v>483</v>
      </c>
      <c r="E534" s="47">
        <v>150</v>
      </c>
      <c r="F534" s="27">
        <v>7.15</v>
      </c>
      <c r="G534" s="90">
        <f t="shared" si="31"/>
        <v>1072.5</v>
      </c>
      <c r="H534" s="23">
        <f t="shared" si="32"/>
        <v>2.6675564537297865E-5</v>
      </c>
      <c r="I534" s="107">
        <f>ROUND(F534*Прил.10!$D$12,2)</f>
        <v>57.49</v>
      </c>
      <c r="J534" s="28">
        <f t="shared" si="33"/>
        <v>8623.5</v>
      </c>
    </row>
    <row r="535" spans="1:10" s="16" customFormat="1" ht="46.9" hidden="1" customHeight="1" outlineLevel="1" x14ac:dyDescent="0.25">
      <c r="A535" s="96">
        <v>471</v>
      </c>
      <c r="B535" s="24" t="s">
        <v>943</v>
      </c>
      <c r="C535" s="25" t="s">
        <v>944</v>
      </c>
      <c r="D535" s="26" t="s">
        <v>443</v>
      </c>
      <c r="E535" s="47">
        <v>0.66959999999999997</v>
      </c>
      <c r="F535" s="27">
        <v>1590.05</v>
      </c>
      <c r="G535" s="90">
        <f t="shared" si="31"/>
        <v>1064.7</v>
      </c>
      <c r="H535" s="23">
        <f t="shared" si="32"/>
        <v>2.6481560431572063E-5</v>
      </c>
      <c r="I535" s="107">
        <f>ROUND(F535*Прил.10!$D$12,2)</f>
        <v>12784</v>
      </c>
      <c r="J535" s="28">
        <f t="shared" si="33"/>
        <v>8560.17</v>
      </c>
    </row>
    <row r="536" spans="1:10" s="16" customFormat="1" ht="31.15" hidden="1" customHeight="1" outlineLevel="1" x14ac:dyDescent="0.25">
      <c r="A536" s="96">
        <v>472</v>
      </c>
      <c r="B536" s="24" t="s">
        <v>945</v>
      </c>
      <c r="C536" s="25" t="s">
        <v>946</v>
      </c>
      <c r="D536" s="26" t="s">
        <v>483</v>
      </c>
      <c r="E536" s="47">
        <v>490</v>
      </c>
      <c r="F536" s="27">
        <v>2.17</v>
      </c>
      <c r="G536" s="90">
        <f t="shared" si="31"/>
        <v>1063.3</v>
      </c>
      <c r="H536" s="23">
        <f t="shared" si="32"/>
        <v>2.6446739181826405E-5</v>
      </c>
      <c r="I536" s="107">
        <f>ROUND(F536*Прил.10!$D$12,2)</f>
        <v>17.45</v>
      </c>
      <c r="J536" s="28">
        <f t="shared" si="33"/>
        <v>8550.5</v>
      </c>
    </row>
    <row r="537" spans="1:10" s="16" customFormat="1" ht="46.9" hidden="1" customHeight="1" outlineLevel="1" x14ac:dyDescent="0.25">
      <c r="A537" s="96">
        <v>473</v>
      </c>
      <c r="B537" s="91" t="s">
        <v>477</v>
      </c>
      <c r="C537" s="25" t="s">
        <v>947</v>
      </c>
      <c r="D537" s="26" t="s">
        <v>513</v>
      </c>
      <c r="E537" s="47">
        <v>19</v>
      </c>
      <c r="F537" s="30">
        <v>55.55</v>
      </c>
      <c r="G537" s="90">
        <f t="shared" si="31"/>
        <v>1055.45</v>
      </c>
      <c r="H537" s="23">
        <f t="shared" si="32"/>
        <v>2.6251491460038261E-5</v>
      </c>
      <c r="I537" s="107">
        <f>ROUND(F537*Прил.10!$D$12,2)</f>
        <v>446.62</v>
      </c>
      <c r="J537" s="28">
        <f t="shared" si="33"/>
        <v>8485.7800000000007</v>
      </c>
    </row>
    <row r="538" spans="1:10" s="16" customFormat="1" ht="31.15" hidden="1" customHeight="1" outlineLevel="1" x14ac:dyDescent="0.25">
      <c r="A538" s="96">
        <v>474</v>
      </c>
      <c r="B538" s="91" t="s">
        <v>477</v>
      </c>
      <c r="C538" s="25" t="s">
        <v>948</v>
      </c>
      <c r="D538" s="26" t="s">
        <v>453</v>
      </c>
      <c r="E538" s="47">
        <v>186</v>
      </c>
      <c r="F538" s="27">
        <v>5.58</v>
      </c>
      <c r="G538" s="90">
        <f t="shared" si="31"/>
        <v>1037.8800000000001</v>
      </c>
      <c r="H538" s="23">
        <f t="shared" si="32"/>
        <v>2.5814484775730267E-5</v>
      </c>
      <c r="I538" s="107">
        <f>ROUND(F538*Прил.10!$D$12,2)</f>
        <v>44.86</v>
      </c>
      <c r="J538" s="28">
        <f t="shared" si="33"/>
        <v>8343.9599999999991</v>
      </c>
    </row>
    <row r="539" spans="1:10" s="16" customFormat="1" ht="46.9" hidden="1" customHeight="1" outlineLevel="1" x14ac:dyDescent="0.25">
      <c r="A539" s="96">
        <v>475</v>
      </c>
      <c r="B539" s="24" t="s">
        <v>949</v>
      </c>
      <c r="C539" s="25" t="s">
        <v>950</v>
      </c>
      <c r="D539" s="26" t="s">
        <v>483</v>
      </c>
      <c r="E539" s="47">
        <v>14.8764</v>
      </c>
      <c r="F539" s="27">
        <v>69.47</v>
      </c>
      <c r="G539" s="90">
        <f t="shared" si="31"/>
        <v>1033.46</v>
      </c>
      <c r="H539" s="23">
        <f t="shared" si="32"/>
        <v>2.5704549115818977E-5</v>
      </c>
      <c r="I539" s="107">
        <f>ROUND(F539*Прил.10!$D$12,2)</f>
        <v>558.54</v>
      </c>
      <c r="J539" s="28">
        <f t="shared" si="33"/>
        <v>8309.06</v>
      </c>
    </row>
    <row r="540" spans="1:10" s="16" customFormat="1" ht="31.15" hidden="1" customHeight="1" outlineLevel="1" x14ac:dyDescent="0.25">
      <c r="A540" s="96">
        <v>476</v>
      </c>
      <c r="B540" s="91" t="s">
        <v>477</v>
      </c>
      <c r="C540" s="25" t="s">
        <v>951</v>
      </c>
      <c r="D540" s="26" t="s">
        <v>453</v>
      </c>
      <c r="E540" s="47">
        <v>1050</v>
      </c>
      <c r="F540" s="30">
        <v>0.97</v>
      </c>
      <c r="G540" s="90">
        <f t="shared" si="31"/>
        <v>1018.5</v>
      </c>
      <c r="H540" s="23">
        <f t="shared" si="32"/>
        <v>2.5332459189965387E-5</v>
      </c>
      <c r="I540" s="107">
        <f>ROUND(F540*Прил.10!$D$12,2)</f>
        <v>7.8</v>
      </c>
      <c r="J540" s="28">
        <f t="shared" si="33"/>
        <v>8190</v>
      </c>
    </row>
    <row r="541" spans="1:10" s="16" customFormat="1" ht="31.15" hidden="1" customHeight="1" outlineLevel="1" x14ac:dyDescent="0.25">
      <c r="A541" s="96">
        <v>477</v>
      </c>
      <c r="B541" s="24" t="s">
        <v>952</v>
      </c>
      <c r="C541" s="25" t="s">
        <v>953</v>
      </c>
      <c r="D541" s="26" t="s">
        <v>446</v>
      </c>
      <c r="E541" s="47">
        <v>0.15329999999999999</v>
      </c>
      <c r="F541" s="27">
        <v>6630.54</v>
      </c>
      <c r="G541" s="90">
        <f t="shared" si="31"/>
        <v>1016.46</v>
      </c>
      <c r="H541" s="23">
        <f t="shared" si="32"/>
        <v>2.5281719654621713E-5</v>
      </c>
      <c r="I541" s="107">
        <f>ROUND(F541*Прил.10!$D$12,2)</f>
        <v>53309.54</v>
      </c>
      <c r="J541" s="28">
        <f t="shared" si="33"/>
        <v>8172.35</v>
      </c>
    </row>
    <row r="542" spans="1:10" s="16" customFormat="1" ht="15.6" hidden="1" customHeight="1" outlineLevel="1" x14ac:dyDescent="0.25">
      <c r="A542" s="96">
        <v>478</v>
      </c>
      <c r="B542" s="24" t="s">
        <v>954</v>
      </c>
      <c r="C542" s="25" t="s">
        <v>955</v>
      </c>
      <c r="D542" s="26" t="s">
        <v>460</v>
      </c>
      <c r="E542" s="47">
        <v>5.7488000000000001</v>
      </c>
      <c r="F542" s="27">
        <v>176.1</v>
      </c>
      <c r="G542" s="90">
        <f t="shared" si="31"/>
        <v>1012.36</v>
      </c>
      <c r="H542" s="23">
        <f t="shared" si="32"/>
        <v>2.5179743137509432E-5</v>
      </c>
      <c r="I542" s="107">
        <f>ROUND(F542*Прил.10!$D$12,2)</f>
        <v>1415.84</v>
      </c>
      <c r="J542" s="28">
        <f t="shared" si="33"/>
        <v>8139.38</v>
      </c>
    </row>
    <row r="543" spans="1:10" s="16" customFormat="1" ht="124.9" hidden="1" customHeight="1" outlineLevel="1" x14ac:dyDescent="0.25">
      <c r="A543" s="96">
        <v>479</v>
      </c>
      <c r="B543" s="24" t="s">
        <v>956</v>
      </c>
      <c r="C543" s="25" t="s">
        <v>957</v>
      </c>
      <c r="D543" s="26" t="s">
        <v>483</v>
      </c>
      <c r="E543" s="47">
        <v>3.8456000000000001</v>
      </c>
      <c r="F543" s="27">
        <v>263.18</v>
      </c>
      <c r="G543" s="90">
        <f t="shared" si="31"/>
        <v>1012.09</v>
      </c>
      <c r="H543" s="23">
        <f t="shared" si="32"/>
        <v>2.517302761077277E-5</v>
      </c>
      <c r="I543" s="107">
        <f>ROUND(F543*Прил.10!$D$12,2)</f>
        <v>2115.9699999999998</v>
      </c>
      <c r="J543" s="28">
        <f t="shared" si="33"/>
        <v>8137.17</v>
      </c>
    </row>
    <row r="544" spans="1:10" s="16" customFormat="1" ht="31.15" hidden="1" customHeight="1" outlineLevel="1" x14ac:dyDescent="0.25">
      <c r="A544" s="96">
        <v>480</v>
      </c>
      <c r="B544" s="91" t="s">
        <v>477</v>
      </c>
      <c r="C544" s="25" t="s">
        <v>958</v>
      </c>
      <c r="D544" s="26" t="s">
        <v>453</v>
      </c>
      <c r="E544" s="47">
        <v>350</v>
      </c>
      <c r="F544" s="30">
        <v>2.89</v>
      </c>
      <c r="G544" s="90">
        <f t="shared" si="31"/>
        <v>1011.5</v>
      </c>
      <c r="H544" s="23">
        <f t="shared" si="32"/>
        <v>2.51583529412371E-5</v>
      </c>
      <c r="I544" s="107">
        <f>ROUND(F544*Прил.10!$D$12,2)</f>
        <v>23.24</v>
      </c>
      <c r="J544" s="28">
        <f t="shared" si="33"/>
        <v>8134</v>
      </c>
    </row>
    <row r="545" spans="1:10" s="16" customFormat="1" ht="15.6" hidden="1" customHeight="1" outlineLevel="1" x14ac:dyDescent="0.25">
      <c r="A545" s="96">
        <v>481</v>
      </c>
      <c r="B545" s="24" t="s">
        <v>959</v>
      </c>
      <c r="C545" s="25" t="s">
        <v>960</v>
      </c>
      <c r="D545" s="26" t="s">
        <v>446</v>
      </c>
      <c r="E545" s="47">
        <v>0.2353555</v>
      </c>
      <c r="F545" s="27">
        <v>4294</v>
      </c>
      <c r="G545" s="90">
        <f t="shared" si="31"/>
        <v>1010.62</v>
      </c>
      <c r="H545" s="23">
        <f t="shared" si="32"/>
        <v>2.5136465298539832E-5</v>
      </c>
      <c r="I545" s="107">
        <f>ROUND(F545*Прил.10!$D$12,2)</f>
        <v>34523.760000000002</v>
      </c>
      <c r="J545" s="28">
        <f t="shared" si="33"/>
        <v>8125.36</v>
      </c>
    </row>
    <row r="546" spans="1:10" s="16" customFormat="1" ht="31.15" hidden="1" customHeight="1" outlineLevel="1" x14ac:dyDescent="0.25">
      <c r="A546" s="96">
        <v>482</v>
      </c>
      <c r="B546" s="91" t="s">
        <v>477</v>
      </c>
      <c r="C546" s="25" t="s">
        <v>961</v>
      </c>
      <c r="D546" s="26" t="s">
        <v>513</v>
      </c>
      <c r="E546" s="47">
        <v>3</v>
      </c>
      <c r="F546" s="27">
        <v>324.33999999999997</v>
      </c>
      <c r="G546" s="90">
        <f t="shared" si="31"/>
        <v>973.02</v>
      </c>
      <c r="H546" s="23">
        <f t="shared" si="32"/>
        <v>2.4201266019656475E-5</v>
      </c>
      <c r="I546" s="107">
        <f>ROUND(F546*Прил.10!$D$12,2)</f>
        <v>2607.69</v>
      </c>
      <c r="J546" s="28">
        <f t="shared" si="33"/>
        <v>7823.07</v>
      </c>
    </row>
    <row r="547" spans="1:10" s="16" customFormat="1" ht="31.15" hidden="1" customHeight="1" outlineLevel="1" x14ac:dyDescent="0.25">
      <c r="A547" s="96">
        <v>483</v>
      </c>
      <c r="B547" s="91" t="s">
        <v>477</v>
      </c>
      <c r="C547" s="25" t="s">
        <v>962</v>
      </c>
      <c r="D547" s="26" t="s">
        <v>513</v>
      </c>
      <c r="E547" s="47">
        <v>6</v>
      </c>
      <c r="F547" s="30">
        <v>159.69999999999999</v>
      </c>
      <c r="G547" s="90">
        <f t="shared" si="31"/>
        <v>958.2</v>
      </c>
      <c r="H547" s="23">
        <f t="shared" si="32"/>
        <v>2.3832658218777451E-5</v>
      </c>
      <c r="I547" s="107">
        <f>ROUND(F547*Прил.10!$D$12,2)</f>
        <v>1283.99</v>
      </c>
      <c r="J547" s="28">
        <f t="shared" si="33"/>
        <v>7703.94</v>
      </c>
    </row>
    <row r="548" spans="1:10" s="16" customFormat="1" ht="15.6" hidden="1" customHeight="1" outlineLevel="1" x14ac:dyDescent="0.25">
      <c r="A548" s="96">
        <v>484</v>
      </c>
      <c r="B548" s="24" t="s">
        <v>710</v>
      </c>
      <c r="C548" s="25" t="s">
        <v>711</v>
      </c>
      <c r="D548" s="26" t="s">
        <v>443</v>
      </c>
      <c r="E548" s="47">
        <v>391.77402599999999</v>
      </c>
      <c r="F548" s="27">
        <v>2.44</v>
      </c>
      <c r="G548" s="90">
        <f t="shared" si="31"/>
        <v>955.93</v>
      </c>
      <c r="H548" s="23">
        <f t="shared" si="32"/>
        <v>2.3776198049546991E-5</v>
      </c>
      <c r="I548" s="107">
        <f>ROUND(F548*Прил.10!$D$12,2)</f>
        <v>19.62</v>
      </c>
      <c r="J548" s="28">
        <f t="shared" si="33"/>
        <v>7686.61</v>
      </c>
    </row>
    <row r="549" spans="1:10" s="16" customFormat="1" ht="31.15" hidden="1" customHeight="1" outlineLevel="1" x14ac:dyDescent="0.25">
      <c r="A549" s="96">
        <v>485</v>
      </c>
      <c r="B549" s="24" t="s">
        <v>963</v>
      </c>
      <c r="C549" s="25" t="s">
        <v>964</v>
      </c>
      <c r="D549" s="26" t="s">
        <v>443</v>
      </c>
      <c r="E549" s="47">
        <v>1.8</v>
      </c>
      <c r="F549" s="27">
        <v>529.41</v>
      </c>
      <c r="G549" s="90">
        <f t="shared" si="31"/>
        <v>952.94</v>
      </c>
      <c r="H549" s="23">
        <f t="shared" si="32"/>
        <v>2.3701829809018769E-5</v>
      </c>
      <c r="I549" s="107">
        <f>ROUND(F549*Прил.10!$D$12,2)</f>
        <v>4256.46</v>
      </c>
      <c r="J549" s="28">
        <f t="shared" si="33"/>
        <v>7661.63</v>
      </c>
    </row>
    <row r="550" spans="1:10" s="16" customFormat="1" ht="15.6" hidden="1" customHeight="1" outlineLevel="1" x14ac:dyDescent="0.25">
      <c r="A550" s="96">
        <v>486</v>
      </c>
      <c r="B550" s="91" t="s">
        <v>477</v>
      </c>
      <c r="C550" s="25" t="s">
        <v>965</v>
      </c>
      <c r="D550" s="26" t="s">
        <v>453</v>
      </c>
      <c r="E550" s="47">
        <v>4200</v>
      </c>
      <c r="F550" s="30">
        <v>0.22</v>
      </c>
      <c r="G550" s="90">
        <f t="shared" si="31"/>
        <v>924</v>
      </c>
      <c r="H550" s="23">
        <f t="shared" si="32"/>
        <v>2.2982024832133546E-5</v>
      </c>
      <c r="I550" s="107">
        <f>ROUND(F550*Прил.10!$D$12,2)</f>
        <v>1.77</v>
      </c>
      <c r="J550" s="28">
        <f t="shared" si="33"/>
        <v>7434</v>
      </c>
    </row>
    <row r="551" spans="1:10" s="16" customFormat="1" ht="31.15" hidden="1" customHeight="1" outlineLevel="1" x14ac:dyDescent="0.25">
      <c r="A551" s="96">
        <v>487</v>
      </c>
      <c r="B551" s="24" t="s">
        <v>966</v>
      </c>
      <c r="C551" s="25" t="s">
        <v>967</v>
      </c>
      <c r="D551" s="26" t="s">
        <v>494</v>
      </c>
      <c r="E551" s="47">
        <v>12.76047</v>
      </c>
      <c r="F551" s="27">
        <v>72.319999999999993</v>
      </c>
      <c r="G551" s="90">
        <f t="shared" si="31"/>
        <v>922.84</v>
      </c>
      <c r="H551" s="23">
        <f t="shared" si="32"/>
        <v>2.2953172939487145E-5</v>
      </c>
      <c r="I551" s="107">
        <f>ROUND(F551*Прил.10!$D$12,2)</f>
        <v>581.45000000000005</v>
      </c>
      <c r="J551" s="28">
        <f t="shared" si="33"/>
        <v>7419.58</v>
      </c>
    </row>
    <row r="552" spans="1:10" s="16" customFormat="1" ht="31.15" hidden="1" customHeight="1" outlineLevel="1" x14ac:dyDescent="0.25">
      <c r="A552" s="96">
        <v>488</v>
      </c>
      <c r="B552" s="24" t="s">
        <v>968</v>
      </c>
      <c r="C552" s="25" t="s">
        <v>969</v>
      </c>
      <c r="D552" s="26" t="s">
        <v>446</v>
      </c>
      <c r="E552" s="47">
        <v>9.7658200000000001E-2</v>
      </c>
      <c r="F552" s="27">
        <v>9424</v>
      </c>
      <c r="G552" s="90">
        <f t="shared" si="31"/>
        <v>920.33</v>
      </c>
      <c r="H552" s="23">
        <f t="shared" si="32"/>
        <v>2.2890743413157432E-5</v>
      </c>
      <c r="I552" s="107">
        <f>ROUND(F552*Прил.10!$D$12,2)</f>
        <v>75768.960000000006</v>
      </c>
      <c r="J552" s="28">
        <f t="shared" si="33"/>
        <v>7399.46</v>
      </c>
    </row>
    <row r="553" spans="1:10" s="16" customFormat="1" ht="62.45" hidden="1" customHeight="1" outlineLevel="1" x14ac:dyDescent="0.25">
      <c r="A553" s="96">
        <v>489</v>
      </c>
      <c r="B553" s="24" t="s">
        <v>970</v>
      </c>
      <c r="C553" s="25" t="s">
        <v>971</v>
      </c>
      <c r="D553" s="26" t="s">
        <v>483</v>
      </c>
      <c r="E553" s="47">
        <v>100</v>
      </c>
      <c r="F553" s="27">
        <v>9.18</v>
      </c>
      <c r="G553" s="90">
        <f t="shared" si="31"/>
        <v>918</v>
      </c>
      <c r="H553" s="23">
        <f t="shared" si="32"/>
        <v>2.2832790904652159E-5</v>
      </c>
      <c r="I553" s="107">
        <f>ROUND(F553*Прил.10!$D$12,2)</f>
        <v>73.81</v>
      </c>
      <c r="J553" s="28">
        <f t="shared" si="33"/>
        <v>7381</v>
      </c>
    </row>
    <row r="554" spans="1:10" s="16" customFormat="1" ht="15.6" hidden="1" customHeight="1" outlineLevel="1" x14ac:dyDescent="0.25">
      <c r="A554" s="96">
        <v>490</v>
      </c>
      <c r="B554" s="24" t="s">
        <v>972</v>
      </c>
      <c r="C554" s="25" t="s">
        <v>973</v>
      </c>
      <c r="D554" s="26" t="s">
        <v>446</v>
      </c>
      <c r="E554" s="47">
        <v>0.16012499999999999</v>
      </c>
      <c r="F554" s="27">
        <v>5650</v>
      </c>
      <c r="G554" s="90">
        <f t="shared" si="31"/>
        <v>904.71</v>
      </c>
      <c r="H554" s="23">
        <f t="shared" si="32"/>
        <v>2.2502237755280889E-5</v>
      </c>
      <c r="I554" s="107">
        <f>ROUND(F554*Прил.10!$D$12,2)</f>
        <v>45426</v>
      </c>
      <c r="J554" s="28">
        <f t="shared" si="33"/>
        <v>7273.84</v>
      </c>
    </row>
    <row r="555" spans="1:10" s="16" customFormat="1" ht="31.15" hidden="1" customHeight="1" outlineLevel="1" x14ac:dyDescent="0.25">
      <c r="A555" s="96">
        <v>491</v>
      </c>
      <c r="B555" s="91" t="s">
        <v>477</v>
      </c>
      <c r="C555" s="25" t="s">
        <v>974</v>
      </c>
      <c r="D555" s="26" t="s">
        <v>453</v>
      </c>
      <c r="E555" s="47">
        <v>39</v>
      </c>
      <c r="F555" s="27">
        <v>22.98</v>
      </c>
      <c r="G555" s="90">
        <f t="shared" si="31"/>
        <v>896.22</v>
      </c>
      <c r="H555" s="23">
        <f t="shared" si="32"/>
        <v>2.2291071747894725E-5</v>
      </c>
      <c r="I555" s="107">
        <f>ROUND(F555*Прил.10!$D$12,2)</f>
        <v>184.76</v>
      </c>
      <c r="J555" s="28">
        <f t="shared" si="33"/>
        <v>7205.64</v>
      </c>
    </row>
    <row r="556" spans="1:10" s="16" customFormat="1" ht="31.15" hidden="1" customHeight="1" outlineLevel="1" x14ac:dyDescent="0.25">
      <c r="A556" s="96">
        <v>492</v>
      </c>
      <c r="B556" s="24" t="s">
        <v>975</v>
      </c>
      <c r="C556" s="25" t="s">
        <v>976</v>
      </c>
      <c r="D556" s="26" t="s">
        <v>446</v>
      </c>
      <c r="E556" s="47">
        <v>8.8100499999999998E-2</v>
      </c>
      <c r="F556" s="27">
        <v>9765</v>
      </c>
      <c r="G556" s="90">
        <f t="shared" si="31"/>
        <v>860.3</v>
      </c>
      <c r="H556" s="23">
        <f t="shared" si="32"/>
        <v>2.1397657968706156E-5</v>
      </c>
      <c r="I556" s="107">
        <f>ROUND(F556*Прил.10!$D$12,2)</f>
        <v>78510.600000000006</v>
      </c>
      <c r="J556" s="28">
        <f t="shared" si="33"/>
        <v>6916.82</v>
      </c>
    </row>
    <row r="557" spans="1:10" s="16" customFormat="1" ht="31.15" hidden="1" customHeight="1" outlineLevel="1" x14ac:dyDescent="0.25">
      <c r="A557" s="96">
        <v>493</v>
      </c>
      <c r="B557" s="24" t="s">
        <v>977</v>
      </c>
      <c r="C557" s="25" t="s">
        <v>978</v>
      </c>
      <c r="D557" s="26" t="s">
        <v>446</v>
      </c>
      <c r="E557" s="47">
        <v>0.14879999999999999</v>
      </c>
      <c r="F557" s="27">
        <v>5763</v>
      </c>
      <c r="G557" s="90">
        <f t="shared" si="31"/>
        <v>857.53</v>
      </c>
      <c r="H557" s="23">
        <f t="shared" si="32"/>
        <v>2.132876163885225E-5</v>
      </c>
      <c r="I557" s="107">
        <f>ROUND(F557*Прил.10!$D$12,2)</f>
        <v>46334.52</v>
      </c>
      <c r="J557" s="28">
        <f t="shared" si="33"/>
        <v>6894.58</v>
      </c>
    </row>
    <row r="558" spans="1:10" s="16" customFormat="1" ht="46.9" hidden="1" customHeight="1" outlineLevel="1" x14ac:dyDescent="0.25">
      <c r="A558" s="96">
        <v>494</v>
      </c>
      <c r="B558" s="24" t="s">
        <v>979</v>
      </c>
      <c r="C558" s="25" t="s">
        <v>980</v>
      </c>
      <c r="D558" s="26" t="s">
        <v>446</v>
      </c>
      <c r="E558" s="47">
        <v>0.17799999999999999</v>
      </c>
      <c r="F558" s="27">
        <v>4695.66</v>
      </c>
      <c r="G558" s="90">
        <f t="shared" si="31"/>
        <v>835.83</v>
      </c>
      <c r="H558" s="23">
        <f t="shared" si="32"/>
        <v>2.078903226779457E-5</v>
      </c>
      <c r="I558" s="107">
        <f>ROUND(F558*Прил.10!$D$12,2)</f>
        <v>37753.11</v>
      </c>
      <c r="J558" s="28">
        <f t="shared" si="33"/>
        <v>6720.05</v>
      </c>
    </row>
    <row r="559" spans="1:10" s="16" customFormat="1" ht="15.6" hidden="1" customHeight="1" outlineLevel="1" x14ac:dyDescent="0.25">
      <c r="A559" s="96">
        <v>495</v>
      </c>
      <c r="B559" s="24" t="s">
        <v>981</v>
      </c>
      <c r="C559" s="25" t="s">
        <v>982</v>
      </c>
      <c r="D559" s="26" t="s">
        <v>474</v>
      </c>
      <c r="E559" s="47">
        <v>77.8</v>
      </c>
      <c r="F559" s="27">
        <v>10.54</v>
      </c>
      <c r="G559" s="90">
        <f t="shared" si="31"/>
        <v>820.01</v>
      </c>
      <c r="H559" s="23">
        <f t="shared" si="32"/>
        <v>2.0395552145668644E-5</v>
      </c>
      <c r="I559" s="107">
        <f>ROUND(F559*Прил.10!$D$12,2)</f>
        <v>84.74</v>
      </c>
      <c r="J559" s="28">
        <f t="shared" si="33"/>
        <v>6592.77</v>
      </c>
    </row>
    <row r="560" spans="1:10" s="16" customFormat="1" ht="31.15" hidden="1" customHeight="1" outlineLevel="1" x14ac:dyDescent="0.25">
      <c r="A560" s="96">
        <v>496</v>
      </c>
      <c r="B560" s="91" t="s">
        <v>477</v>
      </c>
      <c r="C560" s="25" t="s">
        <v>983</v>
      </c>
      <c r="D560" s="26" t="s">
        <v>513</v>
      </c>
      <c r="E560" s="47">
        <v>7</v>
      </c>
      <c r="F560" s="30">
        <v>116.92</v>
      </c>
      <c r="G560" s="90">
        <f t="shared" si="31"/>
        <v>818.44</v>
      </c>
      <c r="H560" s="23">
        <f t="shared" si="32"/>
        <v>2.0356502601311016E-5</v>
      </c>
      <c r="I560" s="107">
        <f>ROUND(F560*Прил.10!$D$12,2)</f>
        <v>940.04</v>
      </c>
      <c r="J560" s="28">
        <f t="shared" si="33"/>
        <v>6580.28</v>
      </c>
    </row>
    <row r="561" spans="1:10" s="16" customFormat="1" ht="31.15" hidden="1" customHeight="1" outlineLevel="1" x14ac:dyDescent="0.25">
      <c r="A561" s="96">
        <v>497</v>
      </c>
      <c r="B561" s="24" t="s">
        <v>984</v>
      </c>
      <c r="C561" s="25" t="s">
        <v>985</v>
      </c>
      <c r="D561" s="26" t="s">
        <v>443</v>
      </c>
      <c r="E561" s="47">
        <v>1.6603239999999999</v>
      </c>
      <c r="F561" s="27">
        <v>485.9</v>
      </c>
      <c r="G561" s="90">
        <f t="shared" si="31"/>
        <v>806.75</v>
      </c>
      <c r="H561" s="23">
        <f t="shared" si="32"/>
        <v>2.0065745165934781E-5</v>
      </c>
      <c r="I561" s="107">
        <f>ROUND(F561*Прил.10!$D$12,2)</f>
        <v>3906.64</v>
      </c>
      <c r="J561" s="28">
        <f t="shared" si="33"/>
        <v>6486.29</v>
      </c>
    </row>
    <row r="562" spans="1:10" s="16" customFormat="1" ht="15.6" hidden="1" customHeight="1" outlineLevel="1" x14ac:dyDescent="0.25">
      <c r="A562" s="96">
        <v>498</v>
      </c>
      <c r="B562" s="24" t="s">
        <v>986</v>
      </c>
      <c r="C562" s="25" t="s">
        <v>987</v>
      </c>
      <c r="D562" s="26" t="s">
        <v>460</v>
      </c>
      <c r="E562" s="47">
        <v>119.68600000000001</v>
      </c>
      <c r="F562" s="27">
        <v>6.67</v>
      </c>
      <c r="G562" s="90">
        <f t="shared" si="31"/>
        <v>798.31</v>
      </c>
      <c r="H562" s="23">
        <f t="shared" si="32"/>
        <v>1.9855822774610964E-5</v>
      </c>
      <c r="I562" s="107">
        <f>ROUND(F562*Прил.10!$D$12,2)</f>
        <v>53.63</v>
      </c>
      <c r="J562" s="28">
        <f t="shared" si="33"/>
        <v>6418.76</v>
      </c>
    </row>
    <row r="563" spans="1:10" s="16" customFormat="1" ht="46.9" hidden="1" customHeight="1" outlineLevel="1" x14ac:dyDescent="0.25">
      <c r="A563" s="96">
        <v>499</v>
      </c>
      <c r="B563" s="24" t="s">
        <v>988</v>
      </c>
      <c r="C563" s="25" t="s">
        <v>989</v>
      </c>
      <c r="D563" s="26" t="s">
        <v>443</v>
      </c>
      <c r="E563" s="47">
        <v>1.4037299999999999</v>
      </c>
      <c r="F563" s="27">
        <v>558.33000000000004</v>
      </c>
      <c r="G563" s="90">
        <f t="shared" si="31"/>
        <v>783.74</v>
      </c>
      <c r="H563" s="23">
        <f t="shared" si="32"/>
        <v>1.9493433054043662E-5</v>
      </c>
      <c r="I563" s="107">
        <f>ROUND(F563*Прил.10!$D$12,2)</f>
        <v>4488.97</v>
      </c>
      <c r="J563" s="28">
        <f t="shared" si="33"/>
        <v>6301.3</v>
      </c>
    </row>
    <row r="564" spans="1:10" s="16" customFormat="1" ht="46.9" hidden="1" customHeight="1" outlineLevel="1" x14ac:dyDescent="0.25">
      <c r="A564" s="96">
        <v>500</v>
      </c>
      <c r="B564" s="24" t="s">
        <v>990</v>
      </c>
      <c r="C564" s="25" t="s">
        <v>991</v>
      </c>
      <c r="D564" s="26" t="s">
        <v>443</v>
      </c>
      <c r="E564" s="47">
        <v>0.59279999999999999</v>
      </c>
      <c r="F564" s="27">
        <v>1320</v>
      </c>
      <c r="G564" s="90">
        <f t="shared" si="31"/>
        <v>782.5</v>
      </c>
      <c r="H564" s="23">
        <f t="shared" si="32"/>
        <v>1.9462591375697511E-5</v>
      </c>
      <c r="I564" s="107">
        <f>ROUND(F564*Прил.10!$D$12,2)</f>
        <v>10612.8</v>
      </c>
      <c r="J564" s="28">
        <f t="shared" si="33"/>
        <v>6291.27</v>
      </c>
    </row>
    <row r="565" spans="1:10" s="16" customFormat="1" ht="31.15" hidden="1" customHeight="1" outlineLevel="1" x14ac:dyDescent="0.25">
      <c r="A565" s="96">
        <v>501</v>
      </c>
      <c r="B565" s="24" t="s">
        <v>992</v>
      </c>
      <c r="C565" s="25" t="s">
        <v>993</v>
      </c>
      <c r="D565" s="26" t="s">
        <v>443</v>
      </c>
      <c r="E565" s="47">
        <v>12.79937</v>
      </c>
      <c r="F565" s="27">
        <v>59.99</v>
      </c>
      <c r="G565" s="90">
        <f t="shared" si="31"/>
        <v>767.83</v>
      </c>
      <c r="H565" s="23">
        <f t="shared" si="32"/>
        <v>1.909771442300552E-5</v>
      </c>
      <c r="I565" s="107">
        <f>ROUND(F565*Прил.10!$D$12,2)</f>
        <v>482.32</v>
      </c>
      <c r="J565" s="28">
        <f t="shared" si="33"/>
        <v>6173.39</v>
      </c>
    </row>
    <row r="566" spans="1:10" s="16" customFormat="1" ht="15.6" hidden="1" customHeight="1" outlineLevel="1" x14ac:dyDescent="0.25">
      <c r="A566" s="96">
        <v>502</v>
      </c>
      <c r="B566" s="91" t="s">
        <v>477</v>
      </c>
      <c r="C566" s="25" t="s">
        <v>994</v>
      </c>
      <c r="D566" s="26" t="s">
        <v>483</v>
      </c>
      <c r="E566" s="47">
        <v>150</v>
      </c>
      <c r="F566" s="30">
        <v>5.0599999999999996</v>
      </c>
      <c r="G566" s="90">
        <f t="shared" si="31"/>
        <v>759</v>
      </c>
      <c r="H566" s="23">
        <f t="shared" si="32"/>
        <v>1.8878091826395413E-5</v>
      </c>
      <c r="I566" s="107">
        <f>ROUND(F566*Прил.10!$D$12,2)</f>
        <v>40.68</v>
      </c>
      <c r="J566" s="28">
        <f t="shared" si="33"/>
        <v>6102</v>
      </c>
    </row>
    <row r="567" spans="1:10" s="16" customFormat="1" ht="31.15" hidden="1" customHeight="1" outlineLevel="1" x14ac:dyDescent="0.25">
      <c r="A567" s="96">
        <v>503</v>
      </c>
      <c r="B567" s="24" t="s">
        <v>535</v>
      </c>
      <c r="C567" s="25" t="s">
        <v>536</v>
      </c>
      <c r="D567" s="26" t="s">
        <v>443</v>
      </c>
      <c r="E567" s="47">
        <v>1.27024</v>
      </c>
      <c r="F567" s="27">
        <v>592.76</v>
      </c>
      <c r="G567" s="90">
        <f t="shared" si="31"/>
        <v>752.95</v>
      </c>
      <c r="H567" s="23">
        <f t="shared" si="32"/>
        <v>1.8727614282851682E-5</v>
      </c>
      <c r="I567" s="107">
        <f>ROUND(F567*Прил.10!$D$12,2)</f>
        <v>4765.79</v>
      </c>
      <c r="J567" s="28">
        <f t="shared" si="33"/>
        <v>6053.7</v>
      </c>
    </row>
    <row r="568" spans="1:10" s="16" customFormat="1" ht="31.15" hidden="1" customHeight="1" outlineLevel="1" x14ac:dyDescent="0.25">
      <c r="A568" s="96">
        <v>504</v>
      </c>
      <c r="B568" s="24" t="s">
        <v>995</v>
      </c>
      <c r="C568" s="25" t="s">
        <v>996</v>
      </c>
      <c r="D568" s="26" t="s">
        <v>494</v>
      </c>
      <c r="E568" s="47">
        <v>10</v>
      </c>
      <c r="F568" s="27">
        <v>75</v>
      </c>
      <c r="G568" s="90">
        <f t="shared" si="31"/>
        <v>750</v>
      </c>
      <c r="H568" s="23">
        <f t="shared" si="32"/>
        <v>1.8654240935173333E-5</v>
      </c>
      <c r="I568" s="107">
        <f>ROUND(F568*Прил.10!$D$12,2)</f>
        <v>603</v>
      </c>
      <c r="J568" s="28">
        <f t="shared" si="33"/>
        <v>6030</v>
      </c>
    </row>
    <row r="569" spans="1:10" s="16" customFormat="1" ht="15.6" hidden="1" customHeight="1" outlineLevel="1" x14ac:dyDescent="0.25">
      <c r="A569" s="96">
        <v>505</v>
      </c>
      <c r="B569" s="24" t="s">
        <v>997</v>
      </c>
      <c r="C569" s="25" t="s">
        <v>998</v>
      </c>
      <c r="D569" s="26" t="s">
        <v>460</v>
      </c>
      <c r="E569" s="47">
        <v>102.438</v>
      </c>
      <c r="F569" s="27">
        <v>7.2</v>
      </c>
      <c r="G569" s="90">
        <f t="shared" si="31"/>
        <v>737.55</v>
      </c>
      <c r="H569" s="23">
        <f t="shared" si="32"/>
        <v>1.8344580535649452E-5</v>
      </c>
      <c r="I569" s="107">
        <f>ROUND(F569*Прил.10!$D$12,2)</f>
        <v>57.89</v>
      </c>
      <c r="J569" s="28">
        <f t="shared" si="33"/>
        <v>5930.14</v>
      </c>
    </row>
    <row r="570" spans="1:10" s="16" customFormat="1" ht="31.15" hidden="1" customHeight="1" outlineLevel="1" x14ac:dyDescent="0.25">
      <c r="A570" s="96">
        <v>506</v>
      </c>
      <c r="B570" s="24" t="s">
        <v>999</v>
      </c>
      <c r="C570" s="25" t="s">
        <v>1000</v>
      </c>
      <c r="D570" s="26" t="s">
        <v>443</v>
      </c>
      <c r="E570" s="47">
        <v>1.48654</v>
      </c>
      <c r="F570" s="27">
        <v>490</v>
      </c>
      <c r="G570" s="90">
        <f t="shared" si="31"/>
        <v>728.4</v>
      </c>
      <c r="H570" s="23">
        <f t="shared" si="32"/>
        <v>1.8116998796240339E-5</v>
      </c>
      <c r="I570" s="107">
        <f>ROUND(F570*Прил.10!$D$12,2)</f>
        <v>3939.6</v>
      </c>
      <c r="J570" s="28">
        <f t="shared" si="33"/>
        <v>5856.37</v>
      </c>
    </row>
    <row r="571" spans="1:10" s="16" customFormat="1" ht="109.15" hidden="1" customHeight="1" outlineLevel="1" x14ac:dyDescent="0.25">
      <c r="A571" s="96">
        <v>507</v>
      </c>
      <c r="B571" s="24" t="s">
        <v>1001</v>
      </c>
      <c r="C571" s="25" t="s">
        <v>1002</v>
      </c>
      <c r="D571" s="26" t="s">
        <v>623</v>
      </c>
      <c r="E571" s="47">
        <v>0.05</v>
      </c>
      <c r="F571" s="27">
        <v>14258</v>
      </c>
      <c r="G571" s="90">
        <f t="shared" si="31"/>
        <v>712.9</v>
      </c>
      <c r="H571" s="23">
        <f t="shared" si="32"/>
        <v>1.7731477816913423E-5</v>
      </c>
      <c r="I571" s="107">
        <f>ROUND(F571*Прил.10!$D$12,2)</f>
        <v>114634.32</v>
      </c>
      <c r="J571" s="28">
        <f t="shared" si="33"/>
        <v>5731.72</v>
      </c>
    </row>
    <row r="572" spans="1:10" s="16" customFormat="1" ht="15.6" hidden="1" customHeight="1" outlineLevel="1" x14ac:dyDescent="0.25">
      <c r="A572" s="96">
        <v>508</v>
      </c>
      <c r="B572" s="91" t="s">
        <v>477</v>
      </c>
      <c r="C572" s="25" t="s">
        <v>1003</v>
      </c>
      <c r="D572" s="26" t="s">
        <v>483</v>
      </c>
      <c r="E572" s="47">
        <v>15</v>
      </c>
      <c r="F572" s="30">
        <v>45.83</v>
      </c>
      <c r="G572" s="90">
        <f t="shared" si="31"/>
        <v>687.45</v>
      </c>
      <c r="H572" s="23">
        <f t="shared" si="32"/>
        <v>1.7098477241179878E-5</v>
      </c>
      <c r="I572" s="107">
        <f>ROUND(F572*Прил.10!$D$12,2)</f>
        <v>368.47</v>
      </c>
      <c r="J572" s="28">
        <f t="shared" si="33"/>
        <v>5527.05</v>
      </c>
    </row>
    <row r="573" spans="1:10" s="16" customFormat="1" ht="46.9" hidden="1" customHeight="1" outlineLevel="1" x14ac:dyDescent="0.25">
      <c r="A573" s="96">
        <v>509</v>
      </c>
      <c r="B573" s="24" t="s">
        <v>1004</v>
      </c>
      <c r="C573" s="25" t="s">
        <v>1005</v>
      </c>
      <c r="D573" s="26" t="s">
        <v>1006</v>
      </c>
      <c r="E573" s="47">
        <v>44</v>
      </c>
      <c r="F573" s="27">
        <v>14.99</v>
      </c>
      <c r="G573" s="90">
        <f t="shared" si="31"/>
        <v>659.56</v>
      </c>
      <c r="H573" s="23">
        <f t="shared" si="32"/>
        <v>1.6404788201603897E-5</v>
      </c>
      <c r="I573" s="107">
        <f>ROUND(F573*Прил.10!$D$12,2)</f>
        <v>120.52</v>
      </c>
      <c r="J573" s="28">
        <f t="shared" si="33"/>
        <v>5302.88</v>
      </c>
    </row>
    <row r="574" spans="1:10" s="16" customFormat="1" ht="93.6" hidden="1" customHeight="1" outlineLevel="1" x14ac:dyDescent="0.25">
      <c r="A574" s="96">
        <v>510</v>
      </c>
      <c r="B574" s="24" t="s">
        <v>1007</v>
      </c>
      <c r="C574" s="25" t="s">
        <v>1008</v>
      </c>
      <c r="D574" s="26" t="s">
        <v>540</v>
      </c>
      <c r="E574" s="47">
        <v>0.2</v>
      </c>
      <c r="F574" s="27">
        <v>3297.41</v>
      </c>
      <c r="G574" s="90">
        <f t="shared" si="31"/>
        <v>659.48</v>
      </c>
      <c r="H574" s="23">
        <f t="shared" si="32"/>
        <v>1.6402798415904147E-5</v>
      </c>
      <c r="I574" s="107">
        <f>ROUND(F574*Прил.10!$D$12,2)</f>
        <v>26511.18</v>
      </c>
      <c r="J574" s="28">
        <f t="shared" si="33"/>
        <v>5302.24</v>
      </c>
    </row>
    <row r="575" spans="1:10" s="16" customFormat="1" ht="31.15" hidden="1" customHeight="1" outlineLevel="1" x14ac:dyDescent="0.25">
      <c r="A575" s="96">
        <v>511</v>
      </c>
      <c r="B575" s="91" t="s">
        <v>477</v>
      </c>
      <c r="C575" s="25" t="s">
        <v>1009</v>
      </c>
      <c r="D575" s="26" t="s">
        <v>513</v>
      </c>
      <c r="E575" s="47">
        <v>55</v>
      </c>
      <c r="F575" s="30">
        <v>11.8</v>
      </c>
      <c r="G575" s="90">
        <f t="shared" si="31"/>
        <v>649</v>
      </c>
      <c r="H575" s="23">
        <f t="shared" si="32"/>
        <v>1.6142136489236656E-5</v>
      </c>
      <c r="I575" s="107">
        <f>ROUND(F575*Прил.10!$D$12,2)</f>
        <v>94.87</v>
      </c>
      <c r="J575" s="28">
        <f t="shared" si="33"/>
        <v>5217.8500000000004</v>
      </c>
    </row>
    <row r="576" spans="1:10" s="16" customFormat="1" ht="15.6" hidden="1" customHeight="1" outlineLevel="1" x14ac:dyDescent="0.25">
      <c r="A576" s="96">
        <v>512</v>
      </c>
      <c r="B576" s="91" t="s">
        <v>477</v>
      </c>
      <c r="C576" s="25" t="s">
        <v>1010</v>
      </c>
      <c r="D576" s="26" t="s">
        <v>453</v>
      </c>
      <c r="E576" s="47">
        <v>5400</v>
      </c>
      <c r="F576" s="30">
        <v>0.12</v>
      </c>
      <c r="G576" s="90">
        <f t="shared" si="31"/>
        <v>648</v>
      </c>
      <c r="H576" s="23">
        <f t="shared" si="32"/>
        <v>1.6117264167989758E-5</v>
      </c>
      <c r="I576" s="107">
        <f>ROUND(F576*Прил.10!$D$12,2)</f>
        <v>0.96</v>
      </c>
      <c r="J576" s="28">
        <f t="shared" si="33"/>
        <v>5184</v>
      </c>
    </row>
    <row r="577" spans="1:10" s="16" customFormat="1" ht="31.15" hidden="1" customHeight="1" outlineLevel="1" x14ac:dyDescent="0.25">
      <c r="A577" s="96">
        <v>513</v>
      </c>
      <c r="B577" s="24" t="s">
        <v>1011</v>
      </c>
      <c r="C577" s="25" t="s">
        <v>1012</v>
      </c>
      <c r="D577" s="26" t="s">
        <v>446</v>
      </c>
      <c r="E577" s="47">
        <v>7.2499999999999995E-2</v>
      </c>
      <c r="F577" s="27">
        <v>8900</v>
      </c>
      <c r="G577" s="90">
        <f t="shared" si="31"/>
        <v>645.25</v>
      </c>
      <c r="H577" s="23">
        <f t="shared" si="32"/>
        <v>1.6048865284560789E-5</v>
      </c>
      <c r="I577" s="107">
        <f>ROUND(F577*Прил.10!$D$12,2)</f>
        <v>71556</v>
      </c>
      <c r="J577" s="28">
        <f t="shared" si="33"/>
        <v>5187.8100000000004</v>
      </c>
    </row>
    <row r="578" spans="1:10" s="16" customFormat="1" ht="31.15" hidden="1" customHeight="1" outlineLevel="1" x14ac:dyDescent="0.25">
      <c r="A578" s="96">
        <v>514</v>
      </c>
      <c r="B578" s="24" t="s">
        <v>1013</v>
      </c>
      <c r="C578" s="25" t="s">
        <v>1014</v>
      </c>
      <c r="D578" s="26" t="s">
        <v>446</v>
      </c>
      <c r="E578" s="47">
        <v>0.31999499999999997</v>
      </c>
      <c r="F578" s="27">
        <v>2000</v>
      </c>
      <c r="G578" s="90">
        <f t="shared" si="31"/>
        <v>639.99</v>
      </c>
      <c r="H578" s="23">
        <f t="shared" si="32"/>
        <v>1.5918036874802107E-5</v>
      </c>
      <c r="I578" s="107">
        <f>ROUND(F578*Прил.10!$D$12,2)</f>
        <v>16080</v>
      </c>
      <c r="J578" s="28">
        <f t="shared" si="33"/>
        <v>5145.5200000000004</v>
      </c>
    </row>
    <row r="579" spans="1:10" s="16" customFormat="1" ht="15.6" hidden="1" customHeight="1" outlineLevel="1" x14ac:dyDescent="0.25">
      <c r="A579" s="96">
        <v>515</v>
      </c>
      <c r="B579" s="24" t="s">
        <v>1015</v>
      </c>
      <c r="C579" s="25" t="s">
        <v>1016</v>
      </c>
      <c r="D579" s="26" t="s">
        <v>697</v>
      </c>
      <c r="E579" s="47">
        <v>10.122400000000001</v>
      </c>
      <c r="F579" s="27">
        <v>63</v>
      </c>
      <c r="G579" s="90">
        <f t="shared" si="31"/>
        <v>637.71</v>
      </c>
      <c r="H579" s="23">
        <f t="shared" si="32"/>
        <v>1.586132798235918E-5</v>
      </c>
      <c r="I579" s="107">
        <f>ROUND(F579*Прил.10!$D$12,2)</f>
        <v>506.52</v>
      </c>
      <c r="J579" s="28">
        <f t="shared" si="33"/>
        <v>5127.2</v>
      </c>
    </row>
    <row r="580" spans="1:10" s="16" customFormat="1" ht="15.6" hidden="1" customHeight="1" outlineLevel="1" x14ac:dyDescent="0.25">
      <c r="A580" s="96">
        <v>516</v>
      </c>
      <c r="B580" s="24" t="s">
        <v>1017</v>
      </c>
      <c r="C580" s="25" t="s">
        <v>1018</v>
      </c>
      <c r="D580" s="26" t="s">
        <v>494</v>
      </c>
      <c r="E580" s="47">
        <v>11.013059999999999</v>
      </c>
      <c r="F580" s="27">
        <v>57.63</v>
      </c>
      <c r="G580" s="90">
        <f t="shared" si="31"/>
        <v>634.67999999999995</v>
      </c>
      <c r="H580" s="23">
        <f t="shared" si="32"/>
        <v>1.5785964848981078E-5</v>
      </c>
      <c r="I580" s="107">
        <f>ROUND(F580*Прил.10!$D$12,2)</f>
        <v>463.35</v>
      </c>
      <c r="J580" s="28">
        <f t="shared" si="33"/>
        <v>5102.8999999999996</v>
      </c>
    </row>
    <row r="581" spans="1:10" s="16" customFormat="1" ht="31.15" hidden="1" customHeight="1" outlineLevel="1" x14ac:dyDescent="0.25">
      <c r="A581" s="96">
        <v>517</v>
      </c>
      <c r="B581" s="91" t="s">
        <v>477</v>
      </c>
      <c r="C581" s="25" t="s">
        <v>1019</v>
      </c>
      <c r="D581" s="26" t="s">
        <v>513</v>
      </c>
      <c r="E581" s="47">
        <v>52</v>
      </c>
      <c r="F581" s="30">
        <v>12.16</v>
      </c>
      <c r="G581" s="90">
        <f t="shared" si="31"/>
        <v>632.32000000000005</v>
      </c>
      <c r="H581" s="23">
        <f t="shared" si="32"/>
        <v>1.5727266170838402E-5</v>
      </c>
      <c r="I581" s="107">
        <f>ROUND(F581*Прил.10!$D$12,2)</f>
        <v>97.77</v>
      </c>
      <c r="J581" s="28">
        <f t="shared" si="33"/>
        <v>5084.04</v>
      </c>
    </row>
    <row r="582" spans="1:10" s="16" customFormat="1" ht="62.45" hidden="1" customHeight="1" outlineLevel="1" x14ac:dyDescent="0.25">
      <c r="A582" s="96">
        <v>518</v>
      </c>
      <c r="B582" s="24" t="s">
        <v>1020</v>
      </c>
      <c r="C582" s="25" t="s">
        <v>1021</v>
      </c>
      <c r="D582" s="26" t="s">
        <v>446</v>
      </c>
      <c r="E582" s="47">
        <v>6.2050000000000001E-2</v>
      </c>
      <c r="F582" s="27">
        <v>9830</v>
      </c>
      <c r="G582" s="90">
        <f t="shared" si="31"/>
        <v>609.95000000000005</v>
      </c>
      <c r="H582" s="23">
        <f t="shared" si="32"/>
        <v>1.5170872344545299E-5</v>
      </c>
      <c r="I582" s="107">
        <f>ROUND(F582*Прил.10!$D$12,2)</f>
        <v>79033.2</v>
      </c>
      <c r="J582" s="28">
        <f t="shared" si="33"/>
        <v>4904.01</v>
      </c>
    </row>
    <row r="583" spans="1:10" s="16" customFormat="1" ht="62.45" hidden="1" customHeight="1" outlineLevel="1" x14ac:dyDescent="0.25">
      <c r="A583" s="96">
        <v>519</v>
      </c>
      <c r="B583" s="24" t="s">
        <v>1022</v>
      </c>
      <c r="C583" s="25" t="s">
        <v>1023</v>
      </c>
      <c r="D583" s="26" t="s">
        <v>474</v>
      </c>
      <c r="E583" s="47">
        <v>15</v>
      </c>
      <c r="F583" s="27">
        <v>40.61</v>
      </c>
      <c r="G583" s="90">
        <f t="shared" si="31"/>
        <v>609.15</v>
      </c>
      <c r="H583" s="23">
        <f t="shared" si="32"/>
        <v>1.515097448754778E-5</v>
      </c>
      <c r="I583" s="107">
        <f>ROUND(F583*Прил.10!$D$12,2)</f>
        <v>326.5</v>
      </c>
      <c r="J583" s="28">
        <f t="shared" si="33"/>
        <v>4897.5</v>
      </c>
    </row>
    <row r="584" spans="1:10" s="16" customFormat="1" ht="15.6" hidden="1" customHeight="1" outlineLevel="1" x14ac:dyDescent="0.25">
      <c r="A584" s="96">
        <v>520</v>
      </c>
      <c r="B584" s="91" t="s">
        <v>477</v>
      </c>
      <c r="C584" s="25" t="s">
        <v>1024</v>
      </c>
      <c r="D584" s="26" t="s">
        <v>453</v>
      </c>
      <c r="E584" s="47">
        <v>700</v>
      </c>
      <c r="F584" s="30">
        <v>0.84</v>
      </c>
      <c r="G584" s="90">
        <f t="shared" si="31"/>
        <v>588</v>
      </c>
      <c r="H584" s="23">
        <f t="shared" si="32"/>
        <v>1.4624924893175892E-5</v>
      </c>
      <c r="I584" s="107">
        <f>ROUND(F584*Прил.10!$D$12,2)</f>
        <v>6.75</v>
      </c>
      <c r="J584" s="28">
        <f t="shared" si="33"/>
        <v>4725</v>
      </c>
    </row>
    <row r="585" spans="1:10" s="16" customFormat="1" ht="78" hidden="1" customHeight="1" outlineLevel="1" x14ac:dyDescent="0.25">
      <c r="A585" s="96">
        <v>521</v>
      </c>
      <c r="B585" s="24" t="s">
        <v>1025</v>
      </c>
      <c r="C585" s="25" t="s">
        <v>1026</v>
      </c>
      <c r="D585" s="26" t="s">
        <v>474</v>
      </c>
      <c r="E585" s="47">
        <v>12</v>
      </c>
      <c r="F585" s="27">
        <v>48.28</v>
      </c>
      <c r="G585" s="90">
        <f t="shared" si="31"/>
        <v>579.36</v>
      </c>
      <c r="H585" s="23">
        <f t="shared" si="32"/>
        <v>1.4410028037602695E-5</v>
      </c>
      <c r="I585" s="107">
        <f>ROUND(F585*Прил.10!$D$12,2)</f>
        <v>388.17</v>
      </c>
      <c r="J585" s="28">
        <f t="shared" si="33"/>
        <v>4658.04</v>
      </c>
    </row>
    <row r="586" spans="1:10" s="16" customFormat="1" ht="31.15" hidden="1" customHeight="1" outlineLevel="1" x14ac:dyDescent="0.25">
      <c r="A586" s="96">
        <v>522</v>
      </c>
      <c r="B586" s="24" t="s">
        <v>1027</v>
      </c>
      <c r="C586" s="25" t="s">
        <v>1028</v>
      </c>
      <c r="D586" s="26" t="s">
        <v>623</v>
      </c>
      <c r="E586" s="47">
        <v>0.05</v>
      </c>
      <c r="F586" s="27">
        <v>11531.72</v>
      </c>
      <c r="G586" s="90">
        <f t="shared" si="31"/>
        <v>576.59</v>
      </c>
      <c r="H586" s="23">
        <f t="shared" si="32"/>
        <v>1.434113170774879E-5</v>
      </c>
      <c r="I586" s="107">
        <f>ROUND(F586*Прил.10!$D$12,2)</f>
        <v>92715.03</v>
      </c>
      <c r="J586" s="28">
        <f t="shared" si="33"/>
        <v>4635.75</v>
      </c>
    </row>
    <row r="587" spans="1:10" s="16" customFormat="1" ht="31.15" hidden="1" customHeight="1" outlineLevel="1" x14ac:dyDescent="0.25">
      <c r="A587" s="96">
        <v>523</v>
      </c>
      <c r="B587" s="24" t="s">
        <v>1029</v>
      </c>
      <c r="C587" s="25" t="s">
        <v>1030</v>
      </c>
      <c r="D587" s="26" t="s">
        <v>494</v>
      </c>
      <c r="E587" s="47">
        <v>30.15</v>
      </c>
      <c r="F587" s="27">
        <v>18.87</v>
      </c>
      <c r="G587" s="90">
        <f t="shared" si="31"/>
        <v>568.92999999999995</v>
      </c>
      <c r="H587" s="23">
        <f t="shared" si="32"/>
        <v>1.4150609726997551E-5</v>
      </c>
      <c r="I587" s="107">
        <f>ROUND(F587*Прил.10!$D$12,2)</f>
        <v>151.71</v>
      </c>
      <c r="J587" s="28">
        <f t="shared" si="33"/>
        <v>4574.0600000000004</v>
      </c>
    </row>
    <row r="588" spans="1:10" s="16" customFormat="1" ht="15.6" hidden="1" customHeight="1" outlineLevel="1" x14ac:dyDescent="0.25">
      <c r="A588" s="96">
        <v>524</v>
      </c>
      <c r="B588" s="24" t="s">
        <v>1031</v>
      </c>
      <c r="C588" s="25" t="s">
        <v>1032</v>
      </c>
      <c r="D588" s="26" t="s">
        <v>446</v>
      </c>
      <c r="E588" s="47">
        <v>3.63454E-2</v>
      </c>
      <c r="F588" s="27">
        <v>15620</v>
      </c>
      <c r="G588" s="90">
        <f t="shared" si="31"/>
        <v>567.72</v>
      </c>
      <c r="H588" s="23">
        <f t="shared" si="32"/>
        <v>1.4120514218288806E-5</v>
      </c>
      <c r="I588" s="107">
        <f>ROUND(F588*Прил.10!$D$12,2)</f>
        <v>125584.8</v>
      </c>
      <c r="J588" s="28">
        <f t="shared" si="33"/>
        <v>4564.43</v>
      </c>
    </row>
    <row r="589" spans="1:10" s="16" customFormat="1" ht="31.15" hidden="1" customHeight="1" outlineLevel="1" x14ac:dyDescent="0.25">
      <c r="A589" s="96">
        <v>525</v>
      </c>
      <c r="B589" s="91" t="s">
        <v>477</v>
      </c>
      <c r="C589" s="25" t="s">
        <v>1033</v>
      </c>
      <c r="D589" s="26" t="s">
        <v>513</v>
      </c>
      <c r="E589" s="47">
        <v>16</v>
      </c>
      <c r="F589" s="27">
        <v>35.17</v>
      </c>
      <c r="G589" s="90">
        <f t="shared" si="31"/>
        <v>562.72</v>
      </c>
      <c r="H589" s="23">
        <f t="shared" si="32"/>
        <v>1.3996152612054317E-5</v>
      </c>
      <c r="I589" s="107">
        <f>ROUND(F589*Прил.10!$D$12,2)</f>
        <v>282.77</v>
      </c>
      <c r="J589" s="28">
        <f t="shared" si="33"/>
        <v>4524.32</v>
      </c>
    </row>
    <row r="590" spans="1:10" s="16" customFormat="1" ht="46.9" hidden="1" customHeight="1" outlineLevel="1" x14ac:dyDescent="0.25">
      <c r="A590" s="96">
        <v>526</v>
      </c>
      <c r="B590" s="24" t="s">
        <v>525</v>
      </c>
      <c r="C590" s="25" t="s">
        <v>526</v>
      </c>
      <c r="D590" s="26" t="s">
        <v>446</v>
      </c>
      <c r="E590" s="47">
        <v>1.3626119999999999</v>
      </c>
      <c r="F590" s="27">
        <v>412</v>
      </c>
      <c r="G590" s="90">
        <f t="shared" si="31"/>
        <v>561.4</v>
      </c>
      <c r="H590" s="23">
        <f t="shared" si="32"/>
        <v>1.3963321148008411E-5</v>
      </c>
      <c r="I590" s="107">
        <f>ROUND(F590*Прил.10!$D$12,2)</f>
        <v>3312.48</v>
      </c>
      <c r="J590" s="28">
        <f t="shared" si="33"/>
        <v>4513.62</v>
      </c>
    </row>
    <row r="591" spans="1:10" s="16" customFormat="1" ht="31.15" hidden="1" customHeight="1" outlineLevel="1" x14ac:dyDescent="0.25">
      <c r="A591" s="96">
        <v>527</v>
      </c>
      <c r="B591" s="91" t="s">
        <v>477</v>
      </c>
      <c r="C591" s="25" t="s">
        <v>1034</v>
      </c>
      <c r="D591" s="26" t="s">
        <v>453</v>
      </c>
      <c r="E591" s="47">
        <v>222</v>
      </c>
      <c r="F591" s="27">
        <v>2.48</v>
      </c>
      <c r="G591" s="90">
        <f t="shared" si="31"/>
        <v>550.55999999999995</v>
      </c>
      <c r="H591" s="23">
        <f t="shared" si="32"/>
        <v>1.3693705185692039E-5</v>
      </c>
      <c r="I591" s="107">
        <f>ROUND(F591*Прил.10!$D$12,2)</f>
        <v>19.940000000000001</v>
      </c>
      <c r="J591" s="28">
        <f t="shared" si="33"/>
        <v>4426.68</v>
      </c>
    </row>
    <row r="592" spans="1:10" s="16" customFormat="1" ht="15.6" hidden="1" customHeight="1" outlineLevel="1" x14ac:dyDescent="0.25">
      <c r="A592" s="96">
        <v>528</v>
      </c>
      <c r="B592" s="91" t="s">
        <v>477</v>
      </c>
      <c r="C592" s="25" t="s">
        <v>1035</v>
      </c>
      <c r="D592" s="26" t="s">
        <v>513</v>
      </c>
      <c r="E592" s="47">
        <v>4</v>
      </c>
      <c r="F592" s="30">
        <v>136.22999999999999</v>
      </c>
      <c r="G592" s="90">
        <f t="shared" si="31"/>
        <v>544.91999999999996</v>
      </c>
      <c r="H592" s="23">
        <f t="shared" si="32"/>
        <v>1.3553425293859536E-5</v>
      </c>
      <c r="I592" s="107">
        <f>ROUND(F592*Прил.10!$D$12,2)</f>
        <v>1095.29</v>
      </c>
      <c r="J592" s="28">
        <f t="shared" si="33"/>
        <v>4381.16</v>
      </c>
    </row>
    <row r="593" spans="1:10" s="16" customFormat="1" ht="187.15" hidden="1" customHeight="1" outlineLevel="1" x14ac:dyDescent="0.25">
      <c r="A593" s="96">
        <v>529</v>
      </c>
      <c r="B593" s="24" t="s">
        <v>901</v>
      </c>
      <c r="C593" s="25" t="s">
        <v>1036</v>
      </c>
      <c r="D593" s="26" t="s">
        <v>446</v>
      </c>
      <c r="E593" s="47">
        <v>0.08</v>
      </c>
      <c r="F593" s="27">
        <v>6800</v>
      </c>
      <c r="G593" s="90">
        <f t="shared" si="31"/>
        <v>544</v>
      </c>
      <c r="H593" s="23">
        <f t="shared" si="32"/>
        <v>1.3530542758312391E-5</v>
      </c>
      <c r="I593" s="107">
        <f>ROUND(F593*Прил.10!$D$12,2)</f>
        <v>54672</v>
      </c>
      <c r="J593" s="28">
        <f t="shared" si="33"/>
        <v>4373.76</v>
      </c>
    </row>
    <row r="594" spans="1:10" s="16" customFormat="1" ht="31.15" hidden="1" customHeight="1" outlineLevel="1" x14ac:dyDescent="0.25">
      <c r="A594" s="96">
        <v>530</v>
      </c>
      <c r="B594" s="91" t="s">
        <v>477</v>
      </c>
      <c r="C594" s="25" t="s">
        <v>1037</v>
      </c>
      <c r="D594" s="26" t="s">
        <v>513</v>
      </c>
      <c r="E594" s="47">
        <v>1</v>
      </c>
      <c r="F594" s="27">
        <v>537.36</v>
      </c>
      <c r="G594" s="90">
        <f t="shared" ref="G594:G657" si="34">ROUND(F594*E594,2)</f>
        <v>537.36</v>
      </c>
      <c r="H594" s="23">
        <f t="shared" ref="H594:H657" si="35">G594/$G$883</f>
        <v>1.3365390545232989E-5</v>
      </c>
      <c r="I594" s="107">
        <f>ROUND(F594*Прил.10!$D$12,2)</f>
        <v>4320.37</v>
      </c>
      <c r="J594" s="28">
        <f t="shared" ref="J594:J657" si="36">ROUND(I594*E594,2)</f>
        <v>4320.37</v>
      </c>
    </row>
    <row r="595" spans="1:10" s="16" customFormat="1" ht="15.6" hidden="1" customHeight="1" outlineLevel="1" x14ac:dyDescent="0.25">
      <c r="A595" s="96">
        <v>531</v>
      </c>
      <c r="B595" s="24" t="s">
        <v>1038</v>
      </c>
      <c r="C595" s="25" t="s">
        <v>1039</v>
      </c>
      <c r="D595" s="26" t="s">
        <v>697</v>
      </c>
      <c r="E595" s="47">
        <v>0.9</v>
      </c>
      <c r="F595" s="27">
        <v>580</v>
      </c>
      <c r="G595" s="90">
        <f t="shared" si="34"/>
        <v>522</v>
      </c>
      <c r="H595" s="23">
        <f t="shared" si="35"/>
        <v>1.2983351690880639E-5</v>
      </c>
      <c r="I595" s="107">
        <f>ROUND(F595*Прил.10!$D$12,2)</f>
        <v>4663.2</v>
      </c>
      <c r="J595" s="28">
        <f t="shared" si="36"/>
        <v>4196.88</v>
      </c>
    </row>
    <row r="596" spans="1:10" s="16" customFormat="1" ht="31.15" hidden="1" customHeight="1" outlineLevel="1" x14ac:dyDescent="0.25">
      <c r="A596" s="96">
        <v>532</v>
      </c>
      <c r="B596" s="24" t="s">
        <v>1040</v>
      </c>
      <c r="C596" s="25" t="s">
        <v>1041</v>
      </c>
      <c r="D596" s="26" t="s">
        <v>446</v>
      </c>
      <c r="E596" s="47">
        <v>1.0464</v>
      </c>
      <c r="F596" s="27">
        <v>491.01</v>
      </c>
      <c r="G596" s="90">
        <f t="shared" si="34"/>
        <v>513.79</v>
      </c>
      <c r="H596" s="23">
        <f t="shared" si="35"/>
        <v>1.2779149933443608E-5</v>
      </c>
      <c r="I596" s="107">
        <f>ROUND(F596*Прил.10!$D$12,2)</f>
        <v>3947.72</v>
      </c>
      <c r="J596" s="28">
        <f t="shared" si="36"/>
        <v>4130.8900000000003</v>
      </c>
    </row>
    <row r="597" spans="1:10" s="16" customFormat="1" ht="15.6" hidden="1" customHeight="1" outlineLevel="1" x14ac:dyDescent="0.25">
      <c r="A597" s="96">
        <v>533</v>
      </c>
      <c r="B597" s="91" t="s">
        <v>477</v>
      </c>
      <c r="C597" s="25" t="s">
        <v>1042</v>
      </c>
      <c r="D597" s="26" t="s">
        <v>513</v>
      </c>
      <c r="E597" s="47">
        <v>1</v>
      </c>
      <c r="F597" s="30">
        <v>513.16</v>
      </c>
      <c r="G597" s="90">
        <f t="shared" si="34"/>
        <v>513.16</v>
      </c>
      <c r="H597" s="23">
        <f t="shared" si="35"/>
        <v>1.2763480371058062E-5</v>
      </c>
      <c r="I597" s="107">
        <f>ROUND(F597*Прил.10!$D$12,2)</f>
        <v>4125.8100000000004</v>
      </c>
      <c r="J597" s="28">
        <f t="shared" si="36"/>
        <v>4125.8100000000004</v>
      </c>
    </row>
    <row r="598" spans="1:10" s="16" customFormat="1" ht="31.15" hidden="1" customHeight="1" outlineLevel="1" x14ac:dyDescent="0.25">
      <c r="A598" s="96">
        <v>534</v>
      </c>
      <c r="B598" s="24" t="s">
        <v>1043</v>
      </c>
      <c r="C598" s="25" t="s">
        <v>1044</v>
      </c>
      <c r="D598" s="26" t="s">
        <v>494</v>
      </c>
      <c r="E598" s="47">
        <v>18.093640000000001</v>
      </c>
      <c r="F598" s="27">
        <v>28.25</v>
      </c>
      <c r="G598" s="90">
        <f t="shared" si="34"/>
        <v>511.15</v>
      </c>
      <c r="H598" s="23">
        <f t="shared" si="35"/>
        <v>1.2713487005351797E-5</v>
      </c>
      <c r="I598" s="107">
        <f>ROUND(F598*Прил.10!$D$12,2)</f>
        <v>227.13</v>
      </c>
      <c r="J598" s="28">
        <f t="shared" si="36"/>
        <v>4109.6099999999997</v>
      </c>
    </row>
    <row r="599" spans="1:10" s="16" customFormat="1" ht="31.15" hidden="1" customHeight="1" outlineLevel="1" x14ac:dyDescent="0.25">
      <c r="A599" s="96">
        <v>535</v>
      </c>
      <c r="B599" s="24" t="s">
        <v>1045</v>
      </c>
      <c r="C599" s="25" t="s">
        <v>1046</v>
      </c>
      <c r="D599" s="26" t="s">
        <v>446</v>
      </c>
      <c r="E599" s="47">
        <v>7.1999999999999995E-2</v>
      </c>
      <c r="F599" s="27">
        <v>7075.07</v>
      </c>
      <c r="G599" s="90">
        <f t="shared" si="34"/>
        <v>509.41</v>
      </c>
      <c r="H599" s="23">
        <f t="shared" si="35"/>
        <v>1.2670209166382196E-5</v>
      </c>
      <c r="I599" s="107">
        <f>ROUND(F599*Прил.10!$D$12,2)</f>
        <v>56883.56</v>
      </c>
      <c r="J599" s="28">
        <f t="shared" si="36"/>
        <v>4095.62</v>
      </c>
    </row>
    <row r="600" spans="1:10" s="16" customFormat="1" ht="46.9" hidden="1" customHeight="1" outlineLevel="1" x14ac:dyDescent="0.25">
      <c r="A600" s="96">
        <v>536</v>
      </c>
      <c r="B600" s="24" t="s">
        <v>1047</v>
      </c>
      <c r="C600" s="25" t="s">
        <v>1048</v>
      </c>
      <c r="D600" s="26" t="s">
        <v>446</v>
      </c>
      <c r="E600" s="47">
        <v>0.24540000000000001</v>
      </c>
      <c r="F600" s="27">
        <v>2047.15</v>
      </c>
      <c r="G600" s="90">
        <f t="shared" si="34"/>
        <v>502.37</v>
      </c>
      <c r="H600" s="23">
        <f t="shared" si="35"/>
        <v>1.2495108024804035E-5</v>
      </c>
      <c r="I600" s="107">
        <f>ROUND(F600*Прил.10!$D$12,2)</f>
        <v>16459.09</v>
      </c>
      <c r="J600" s="28">
        <f t="shared" si="36"/>
        <v>4039.06</v>
      </c>
    </row>
    <row r="601" spans="1:10" s="16" customFormat="1" ht="15.6" hidden="1" customHeight="1" outlineLevel="1" x14ac:dyDescent="0.25">
      <c r="A601" s="96">
        <v>537</v>
      </c>
      <c r="B601" s="91" t="s">
        <v>477</v>
      </c>
      <c r="C601" s="25" t="s">
        <v>1049</v>
      </c>
      <c r="D601" s="26" t="s">
        <v>453</v>
      </c>
      <c r="E601" s="47">
        <v>468</v>
      </c>
      <c r="F601" s="27">
        <v>1.07</v>
      </c>
      <c r="G601" s="90">
        <f t="shared" si="34"/>
        <v>500.76</v>
      </c>
      <c r="H601" s="23">
        <f t="shared" si="35"/>
        <v>1.2455063587596529E-5</v>
      </c>
      <c r="I601" s="107">
        <f>ROUND(F601*Прил.10!$D$12,2)</f>
        <v>8.6</v>
      </c>
      <c r="J601" s="28">
        <f t="shared" si="36"/>
        <v>4024.8</v>
      </c>
    </row>
    <row r="602" spans="1:10" s="16" customFormat="1" ht="31.15" hidden="1" customHeight="1" outlineLevel="1" x14ac:dyDescent="0.25">
      <c r="A602" s="96">
        <v>538</v>
      </c>
      <c r="B602" s="24" t="s">
        <v>1050</v>
      </c>
      <c r="C602" s="25" t="s">
        <v>1051</v>
      </c>
      <c r="D602" s="26" t="s">
        <v>446</v>
      </c>
      <c r="E602" s="47">
        <v>1.0344</v>
      </c>
      <c r="F602" s="27">
        <v>478.23</v>
      </c>
      <c r="G602" s="90">
        <f t="shared" si="34"/>
        <v>494.68</v>
      </c>
      <c r="H602" s="23">
        <f t="shared" si="35"/>
        <v>1.2303839874415392E-5</v>
      </c>
      <c r="I602" s="107">
        <f>ROUND(F602*Прил.10!$D$12,2)</f>
        <v>3844.97</v>
      </c>
      <c r="J602" s="28">
        <f t="shared" si="36"/>
        <v>3977.24</v>
      </c>
    </row>
    <row r="603" spans="1:10" s="16" customFormat="1" ht="62.45" hidden="1" customHeight="1" outlineLevel="1" x14ac:dyDescent="0.25">
      <c r="A603" s="96">
        <v>539</v>
      </c>
      <c r="B603" s="24" t="s">
        <v>1052</v>
      </c>
      <c r="C603" s="25" t="s">
        <v>1053</v>
      </c>
      <c r="D603" s="26" t="s">
        <v>446</v>
      </c>
      <c r="E603" s="47">
        <v>8.5073099999999999E-2</v>
      </c>
      <c r="F603" s="27">
        <v>5804</v>
      </c>
      <c r="G603" s="90">
        <f t="shared" si="34"/>
        <v>493.76</v>
      </c>
      <c r="H603" s="23">
        <f t="shared" si="35"/>
        <v>1.2280957338868245E-5</v>
      </c>
      <c r="I603" s="107">
        <f>ROUND(F603*Прил.10!$D$12,2)</f>
        <v>46664.160000000003</v>
      </c>
      <c r="J603" s="28">
        <f t="shared" si="36"/>
        <v>3969.86</v>
      </c>
    </row>
    <row r="604" spans="1:10" s="16" customFormat="1" ht="62.45" hidden="1" customHeight="1" outlineLevel="1" x14ac:dyDescent="0.25">
      <c r="A604" s="96">
        <v>540</v>
      </c>
      <c r="B604" s="24" t="s">
        <v>1054</v>
      </c>
      <c r="C604" s="25" t="s">
        <v>1055</v>
      </c>
      <c r="D604" s="26" t="s">
        <v>483</v>
      </c>
      <c r="E604" s="47">
        <v>7.1859999999999999</v>
      </c>
      <c r="F604" s="27">
        <v>67.099999999999994</v>
      </c>
      <c r="G604" s="90">
        <f t="shared" si="34"/>
        <v>482.18</v>
      </c>
      <c r="H604" s="23">
        <f t="shared" si="35"/>
        <v>1.1992935858829169E-5</v>
      </c>
      <c r="I604" s="107">
        <f>ROUND(F604*Прил.10!$D$12,2)</f>
        <v>539.48</v>
      </c>
      <c r="J604" s="28">
        <f t="shared" si="36"/>
        <v>3876.7</v>
      </c>
    </row>
    <row r="605" spans="1:10" s="16" customFormat="1" ht="31.15" hidden="1" customHeight="1" outlineLevel="1" x14ac:dyDescent="0.25">
      <c r="A605" s="96">
        <v>541</v>
      </c>
      <c r="B605" s="24" t="s">
        <v>1056</v>
      </c>
      <c r="C605" s="25" t="s">
        <v>1057</v>
      </c>
      <c r="D605" s="26" t="s">
        <v>446</v>
      </c>
      <c r="E605" s="47">
        <v>8.5999999999999993E-2</v>
      </c>
      <c r="F605" s="27">
        <v>5500</v>
      </c>
      <c r="G605" s="90">
        <f t="shared" si="34"/>
        <v>473</v>
      </c>
      <c r="H605" s="23">
        <f t="shared" si="35"/>
        <v>1.1764607949782648E-5</v>
      </c>
      <c r="I605" s="107">
        <f>ROUND(F605*Прил.10!$D$12,2)</f>
        <v>44220</v>
      </c>
      <c r="J605" s="28">
        <f t="shared" si="36"/>
        <v>3802.92</v>
      </c>
    </row>
    <row r="606" spans="1:10" s="16" customFormat="1" ht="15.6" hidden="1" customHeight="1" outlineLevel="1" x14ac:dyDescent="0.25">
      <c r="A606" s="96">
        <v>542</v>
      </c>
      <c r="B606" s="24" t="s">
        <v>1058</v>
      </c>
      <c r="C606" s="25" t="s">
        <v>1059</v>
      </c>
      <c r="D606" s="26" t="s">
        <v>446</v>
      </c>
      <c r="E606" s="47">
        <v>4.6418399999999999E-2</v>
      </c>
      <c r="F606" s="27">
        <v>10068</v>
      </c>
      <c r="G606" s="90">
        <f t="shared" si="34"/>
        <v>467.34</v>
      </c>
      <c r="H606" s="23">
        <f t="shared" si="35"/>
        <v>1.1623830611525207E-5</v>
      </c>
      <c r="I606" s="107">
        <f>ROUND(F606*Прил.10!$D$12,2)</f>
        <v>80946.720000000001</v>
      </c>
      <c r="J606" s="28">
        <f t="shared" si="36"/>
        <v>3757.42</v>
      </c>
    </row>
    <row r="607" spans="1:10" s="16" customFormat="1" ht="46.9" hidden="1" customHeight="1" outlineLevel="1" x14ac:dyDescent="0.25">
      <c r="A607" s="96">
        <v>543</v>
      </c>
      <c r="B607" s="24" t="s">
        <v>923</v>
      </c>
      <c r="C607" s="25" t="s">
        <v>1060</v>
      </c>
      <c r="D607" s="26" t="s">
        <v>443</v>
      </c>
      <c r="E607" s="47">
        <v>0.252</v>
      </c>
      <c r="F607" s="27">
        <v>1841.02</v>
      </c>
      <c r="G607" s="90">
        <f t="shared" si="34"/>
        <v>463.94</v>
      </c>
      <c r="H607" s="23">
        <f t="shared" si="35"/>
        <v>1.1539264719285754E-5</v>
      </c>
      <c r="I607" s="107">
        <f>ROUND(F607*Прил.10!$D$12,2)</f>
        <v>14801.8</v>
      </c>
      <c r="J607" s="28">
        <f t="shared" si="36"/>
        <v>3730.05</v>
      </c>
    </row>
    <row r="608" spans="1:10" s="16" customFormat="1" ht="31.15" hidden="1" customHeight="1" outlineLevel="1" x14ac:dyDescent="0.25">
      <c r="A608" s="96">
        <v>544</v>
      </c>
      <c r="B608" s="91" t="s">
        <v>477</v>
      </c>
      <c r="C608" s="25" t="s">
        <v>1061</v>
      </c>
      <c r="D608" s="26" t="s">
        <v>513</v>
      </c>
      <c r="E608" s="47">
        <v>1</v>
      </c>
      <c r="F608" s="30">
        <v>459.95</v>
      </c>
      <c r="G608" s="90">
        <f t="shared" si="34"/>
        <v>459.95</v>
      </c>
      <c r="H608" s="23">
        <f t="shared" si="35"/>
        <v>1.1440024157510631E-5</v>
      </c>
      <c r="I608" s="107">
        <f>ROUND(F608*Прил.10!$D$12,2)</f>
        <v>3698</v>
      </c>
      <c r="J608" s="28">
        <f t="shared" si="36"/>
        <v>3698</v>
      </c>
    </row>
    <row r="609" spans="1:10" s="16" customFormat="1" ht="31.15" hidden="1" customHeight="1" outlineLevel="1" x14ac:dyDescent="0.25">
      <c r="A609" s="96">
        <v>545</v>
      </c>
      <c r="B609" s="91" t="s">
        <v>477</v>
      </c>
      <c r="C609" s="25" t="s">
        <v>1062</v>
      </c>
      <c r="D609" s="26" t="s">
        <v>453</v>
      </c>
      <c r="E609" s="47">
        <v>222</v>
      </c>
      <c r="F609" s="27">
        <v>2.0699999999999998</v>
      </c>
      <c r="G609" s="90">
        <f t="shared" si="34"/>
        <v>459.54</v>
      </c>
      <c r="H609" s="23">
        <f t="shared" si="35"/>
        <v>1.1429826505799405E-5</v>
      </c>
      <c r="I609" s="107">
        <f>ROUND(F609*Прил.10!$D$12,2)</f>
        <v>16.64</v>
      </c>
      <c r="J609" s="28">
        <f t="shared" si="36"/>
        <v>3694.08</v>
      </c>
    </row>
    <row r="610" spans="1:10" s="16" customFormat="1" ht="31.15" hidden="1" customHeight="1" outlineLevel="1" x14ac:dyDescent="0.25">
      <c r="A610" s="96">
        <v>546</v>
      </c>
      <c r="B610" s="24" t="s">
        <v>1063</v>
      </c>
      <c r="C610" s="25" t="s">
        <v>1064</v>
      </c>
      <c r="D610" s="26" t="s">
        <v>494</v>
      </c>
      <c r="E610" s="47">
        <v>125.928</v>
      </c>
      <c r="F610" s="27">
        <v>3.62</v>
      </c>
      <c r="G610" s="90">
        <f t="shared" si="34"/>
        <v>455.86</v>
      </c>
      <c r="H610" s="23">
        <f t="shared" si="35"/>
        <v>1.1338296363610821E-5</v>
      </c>
      <c r="I610" s="107">
        <f>ROUND(F610*Прил.10!$D$12,2)</f>
        <v>29.1</v>
      </c>
      <c r="J610" s="28">
        <f t="shared" si="36"/>
        <v>3664.5</v>
      </c>
    </row>
    <row r="611" spans="1:10" s="16" customFormat="1" ht="31.15" hidden="1" customHeight="1" outlineLevel="1" x14ac:dyDescent="0.25">
      <c r="A611" s="96">
        <v>547</v>
      </c>
      <c r="B611" s="91" t="s">
        <v>477</v>
      </c>
      <c r="C611" s="25" t="s">
        <v>1065</v>
      </c>
      <c r="D611" s="26" t="s">
        <v>513</v>
      </c>
      <c r="E611" s="47">
        <v>1</v>
      </c>
      <c r="F611" s="30">
        <v>453.23</v>
      </c>
      <c r="G611" s="90">
        <f t="shared" si="34"/>
        <v>453.23</v>
      </c>
      <c r="H611" s="23">
        <f t="shared" si="35"/>
        <v>1.127288215873148E-5</v>
      </c>
      <c r="I611" s="107">
        <f>ROUND(F611*Прил.10!$D$12,2)</f>
        <v>3643.97</v>
      </c>
      <c r="J611" s="28">
        <f t="shared" si="36"/>
        <v>3643.97</v>
      </c>
    </row>
    <row r="612" spans="1:10" s="16" customFormat="1" ht="31.15" hidden="1" customHeight="1" outlineLevel="1" x14ac:dyDescent="0.25">
      <c r="A612" s="96">
        <v>548</v>
      </c>
      <c r="B612" s="91" t="s">
        <v>477</v>
      </c>
      <c r="C612" s="25" t="s">
        <v>1066</v>
      </c>
      <c r="D612" s="26" t="s">
        <v>513</v>
      </c>
      <c r="E612" s="47">
        <v>2</v>
      </c>
      <c r="F612" s="30">
        <v>222.35</v>
      </c>
      <c r="G612" s="90">
        <f t="shared" si="34"/>
        <v>444.7</v>
      </c>
      <c r="H612" s="23">
        <f t="shared" si="35"/>
        <v>1.1060721258495441E-5</v>
      </c>
      <c r="I612" s="107">
        <f>ROUND(F612*Прил.10!$D$12,2)</f>
        <v>1787.69</v>
      </c>
      <c r="J612" s="28">
        <f t="shared" si="36"/>
        <v>3575.38</v>
      </c>
    </row>
    <row r="613" spans="1:10" s="16" customFormat="1" ht="31.15" hidden="1" customHeight="1" outlineLevel="1" x14ac:dyDescent="0.25">
      <c r="A613" s="96">
        <v>549</v>
      </c>
      <c r="B613" s="24" t="s">
        <v>1067</v>
      </c>
      <c r="C613" s="25" t="s">
        <v>1068</v>
      </c>
      <c r="D613" s="26" t="s">
        <v>443</v>
      </c>
      <c r="E613" s="47">
        <v>0.89100000000000001</v>
      </c>
      <c r="F613" s="27">
        <v>497</v>
      </c>
      <c r="G613" s="90">
        <f t="shared" si="34"/>
        <v>442.83</v>
      </c>
      <c r="H613" s="23">
        <f t="shared" si="35"/>
        <v>1.1014210017763742E-5</v>
      </c>
      <c r="I613" s="107">
        <f>ROUND(F613*Прил.10!$D$12,2)</f>
        <v>3995.88</v>
      </c>
      <c r="J613" s="28">
        <f t="shared" si="36"/>
        <v>3560.33</v>
      </c>
    </row>
    <row r="614" spans="1:10" s="16" customFormat="1" ht="46.9" hidden="1" customHeight="1" outlineLevel="1" x14ac:dyDescent="0.25">
      <c r="A614" s="96">
        <v>550</v>
      </c>
      <c r="B614" s="24" t="s">
        <v>815</v>
      </c>
      <c r="C614" s="25" t="s">
        <v>816</v>
      </c>
      <c r="D614" s="26" t="s">
        <v>483</v>
      </c>
      <c r="E614" s="47">
        <v>29.7</v>
      </c>
      <c r="F614" s="27">
        <v>14.5</v>
      </c>
      <c r="G614" s="90">
        <f t="shared" si="34"/>
        <v>430.65</v>
      </c>
      <c r="H614" s="23">
        <f t="shared" si="35"/>
        <v>1.0711265144976527E-5</v>
      </c>
      <c r="I614" s="107">
        <f>ROUND(F614*Прил.10!$D$12,2)</f>
        <v>116.58</v>
      </c>
      <c r="J614" s="28">
        <f t="shared" si="36"/>
        <v>3462.43</v>
      </c>
    </row>
    <row r="615" spans="1:10" s="16" customFormat="1" ht="15.6" hidden="1" customHeight="1" outlineLevel="1" x14ac:dyDescent="0.25">
      <c r="A615" s="96">
        <v>551</v>
      </c>
      <c r="B615" s="24" t="s">
        <v>1069</v>
      </c>
      <c r="C615" s="25" t="s">
        <v>1070</v>
      </c>
      <c r="D615" s="26" t="s">
        <v>460</v>
      </c>
      <c r="E615" s="47">
        <v>16.576499999999999</v>
      </c>
      <c r="F615" s="27">
        <v>25.8</v>
      </c>
      <c r="G615" s="90">
        <f t="shared" si="34"/>
        <v>427.67</v>
      </c>
      <c r="H615" s="23">
        <f t="shared" si="35"/>
        <v>1.0637145627660772E-5</v>
      </c>
      <c r="I615" s="107">
        <f>ROUND(F615*Прил.10!$D$12,2)</f>
        <v>207.43</v>
      </c>
      <c r="J615" s="28">
        <f t="shared" si="36"/>
        <v>3438.46</v>
      </c>
    </row>
    <row r="616" spans="1:10" s="16" customFormat="1" ht="31.15" hidden="1" customHeight="1" outlineLevel="1" x14ac:dyDescent="0.25">
      <c r="A616" s="96">
        <v>552</v>
      </c>
      <c r="B616" s="91" t="s">
        <v>477</v>
      </c>
      <c r="C616" s="25" t="s">
        <v>1071</v>
      </c>
      <c r="D616" s="26" t="s">
        <v>513</v>
      </c>
      <c r="E616" s="47">
        <v>4</v>
      </c>
      <c r="F616" s="30">
        <v>106.66</v>
      </c>
      <c r="G616" s="90">
        <f t="shared" si="34"/>
        <v>426.64</v>
      </c>
      <c r="H616" s="23">
        <f t="shared" si="35"/>
        <v>1.0611527136776467E-5</v>
      </c>
      <c r="I616" s="107">
        <f>ROUND(F616*Прил.10!$D$12,2)</f>
        <v>857.55</v>
      </c>
      <c r="J616" s="28">
        <f t="shared" si="36"/>
        <v>3430.2</v>
      </c>
    </row>
    <row r="617" spans="1:10" s="16" customFormat="1" ht="31.15" hidden="1" customHeight="1" outlineLevel="1" x14ac:dyDescent="0.25">
      <c r="A617" s="96">
        <v>553</v>
      </c>
      <c r="B617" s="91" t="s">
        <v>477</v>
      </c>
      <c r="C617" s="25" t="s">
        <v>1072</v>
      </c>
      <c r="D617" s="26" t="s">
        <v>672</v>
      </c>
      <c r="E617" s="47">
        <v>0.05</v>
      </c>
      <c r="F617" s="27">
        <v>8179.15</v>
      </c>
      <c r="G617" s="90">
        <f t="shared" si="34"/>
        <v>408.96</v>
      </c>
      <c r="H617" s="23">
        <f t="shared" si="35"/>
        <v>1.0171784497131314E-5</v>
      </c>
      <c r="I617" s="107">
        <f>ROUND(F617*Прил.10!$D$12,2)</f>
        <v>65760.37</v>
      </c>
      <c r="J617" s="28">
        <f t="shared" si="36"/>
        <v>3288.02</v>
      </c>
    </row>
    <row r="618" spans="1:10" s="16" customFormat="1" ht="31.15" hidden="1" customHeight="1" outlineLevel="1" x14ac:dyDescent="0.25">
      <c r="A618" s="96">
        <v>554</v>
      </c>
      <c r="B618" s="91" t="s">
        <v>477</v>
      </c>
      <c r="C618" s="25" t="s">
        <v>1073</v>
      </c>
      <c r="D618" s="26" t="s">
        <v>513</v>
      </c>
      <c r="E618" s="47">
        <v>5</v>
      </c>
      <c r="F618" s="27">
        <v>81.23</v>
      </c>
      <c r="G618" s="90">
        <f t="shared" si="34"/>
        <v>406.15</v>
      </c>
      <c r="H618" s="23">
        <f t="shared" si="35"/>
        <v>1.0101893274427531E-5</v>
      </c>
      <c r="I618" s="107">
        <f>ROUND(F618*Прил.10!$D$12,2)</f>
        <v>653.09</v>
      </c>
      <c r="J618" s="28">
        <f t="shared" si="36"/>
        <v>3265.45</v>
      </c>
    </row>
    <row r="619" spans="1:10" s="16" customFormat="1" ht="62.45" hidden="1" customHeight="1" outlineLevel="1" x14ac:dyDescent="0.25">
      <c r="A619" s="96">
        <v>555</v>
      </c>
      <c r="B619" s="24" t="s">
        <v>1074</v>
      </c>
      <c r="C619" s="25" t="s">
        <v>1075</v>
      </c>
      <c r="D619" s="26" t="s">
        <v>483</v>
      </c>
      <c r="E619" s="47">
        <v>0.93600000000000005</v>
      </c>
      <c r="F619" s="27">
        <v>427.3</v>
      </c>
      <c r="G619" s="90">
        <f t="shared" si="34"/>
        <v>399.95</v>
      </c>
      <c r="H619" s="23">
        <f t="shared" si="35"/>
        <v>9.9476848826967656E-6</v>
      </c>
      <c r="I619" s="107">
        <f>ROUND(F619*Прил.10!$D$12,2)</f>
        <v>3435.49</v>
      </c>
      <c r="J619" s="28">
        <f t="shared" si="36"/>
        <v>3215.62</v>
      </c>
    </row>
    <row r="620" spans="1:10" s="16" customFormat="1" ht="31.15" hidden="1" customHeight="1" outlineLevel="1" x14ac:dyDescent="0.25">
      <c r="A620" s="96">
        <v>556</v>
      </c>
      <c r="B620" s="91" t="s">
        <v>477</v>
      </c>
      <c r="C620" s="25" t="s">
        <v>1076</v>
      </c>
      <c r="D620" s="26" t="s">
        <v>513</v>
      </c>
      <c r="E620" s="47">
        <v>2</v>
      </c>
      <c r="F620" s="30">
        <v>198.37</v>
      </c>
      <c r="G620" s="90">
        <f t="shared" si="34"/>
        <v>396.74</v>
      </c>
      <c r="H620" s="23">
        <f t="shared" si="35"/>
        <v>9.8678447314942238E-6</v>
      </c>
      <c r="I620" s="107">
        <f>ROUND(F620*Прил.10!$D$12,2)</f>
        <v>1594.89</v>
      </c>
      <c r="J620" s="28">
        <f t="shared" si="36"/>
        <v>3189.78</v>
      </c>
    </row>
    <row r="621" spans="1:10" s="16" customFormat="1" ht="15.6" hidden="1" customHeight="1" outlineLevel="1" x14ac:dyDescent="0.25">
      <c r="A621" s="96">
        <v>557</v>
      </c>
      <c r="B621" s="24" t="s">
        <v>1077</v>
      </c>
      <c r="C621" s="25" t="s">
        <v>1078</v>
      </c>
      <c r="D621" s="26" t="s">
        <v>446</v>
      </c>
      <c r="E621" s="47">
        <v>4.0300000000000002E-2</v>
      </c>
      <c r="F621" s="27">
        <v>9820.99</v>
      </c>
      <c r="G621" s="90">
        <f t="shared" si="34"/>
        <v>395.79</v>
      </c>
      <c r="H621" s="23">
        <f t="shared" si="35"/>
        <v>9.8442160263096719E-6</v>
      </c>
      <c r="I621" s="107">
        <f>ROUND(F621*Прил.10!$D$12,2)</f>
        <v>78960.759999999995</v>
      </c>
      <c r="J621" s="28">
        <f t="shared" si="36"/>
        <v>3182.12</v>
      </c>
    </row>
    <row r="622" spans="1:10" s="16" customFormat="1" ht="62.45" hidden="1" customHeight="1" outlineLevel="1" x14ac:dyDescent="0.25">
      <c r="A622" s="96">
        <v>558</v>
      </c>
      <c r="B622" s="24" t="s">
        <v>1079</v>
      </c>
      <c r="C622" s="25" t="s">
        <v>1080</v>
      </c>
      <c r="D622" s="26" t="s">
        <v>483</v>
      </c>
      <c r="E622" s="47">
        <v>11.847200000000001</v>
      </c>
      <c r="F622" s="27">
        <v>33.39</v>
      </c>
      <c r="G622" s="90">
        <f t="shared" si="34"/>
        <v>395.58</v>
      </c>
      <c r="H622" s="23">
        <f t="shared" si="35"/>
        <v>9.8389928388478222E-6</v>
      </c>
      <c r="I622" s="107">
        <f>ROUND(F622*Прил.10!$D$12,2)</f>
        <v>268.45999999999998</v>
      </c>
      <c r="J622" s="28">
        <f t="shared" si="36"/>
        <v>3180.5</v>
      </c>
    </row>
    <row r="623" spans="1:10" s="16" customFormat="1" ht="124.9" hidden="1" customHeight="1" outlineLevel="1" x14ac:dyDescent="0.25">
      <c r="A623" s="96">
        <v>559</v>
      </c>
      <c r="B623" s="24" t="s">
        <v>1081</v>
      </c>
      <c r="C623" s="25" t="s">
        <v>1082</v>
      </c>
      <c r="D623" s="26" t="s">
        <v>446</v>
      </c>
      <c r="E623" s="47">
        <v>2.8351999999999999E-2</v>
      </c>
      <c r="F623" s="27">
        <v>13716.29</v>
      </c>
      <c r="G623" s="90">
        <f t="shared" si="34"/>
        <v>388.88</v>
      </c>
      <c r="H623" s="23">
        <f t="shared" si="35"/>
        <v>9.6723482864936073E-6</v>
      </c>
      <c r="I623" s="107">
        <f>ROUND(F623*Прил.10!$D$12,2)</f>
        <v>110278.97</v>
      </c>
      <c r="J623" s="28">
        <f t="shared" si="36"/>
        <v>3126.63</v>
      </c>
    </row>
    <row r="624" spans="1:10" s="16" customFormat="1" ht="31.15" hidden="1" customHeight="1" outlineLevel="1" x14ac:dyDescent="0.25">
      <c r="A624" s="96">
        <v>560</v>
      </c>
      <c r="B624" s="24" t="s">
        <v>1083</v>
      </c>
      <c r="C624" s="25" t="s">
        <v>1084</v>
      </c>
      <c r="D624" s="26" t="s">
        <v>697</v>
      </c>
      <c r="E624" s="47">
        <v>4.5960000000000001</v>
      </c>
      <c r="F624" s="27">
        <v>83</v>
      </c>
      <c r="G624" s="90">
        <f t="shared" si="34"/>
        <v>381.47</v>
      </c>
      <c r="H624" s="23">
        <f t="shared" si="35"/>
        <v>9.4880443860540952E-6</v>
      </c>
      <c r="I624" s="107">
        <f>ROUND(F624*Прил.10!$D$12,2)</f>
        <v>667.32</v>
      </c>
      <c r="J624" s="28">
        <f t="shared" si="36"/>
        <v>3067</v>
      </c>
    </row>
    <row r="625" spans="1:10" s="16" customFormat="1" ht="15.6" hidden="1" customHeight="1" outlineLevel="1" x14ac:dyDescent="0.25">
      <c r="A625" s="96">
        <v>561</v>
      </c>
      <c r="B625" s="24" t="s">
        <v>1085</v>
      </c>
      <c r="C625" s="25" t="s">
        <v>1086</v>
      </c>
      <c r="D625" s="26" t="s">
        <v>494</v>
      </c>
      <c r="E625" s="47">
        <v>11.771000000000001</v>
      </c>
      <c r="F625" s="27">
        <v>32.299999999999997</v>
      </c>
      <c r="G625" s="90">
        <f t="shared" si="34"/>
        <v>380.2</v>
      </c>
      <c r="H625" s="23">
        <f t="shared" si="35"/>
        <v>9.4564565380705338E-6</v>
      </c>
      <c r="I625" s="107">
        <f>ROUND(F625*Прил.10!$D$12,2)</f>
        <v>259.69</v>
      </c>
      <c r="J625" s="28">
        <f t="shared" si="36"/>
        <v>3056.81</v>
      </c>
    </row>
    <row r="626" spans="1:10" s="16" customFormat="1" ht="31.15" hidden="1" customHeight="1" outlineLevel="1" x14ac:dyDescent="0.25">
      <c r="A626" s="96">
        <v>562</v>
      </c>
      <c r="B626" s="24" t="s">
        <v>1087</v>
      </c>
      <c r="C626" s="25" t="s">
        <v>1088</v>
      </c>
      <c r="D626" s="26" t="s">
        <v>446</v>
      </c>
      <c r="E626" s="47">
        <v>9.2835999999999995E-3</v>
      </c>
      <c r="F626" s="27">
        <v>40650</v>
      </c>
      <c r="G626" s="90">
        <f t="shared" si="34"/>
        <v>377.38</v>
      </c>
      <c r="H626" s="23">
        <f t="shared" si="35"/>
        <v>9.3863165921542831E-6</v>
      </c>
      <c r="I626" s="107">
        <f>ROUND(F626*Прил.10!$D$12,2)</f>
        <v>326826</v>
      </c>
      <c r="J626" s="28">
        <f t="shared" si="36"/>
        <v>3034.12</v>
      </c>
    </row>
    <row r="627" spans="1:10" s="16" customFormat="1" ht="62.45" hidden="1" customHeight="1" outlineLevel="1" x14ac:dyDescent="0.25">
      <c r="A627" s="96">
        <v>563</v>
      </c>
      <c r="B627" s="24" t="s">
        <v>1089</v>
      </c>
      <c r="C627" s="25" t="s">
        <v>1090</v>
      </c>
      <c r="D627" s="26" t="s">
        <v>483</v>
      </c>
      <c r="E627" s="47">
        <v>0.94830000000000003</v>
      </c>
      <c r="F627" s="27">
        <v>396.93</v>
      </c>
      <c r="G627" s="90">
        <f t="shared" si="34"/>
        <v>376.41</v>
      </c>
      <c r="H627" s="23">
        <f t="shared" si="35"/>
        <v>9.3621904405447929E-6</v>
      </c>
      <c r="I627" s="107">
        <f>ROUND(F627*Прил.10!$D$12,2)</f>
        <v>3191.32</v>
      </c>
      <c r="J627" s="28">
        <f t="shared" si="36"/>
        <v>3026.33</v>
      </c>
    </row>
    <row r="628" spans="1:10" s="16" customFormat="1" ht="15.6" hidden="1" customHeight="1" outlineLevel="1" x14ac:dyDescent="0.25">
      <c r="A628" s="96">
        <v>564</v>
      </c>
      <c r="B628" s="91" t="s">
        <v>477</v>
      </c>
      <c r="C628" s="25" t="s">
        <v>1091</v>
      </c>
      <c r="D628" s="26" t="s">
        <v>453</v>
      </c>
      <c r="E628" s="47">
        <v>985</v>
      </c>
      <c r="F628" s="27">
        <v>0.38</v>
      </c>
      <c r="G628" s="90">
        <f t="shared" si="34"/>
        <v>374.3</v>
      </c>
      <c r="H628" s="23">
        <f t="shared" si="35"/>
        <v>9.3097098427138378E-6</v>
      </c>
      <c r="I628" s="107">
        <f>ROUND(F628*Прил.10!$D$12,2)</f>
        <v>3.06</v>
      </c>
      <c r="J628" s="28">
        <f t="shared" si="36"/>
        <v>3014.1</v>
      </c>
    </row>
    <row r="629" spans="1:10" s="16" customFormat="1" ht="15.6" hidden="1" customHeight="1" outlineLevel="1" x14ac:dyDescent="0.25">
      <c r="A629" s="96">
        <v>565</v>
      </c>
      <c r="B629" s="91" t="s">
        <v>477</v>
      </c>
      <c r="C629" s="25" t="s">
        <v>1092</v>
      </c>
      <c r="D629" s="26" t="s">
        <v>513</v>
      </c>
      <c r="E629" s="47">
        <v>250</v>
      </c>
      <c r="F629" s="27">
        <v>1.49</v>
      </c>
      <c r="G629" s="90">
        <f t="shared" si="34"/>
        <v>372.5</v>
      </c>
      <c r="H629" s="23">
        <f t="shared" si="35"/>
        <v>9.2649396644694222E-6</v>
      </c>
      <c r="I629" s="107">
        <f>ROUND(F629*Прил.10!$D$12,2)</f>
        <v>11.98</v>
      </c>
      <c r="J629" s="28">
        <f t="shared" si="36"/>
        <v>2995</v>
      </c>
    </row>
    <row r="630" spans="1:10" s="16" customFormat="1" ht="31.15" hidden="1" customHeight="1" outlineLevel="1" x14ac:dyDescent="0.25">
      <c r="A630" s="96">
        <v>566</v>
      </c>
      <c r="B630" s="24" t="s">
        <v>1093</v>
      </c>
      <c r="C630" s="25" t="s">
        <v>1094</v>
      </c>
      <c r="D630" s="26" t="s">
        <v>446</v>
      </c>
      <c r="E630" s="47">
        <v>3.8031000000000002E-2</v>
      </c>
      <c r="F630" s="27">
        <v>9793</v>
      </c>
      <c r="G630" s="90">
        <f t="shared" si="34"/>
        <v>372.44</v>
      </c>
      <c r="H630" s="23">
        <f t="shared" si="35"/>
        <v>9.2634473251946072E-6</v>
      </c>
      <c r="I630" s="107">
        <f>ROUND(F630*Прил.10!$D$12,2)</f>
        <v>78735.72</v>
      </c>
      <c r="J630" s="28">
        <f t="shared" si="36"/>
        <v>2994.4</v>
      </c>
    </row>
    <row r="631" spans="1:10" s="16" customFormat="1" ht="15.6" hidden="1" customHeight="1" outlineLevel="1" x14ac:dyDescent="0.25">
      <c r="A631" s="96">
        <v>567</v>
      </c>
      <c r="B631" s="24" t="s">
        <v>1095</v>
      </c>
      <c r="C631" s="25" t="s">
        <v>1096</v>
      </c>
      <c r="D631" s="26" t="s">
        <v>446</v>
      </c>
      <c r="E631" s="47">
        <v>1.5311999999999999E-2</v>
      </c>
      <c r="F631" s="27">
        <v>24119</v>
      </c>
      <c r="G631" s="90">
        <f t="shared" si="34"/>
        <v>369.31</v>
      </c>
      <c r="H631" s="23">
        <f t="shared" si="35"/>
        <v>9.185596959691817E-6</v>
      </c>
      <c r="I631" s="107">
        <f>ROUND(F631*Прил.10!$D$12,2)</f>
        <v>193916.76</v>
      </c>
      <c r="J631" s="28">
        <f t="shared" si="36"/>
        <v>2969.25</v>
      </c>
    </row>
    <row r="632" spans="1:10" s="16" customFormat="1" ht="46.9" hidden="1" customHeight="1" outlineLevel="1" x14ac:dyDescent="0.25">
      <c r="A632" s="96">
        <v>568</v>
      </c>
      <c r="B632" s="24" t="s">
        <v>1097</v>
      </c>
      <c r="C632" s="25" t="s">
        <v>1098</v>
      </c>
      <c r="D632" s="26" t="s">
        <v>446</v>
      </c>
      <c r="E632" s="47">
        <v>6.3839999999999994E-2</v>
      </c>
      <c r="F632" s="27">
        <v>5763</v>
      </c>
      <c r="G632" s="90">
        <f t="shared" si="34"/>
        <v>367.91</v>
      </c>
      <c r="H632" s="23">
        <f t="shared" si="35"/>
        <v>9.1507757099461608E-6</v>
      </c>
      <c r="I632" s="107">
        <f>ROUND(F632*Прил.10!$D$12,2)</f>
        <v>46334.52</v>
      </c>
      <c r="J632" s="28">
        <f t="shared" si="36"/>
        <v>2958</v>
      </c>
    </row>
    <row r="633" spans="1:10" s="16" customFormat="1" ht="31.15" hidden="1" customHeight="1" outlineLevel="1" x14ac:dyDescent="0.25">
      <c r="A633" s="96">
        <v>569</v>
      </c>
      <c r="B633" s="91" t="s">
        <v>477</v>
      </c>
      <c r="C633" s="25" t="s">
        <v>1099</v>
      </c>
      <c r="D633" s="26" t="s">
        <v>453</v>
      </c>
      <c r="E633" s="47">
        <v>1050</v>
      </c>
      <c r="F633" s="30">
        <v>0.35</v>
      </c>
      <c r="G633" s="90">
        <f t="shared" si="34"/>
        <v>367.5</v>
      </c>
      <c r="H633" s="23">
        <f t="shared" si="35"/>
        <v>9.1405780582349331E-6</v>
      </c>
      <c r="I633" s="107">
        <f>ROUND(F633*Прил.10!$D$12,2)</f>
        <v>2.81</v>
      </c>
      <c r="J633" s="28">
        <f t="shared" si="36"/>
        <v>2950.5</v>
      </c>
    </row>
    <row r="634" spans="1:10" s="16" customFormat="1" ht="31.15" hidden="1" customHeight="1" outlineLevel="1" x14ac:dyDescent="0.25">
      <c r="A634" s="96">
        <v>570</v>
      </c>
      <c r="B634" s="91" t="s">
        <v>477</v>
      </c>
      <c r="C634" s="25" t="s">
        <v>1100</v>
      </c>
      <c r="D634" s="26" t="s">
        <v>453</v>
      </c>
      <c r="E634" s="47">
        <v>3</v>
      </c>
      <c r="F634" s="27">
        <v>121.18</v>
      </c>
      <c r="G634" s="90">
        <f t="shared" si="34"/>
        <v>363.54</v>
      </c>
      <c r="H634" s="23">
        <f t="shared" si="35"/>
        <v>9.0420836660972174E-6</v>
      </c>
      <c r="I634" s="107">
        <f>ROUND(F634*Прил.10!$D$12,2)</f>
        <v>974.29</v>
      </c>
      <c r="J634" s="28">
        <f t="shared" si="36"/>
        <v>2922.87</v>
      </c>
    </row>
    <row r="635" spans="1:10" s="16" customFormat="1" ht="31.15" hidden="1" customHeight="1" outlineLevel="1" x14ac:dyDescent="0.25">
      <c r="A635" s="96">
        <v>571</v>
      </c>
      <c r="B635" s="24" t="s">
        <v>1101</v>
      </c>
      <c r="C635" s="25" t="s">
        <v>1102</v>
      </c>
      <c r="D635" s="26" t="s">
        <v>446</v>
      </c>
      <c r="E635" s="47">
        <v>5.4619999999999998E-3</v>
      </c>
      <c r="F635" s="27">
        <v>65750</v>
      </c>
      <c r="G635" s="90">
        <f t="shared" si="34"/>
        <v>359.13</v>
      </c>
      <c r="H635" s="23">
        <f t="shared" si="35"/>
        <v>8.9323967293983991E-6</v>
      </c>
      <c r="I635" s="107">
        <f>ROUND(F635*Прил.10!$D$12,2)</f>
        <v>528630</v>
      </c>
      <c r="J635" s="28">
        <f t="shared" si="36"/>
        <v>2887.38</v>
      </c>
    </row>
    <row r="636" spans="1:10" s="16" customFormat="1" ht="46.9" hidden="1" customHeight="1" outlineLevel="1" x14ac:dyDescent="0.25">
      <c r="A636" s="96">
        <v>572</v>
      </c>
      <c r="B636" s="24" t="s">
        <v>1103</v>
      </c>
      <c r="C636" s="25" t="s">
        <v>1104</v>
      </c>
      <c r="D636" s="26" t="s">
        <v>446</v>
      </c>
      <c r="E636" s="47">
        <v>0.25216</v>
      </c>
      <c r="F636" s="27">
        <v>1412.5</v>
      </c>
      <c r="G636" s="90">
        <f t="shared" si="34"/>
        <v>356.18</v>
      </c>
      <c r="H636" s="23">
        <f t="shared" si="35"/>
        <v>8.8590233817200502E-6</v>
      </c>
      <c r="I636" s="107">
        <f>ROUND(F636*Прил.10!$D$12,2)</f>
        <v>11356.5</v>
      </c>
      <c r="J636" s="28">
        <f t="shared" si="36"/>
        <v>2863.66</v>
      </c>
    </row>
    <row r="637" spans="1:10" s="16" customFormat="1" ht="15.6" hidden="1" customHeight="1" outlineLevel="1" x14ac:dyDescent="0.25">
      <c r="A637" s="96">
        <v>573</v>
      </c>
      <c r="B637" s="24" t="s">
        <v>1105</v>
      </c>
      <c r="C637" s="25" t="s">
        <v>1106</v>
      </c>
      <c r="D637" s="26" t="s">
        <v>460</v>
      </c>
      <c r="E637" s="47">
        <v>193.93938</v>
      </c>
      <c r="F637" s="27">
        <v>1.82</v>
      </c>
      <c r="G637" s="90">
        <f t="shared" si="34"/>
        <v>352.97</v>
      </c>
      <c r="H637" s="23">
        <f t="shared" si="35"/>
        <v>8.7791832305175084E-6</v>
      </c>
      <c r="I637" s="107">
        <f>ROUND(F637*Прил.10!$D$12,2)</f>
        <v>14.63</v>
      </c>
      <c r="J637" s="28">
        <f t="shared" si="36"/>
        <v>2837.33</v>
      </c>
    </row>
    <row r="638" spans="1:10" s="16" customFormat="1" ht="31.15" hidden="1" customHeight="1" outlineLevel="1" x14ac:dyDescent="0.25">
      <c r="A638" s="96">
        <v>574</v>
      </c>
      <c r="B638" s="24" t="s">
        <v>1107</v>
      </c>
      <c r="C638" s="25" t="s">
        <v>1108</v>
      </c>
      <c r="D638" s="26" t="s">
        <v>446</v>
      </c>
      <c r="E638" s="47">
        <v>6.2976000000000004E-2</v>
      </c>
      <c r="F638" s="27">
        <v>5527</v>
      </c>
      <c r="G638" s="90">
        <f t="shared" si="34"/>
        <v>348.07</v>
      </c>
      <c r="H638" s="23">
        <f t="shared" si="35"/>
        <v>8.6573088564077092E-6</v>
      </c>
      <c r="I638" s="107">
        <f>ROUND(F638*Прил.10!$D$12,2)</f>
        <v>44437.08</v>
      </c>
      <c r="J638" s="28">
        <f t="shared" si="36"/>
        <v>2798.47</v>
      </c>
    </row>
    <row r="639" spans="1:10" s="16" customFormat="1" ht="15.6" hidden="1" customHeight="1" outlineLevel="1" x14ac:dyDescent="0.25">
      <c r="A639" s="96">
        <v>575</v>
      </c>
      <c r="B639" s="91" t="s">
        <v>477</v>
      </c>
      <c r="C639" s="25" t="s">
        <v>1109</v>
      </c>
      <c r="D639" s="26" t="s">
        <v>513</v>
      </c>
      <c r="E639" s="47">
        <v>30</v>
      </c>
      <c r="F639" s="30">
        <v>11.54</v>
      </c>
      <c r="G639" s="90">
        <f t="shared" si="34"/>
        <v>346.2</v>
      </c>
      <c r="H639" s="23">
        <f t="shared" si="35"/>
        <v>8.6107976156760104E-6</v>
      </c>
      <c r="I639" s="107">
        <f>ROUND(F639*Прил.10!$D$12,2)</f>
        <v>92.78</v>
      </c>
      <c r="J639" s="28">
        <f t="shared" si="36"/>
        <v>2783.4</v>
      </c>
    </row>
    <row r="640" spans="1:10" s="16" customFormat="1" ht="31.15" hidden="1" customHeight="1" outlineLevel="1" x14ac:dyDescent="0.25">
      <c r="A640" s="96">
        <v>576</v>
      </c>
      <c r="B640" s="24" t="s">
        <v>1110</v>
      </c>
      <c r="C640" s="25" t="s">
        <v>1111</v>
      </c>
      <c r="D640" s="26" t="s">
        <v>460</v>
      </c>
      <c r="E640" s="47">
        <v>28.744</v>
      </c>
      <c r="F640" s="27">
        <v>11.99</v>
      </c>
      <c r="G640" s="90">
        <f t="shared" si="34"/>
        <v>344.64</v>
      </c>
      <c r="H640" s="23">
        <f t="shared" si="35"/>
        <v>8.5719967945308494E-6</v>
      </c>
      <c r="I640" s="107">
        <f>ROUND(F640*Прил.10!$D$12,2)</f>
        <v>96.4</v>
      </c>
      <c r="J640" s="28">
        <f t="shared" si="36"/>
        <v>2770.92</v>
      </c>
    </row>
    <row r="641" spans="1:10" s="16" customFormat="1" ht="62.45" hidden="1" customHeight="1" outlineLevel="1" x14ac:dyDescent="0.25">
      <c r="A641" s="96">
        <v>577</v>
      </c>
      <c r="B641" s="24" t="s">
        <v>1112</v>
      </c>
      <c r="C641" s="25" t="s">
        <v>1113</v>
      </c>
      <c r="D641" s="26" t="s">
        <v>446</v>
      </c>
      <c r="E641" s="47">
        <v>4.9000000000000002E-2</v>
      </c>
      <c r="F641" s="27">
        <v>6834.81</v>
      </c>
      <c r="G641" s="90">
        <f t="shared" si="34"/>
        <v>334.91</v>
      </c>
      <c r="H641" s="23">
        <f t="shared" si="35"/>
        <v>8.3299891087985341E-6</v>
      </c>
      <c r="I641" s="107">
        <f>ROUND(F641*Прил.10!$D$12,2)</f>
        <v>54951.87</v>
      </c>
      <c r="J641" s="28">
        <f t="shared" si="36"/>
        <v>2692.64</v>
      </c>
    </row>
    <row r="642" spans="1:10" s="16" customFormat="1" ht="46.9" hidden="1" customHeight="1" outlineLevel="1" x14ac:dyDescent="0.25">
      <c r="A642" s="96">
        <v>578</v>
      </c>
      <c r="B642" s="91" t="s">
        <v>477</v>
      </c>
      <c r="C642" s="25" t="s">
        <v>1114</v>
      </c>
      <c r="D642" s="26" t="s">
        <v>513</v>
      </c>
      <c r="E642" s="47">
        <v>1</v>
      </c>
      <c r="F642" s="30">
        <v>334.49</v>
      </c>
      <c r="G642" s="90">
        <f t="shared" si="34"/>
        <v>334.49</v>
      </c>
      <c r="H642" s="23">
        <f t="shared" si="35"/>
        <v>8.3195427338748381E-6</v>
      </c>
      <c r="I642" s="107">
        <f>ROUND(F642*Прил.10!$D$12,2)</f>
        <v>2689.3</v>
      </c>
      <c r="J642" s="28">
        <f t="shared" si="36"/>
        <v>2689.3</v>
      </c>
    </row>
    <row r="643" spans="1:10" s="16" customFormat="1" ht="78" hidden="1" customHeight="1" outlineLevel="1" x14ac:dyDescent="0.25">
      <c r="A643" s="96">
        <v>579</v>
      </c>
      <c r="B643" s="24" t="s">
        <v>1115</v>
      </c>
      <c r="C643" s="25" t="s">
        <v>1116</v>
      </c>
      <c r="D643" s="26" t="s">
        <v>446</v>
      </c>
      <c r="E643" s="47">
        <v>1.9392300000000001E-2</v>
      </c>
      <c r="F643" s="27">
        <v>17183</v>
      </c>
      <c r="G643" s="90">
        <f t="shared" si="34"/>
        <v>333.22</v>
      </c>
      <c r="H643" s="23">
        <f t="shared" si="35"/>
        <v>8.2879548858912784E-6</v>
      </c>
      <c r="I643" s="107">
        <f>ROUND(F643*Прил.10!$D$12,2)</f>
        <v>138151.32</v>
      </c>
      <c r="J643" s="28">
        <f t="shared" si="36"/>
        <v>2679.07</v>
      </c>
    </row>
    <row r="644" spans="1:10" s="16" customFormat="1" ht="46.9" hidden="1" customHeight="1" outlineLevel="1" x14ac:dyDescent="0.25">
      <c r="A644" s="96">
        <v>580</v>
      </c>
      <c r="B644" s="24" t="s">
        <v>1117</v>
      </c>
      <c r="C644" s="25" t="s">
        <v>1118</v>
      </c>
      <c r="D644" s="26" t="s">
        <v>483</v>
      </c>
      <c r="E644" s="47">
        <v>10</v>
      </c>
      <c r="F644" s="27">
        <v>32.67</v>
      </c>
      <c r="G644" s="90">
        <f t="shared" si="34"/>
        <v>326.7</v>
      </c>
      <c r="H644" s="23">
        <f t="shared" si="35"/>
        <v>8.1257873513615032E-6</v>
      </c>
      <c r="I644" s="107">
        <f>ROUND(F644*Прил.10!$D$12,2)</f>
        <v>262.67</v>
      </c>
      <c r="J644" s="28">
        <f t="shared" si="36"/>
        <v>2626.7</v>
      </c>
    </row>
    <row r="645" spans="1:10" s="16" customFormat="1" ht="15.6" hidden="1" customHeight="1" outlineLevel="1" x14ac:dyDescent="0.25">
      <c r="A645" s="96">
        <v>581</v>
      </c>
      <c r="B645" s="24" t="s">
        <v>1119</v>
      </c>
      <c r="C645" s="25" t="s">
        <v>1120</v>
      </c>
      <c r="D645" s="26" t="s">
        <v>446</v>
      </c>
      <c r="E645" s="47">
        <v>2.5239999999999999E-2</v>
      </c>
      <c r="F645" s="27">
        <v>12470</v>
      </c>
      <c r="G645" s="90">
        <f t="shared" si="34"/>
        <v>314.74</v>
      </c>
      <c r="H645" s="23">
        <f t="shared" si="35"/>
        <v>7.8283143892486064E-6</v>
      </c>
      <c r="I645" s="107">
        <f>ROUND(F645*Прил.10!$D$12,2)</f>
        <v>100258.8</v>
      </c>
      <c r="J645" s="28">
        <f t="shared" si="36"/>
        <v>2530.5300000000002</v>
      </c>
    </row>
    <row r="646" spans="1:10" s="16" customFormat="1" ht="31.15" hidden="1" customHeight="1" outlineLevel="1" x14ac:dyDescent="0.25">
      <c r="A646" s="96">
        <v>582</v>
      </c>
      <c r="B646" s="24" t="s">
        <v>1121</v>
      </c>
      <c r="C646" s="25" t="s">
        <v>1122</v>
      </c>
      <c r="D646" s="26" t="s">
        <v>446</v>
      </c>
      <c r="E646" s="47">
        <v>5.4989999999999997E-2</v>
      </c>
      <c r="F646" s="27">
        <v>5650</v>
      </c>
      <c r="G646" s="90">
        <f t="shared" si="34"/>
        <v>310.69</v>
      </c>
      <c r="H646" s="23">
        <f t="shared" si="35"/>
        <v>7.7275814881986708E-6</v>
      </c>
      <c r="I646" s="107">
        <f>ROUND(F646*Прил.10!$D$12,2)</f>
        <v>45426</v>
      </c>
      <c r="J646" s="28">
        <f t="shared" si="36"/>
        <v>2497.98</v>
      </c>
    </row>
    <row r="647" spans="1:10" s="16" customFormat="1" ht="15.6" hidden="1" customHeight="1" outlineLevel="1" x14ac:dyDescent="0.25">
      <c r="A647" s="96">
        <v>583</v>
      </c>
      <c r="B647" s="91" t="s">
        <v>477</v>
      </c>
      <c r="C647" s="25" t="s">
        <v>1123</v>
      </c>
      <c r="D647" s="26" t="s">
        <v>453</v>
      </c>
      <c r="E647" s="47">
        <v>39</v>
      </c>
      <c r="F647" s="27">
        <v>7.92</v>
      </c>
      <c r="G647" s="90">
        <f t="shared" si="34"/>
        <v>308.88</v>
      </c>
      <c r="H647" s="23">
        <f t="shared" si="35"/>
        <v>7.6825625867417852E-6</v>
      </c>
      <c r="I647" s="107">
        <f>ROUND(F647*Прил.10!$D$12,2)</f>
        <v>63.68</v>
      </c>
      <c r="J647" s="28">
        <f t="shared" si="36"/>
        <v>2483.52</v>
      </c>
    </row>
    <row r="648" spans="1:10" s="16" customFormat="1" ht="15.6" hidden="1" customHeight="1" outlineLevel="1" x14ac:dyDescent="0.25">
      <c r="A648" s="96">
        <v>584</v>
      </c>
      <c r="B648" s="24" t="s">
        <v>1124</v>
      </c>
      <c r="C648" s="25" t="s">
        <v>1125</v>
      </c>
      <c r="D648" s="26" t="s">
        <v>474</v>
      </c>
      <c r="E648" s="47">
        <v>6.8266999999999998</v>
      </c>
      <c r="F648" s="27">
        <v>44.3</v>
      </c>
      <c r="G648" s="90">
        <f t="shared" si="34"/>
        <v>302.42</v>
      </c>
      <c r="H648" s="23">
        <f t="shared" si="35"/>
        <v>7.5218873914868259E-6</v>
      </c>
      <c r="I648" s="107">
        <f>ROUND(F648*Прил.10!$D$12,2)</f>
        <v>356.17</v>
      </c>
      <c r="J648" s="28">
        <f t="shared" si="36"/>
        <v>2431.4699999999998</v>
      </c>
    </row>
    <row r="649" spans="1:10" s="16" customFormat="1" ht="15.6" hidden="1" customHeight="1" outlineLevel="1" x14ac:dyDescent="0.25">
      <c r="A649" s="96">
        <v>585</v>
      </c>
      <c r="B649" s="24" t="s">
        <v>1126</v>
      </c>
      <c r="C649" s="25" t="s">
        <v>1127</v>
      </c>
      <c r="D649" s="26" t="s">
        <v>460</v>
      </c>
      <c r="E649" s="47">
        <v>49.534130400000002</v>
      </c>
      <c r="F649" s="27">
        <v>6.09</v>
      </c>
      <c r="G649" s="90">
        <f t="shared" si="34"/>
        <v>301.66000000000003</v>
      </c>
      <c r="H649" s="23">
        <f t="shared" si="35"/>
        <v>7.5029844273391837E-6</v>
      </c>
      <c r="I649" s="107">
        <f>ROUND(F649*Прил.10!$D$12,2)</f>
        <v>48.96</v>
      </c>
      <c r="J649" s="28">
        <f t="shared" si="36"/>
        <v>2425.19</v>
      </c>
    </row>
    <row r="650" spans="1:10" s="16" customFormat="1" ht="31.15" hidden="1" customHeight="1" outlineLevel="1" x14ac:dyDescent="0.25">
      <c r="A650" s="96">
        <v>586</v>
      </c>
      <c r="B650" s="24" t="s">
        <v>1128</v>
      </c>
      <c r="C650" s="25" t="s">
        <v>1129</v>
      </c>
      <c r="D650" s="26" t="s">
        <v>443</v>
      </c>
      <c r="E650" s="47">
        <v>0.49878</v>
      </c>
      <c r="F650" s="27">
        <v>600</v>
      </c>
      <c r="G650" s="90">
        <f t="shared" si="34"/>
        <v>299.27</v>
      </c>
      <c r="H650" s="23">
        <f t="shared" si="35"/>
        <v>7.4435395795590973E-6</v>
      </c>
      <c r="I650" s="107">
        <f>ROUND(F650*Прил.10!$D$12,2)</f>
        <v>4824</v>
      </c>
      <c r="J650" s="28">
        <f t="shared" si="36"/>
        <v>2406.11</v>
      </c>
    </row>
    <row r="651" spans="1:10" s="16" customFormat="1" ht="93.6" hidden="1" customHeight="1" outlineLevel="1" x14ac:dyDescent="0.25">
      <c r="A651" s="96">
        <v>587</v>
      </c>
      <c r="B651" s="24" t="s">
        <v>1130</v>
      </c>
      <c r="C651" s="25" t="s">
        <v>1131</v>
      </c>
      <c r="D651" s="26" t="s">
        <v>623</v>
      </c>
      <c r="E651" s="47">
        <v>0.05</v>
      </c>
      <c r="F651" s="27">
        <v>5888.43</v>
      </c>
      <c r="G651" s="90">
        <f t="shared" si="34"/>
        <v>294.42</v>
      </c>
      <c r="H651" s="23">
        <f t="shared" si="35"/>
        <v>7.3229088215116438E-6</v>
      </c>
      <c r="I651" s="107">
        <f>ROUND(F651*Прил.10!$D$12,2)</f>
        <v>47342.98</v>
      </c>
      <c r="J651" s="28">
        <f t="shared" si="36"/>
        <v>2367.15</v>
      </c>
    </row>
    <row r="652" spans="1:10" s="16" customFormat="1" ht="124.9" hidden="1" customHeight="1" outlineLevel="1" x14ac:dyDescent="0.25">
      <c r="A652" s="96">
        <v>588</v>
      </c>
      <c r="B652" s="24" t="s">
        <v>1132</v>
      </c>
      <c r="C652" s="25" t="s">
        <v>1133</v>
      </c>
      <c r="D652" s="26" t="s">
        <v>623</v>
      </c>
      <c r="E652" s="47">
        <v>0.01</v>
      </c>
      <c r="F652" s="27">
        <v>29013.360000000001</v>
      </c>
      <c r="G652" s="90">
        <f t="shared" si="34"/>
        <v>290.13</v>
      </c>
      <c r="H652" s="23">
        <f t="shared" si="35"/>
        <v>7.216206563362452E-6</v>
      </c>
      <c r="I652" s="107">
        <f>ROUND(F652*Прил.10!$D$12,2)</f>
        <v>233267.41</v>
      </c>
      <c r="J652" s="28">
        <f t="shared" si="36"/>
        <v>2332.67</v>
      </c>
    </row>
    <row r="653" spans="1:10" s="16" customFormat="1" ht="31.15" hidden="1" customHeight="1" outlineLevel="1" x14ac:dyDescent="0.25">
      <c r="A653" s="96">
        <v>589</v>
      </c>
      <c r="B653" s="24" t="s">
        <v>1134</v>
      </c>
      <c r="C653" s="25" t="s">
        <v>1135</v>
      </c>
      <c r="D653" s="26" t="s">
        <v>446</v>
      </c>
      <c r="E653" s="47">
        <v>4.265E-2</v>
      </c>
      <c r="F653" s="27">
        <v>6780</v>
      </c>
      <c r="G653" s="90">
        <f t="shared" si="34"/>
        <v>289.17</v>
      </c>
      <c r="H653" s="23">
        <f t="shared" si="35"/>
        <v>7.1923291349654301E-6</v>
      </c>
      <c r="I653" s="107">
        <f>ROUND(F653*Прил.10!$D$12,2)</f>
        <v>54511.199999999997</v>
      </c>
      <c r="J653" s="28">
        <f t="shared" si="36"/>
        <v>2324.9</v>
      </c>
    </row>
    <row r="654" spans="1:10" s="16" customFormat="1" ht="15.6" hidden="1" customHeight="1" outlineLevel="1" x14ac:dyDescent="0.25">
      <c r="A654" s="96">
        <v>590</v>
      </c>
      <c r="B654" s="91" t="s">
        <v>477</v>
      </c>
      <c r="C654" s="25" t="s">
        <v>1136</v>
      </c>
      <c r="D654" s="26" t="s">
        <v>483</v>
      </c>
      <c r="E654" s="47">
        <v>15</v>
      </c>
      <c r="F654" s="27">
        <v>18.93</v>
      </c>
      <c r="G654" s="90">
        <f t="shared" si="34"/>
        <v>283.95</v>
      </c>
      <c r="H654" s="23">
        <f t="shared" si="35"/>
        <v>7.062495618056623E-6</v>
      </c>
      <c r="I654" s="107">
        <f>ROUND(F654*Прил.10!$D$12,2)</f>
        <v>152.19999999999999</v>
      </c>
      <c r="J654" s="28">
        <f t="shared" si="36"/>
        <v>2283</v>
      </c>
    </row>
    <row r="655" spans="1:10" s="16" customFormat="1" ht="46.9" hidden="1" customHeight="1" outlineLevel="1" x14ac:dyDescent="0.25">
      <c r="A655" s="96">
        <v>591</v>
      </c>
      <c r="B655" s="24" t="s">
        <v>1137</v>
      </c>
      <c r="C655" s="25" t="s">
        <v>1138</v>
      </c>
      <c r="D655" s="26" t="s">
        <v>446</v>
      </c>
      <c r="E655" s="47">
        <v>5.6202000000000002E-2</v>
      </c>
      <c r="F655" s="27">
        <v>5000</v>
      </c>
      <c r="G655" s="90">
        <f t="shared" si="34"/>
        <v>281.01</v>
      </c>
      <c r="H655" s="23">
        <f t="shared" si="35"/>
        <v>6.9893709935907441E-6</v>
      </c>
      <c r="I655" s="107">
        <f>ROUND(F655*Прил.10!$D$12,2)</f>
        <v>40200</v>
      </c>
      <c r="J655" s="28">
        <f t="shared" si="36"/>
        <v>2259.3200000000002</v>
      </c>
    </row>
    <row r="656" spans="1:10" s="16" customFormat="1" ht="15.6" hidden="1" customHeight="1" outlineLevel="1" x14ac:dyDescent="0.25">
      <c r="A656" s="96">
        <v>592</v>
      </c>
      <c r="B656" s="24" t="s">
        <v>1139</v>
      </c>
      <c r="C656" s="25" t="s">
        <v>1140</v>
      </c>
      <c r="D656" s="26" t="s">
        <v>540</v>
      </c>
      <c r="E656" s="47">
        <v>1</v>
      </c>
      <c r="F656" s="27">
        <v>277.5</v>
      </c>
      <c r="G656" s="90">
        <f t="shared" si="34"/>
        <v>277.5</v>
      </c>
      <c r="H656" s="23">
        <f t="shared" si="35"/>
        <v>6.9020691460141328E-6</v>
      </c>
      <c r="I656" s="107">
        <f>ROUND(F656*Прил.10!$D$12,2)</f>
        <v>2231.1</v>
      </c>
      <c r="J656" s="28">
        <f t="shared" si="36"/>
        <v>2231.1</v>
      </c>
    </row>
    <row r="657" spans="1:10" s="16" customFormat="1" ht="15.6" hidden="1" customHeight="1" outlineLevel="1" x14ac:dyDescent="0.25">
      <c r="A657" s="96">
        <v>593</v>
      </c>
      <c r="B657" s="24" t="s">
        <v>1141</v>
      </c>
      <c r="C657" s="25" t="s">
        <v>1142</v>
      </c>
      <c r="D657" s="26" t="s">
        <v>540</v>
      </c>
      <c r="E657" s="47">
        <v>7.1</v>
      </c>
      <c r="F657" s="27">
        <v>39</v>
      </c>
      <c r="G657" s="90">
        <f t="shared" si="34"/>
        <v>276.89999999999998</v>
      </c>
      <c r="H657" s="23">
        <f t="shared" si="35"/>
        <v>6.8871457532659937E-6</v>
      </c>
      <c r="I657" s="107">
        <f>ROUND(F657*Прил.10!$D$12,2)</f>
        <v>313.56</v>
      </c>
      <c r="J657" s="28">
        <f t="shared" si="36"/>
        <v>2226.2800000000002</v>
      </c>
    </row>
    <row r="658" spans="1:10" s="16" customFormat="1" ht="46.9" hidden="1" customHeight="1" outlineLevel="1" x14ac:dyDescent="0.25">
      <c r="A658" s="96">
        <v>594</v>
      </c>
      <c r="B658" s="24" t="s">
        <v>1143</v>
      </c>
      <c r="C658" s="25" t="s">
        <v>1144</v>
      </c>
      <c r="D658" s="26" t="s">
        <v>1006</v>
      </c>
      <c r="E658" s="47">
        <v>20</v>
      </c>
      <c r="F658" s="27">
        <v>13.75</v>
      </c>
      <c r="G658" s="90">
        <f t="shared" ref="G658:G721" si="37">ROUND(F658*E658,2)</f>
        <v>275</v>
      </c>
      <c r="H658" s="23">
        <f t="shared" ref="H658:H721" si="38">G658/$G$883</f>
        <v>6.8398883428968882E-6</v>
      </c>
      <c r="I658" s="107">
        <f>ROUND(F658*Прил.10!$D$12,2)</f>
        <v>110.55</v>
      </c>
      <c r="J658" s="28">
        <f t="shared" ref="J658:J721" si="39">ROUND(I658*E658,2)</f>
        <v>2211</v>
      </c>
    </row>
    <row r="659" spans="1:10" s="16" customFormat="1" ht="31.15" hidden="1" customHeight="1" outlineLevel="1" x14ac:dyDescent="0.25">
      <c r="A659" s="96">
        <v>595</v>
      </c>
      <c r="B659" s="24" t="s">
        <v>1145</v>
      </c>
      <c r="C659" s="25" t="s">
        <v>1146</v>
      </c>
      <c r="D659" s="26" t="s">
        <v>460</v>
      </c>
      <c r="E659" s="47">
        <v>10.618600000000001</v>
      </c>
      <c r="F659" s="27">
        <v>25.76</v>
      </c>
      <c r="G659" s="90">
        <f t="shared" si="37"/>
        <v>273.54000000000002</v>
      </c>
      <c r="H659" s="23">
        <f t="shared" si="38"/>
        <v>6.803574753876418E-6</v>
      </c>
      <c r="I659" s="107">
        <f>ROUND(F659*Прил.10!$D$12,2)</f>
        <v>207.11</v>
      </c>
      <c r="J659" s="28">
        <f t="shared" si="39"/>
        <v>2199.2199999999998</v>
      </c>
    </row>
    <row r="660" spans="1:10" s="16" customFormat="1" ht="31.15" hidden="1" customHeight="1" outlineLevel="1" x14ac:dyDescent="0.25">
      <c r="A660" s="96">
        <v>596</v>
      </c>
      <c r="B660" s="24" t="s">
        <v>1147</v>
      </c>
      <c r="C660" s="25" t="s">
        <v>1148</v>
      </c>
      <c r="D660" s="26" t="s">
        <v>446</v>
      </c>
      <c r="E660" s="47">
        <v>4.0500000000000001E-2</v>
      </c>
      <c r="F660" s="27">
        <v>6737.24</v>
      </c>
      <c r="G660" s="90">
        <f t="shared" si="37"/>
        <v>272.86</v>
      </c>
      <c r="H660" s="23">
        <f t="shared" si="38"/>
        <v>6.7866615754285273E-6</v>
      </c>
      <c r="I660" s="107">
        <f>ROUND(F660*Прил.10!$D$12,2)</f>
        <v>54167.41</v>
      </c>
      <c r="J660" s="28">
        <f t="shared" si="39"/>
        <v>2193.7800000000002</v>
      </c>
    </row>
    <row r="661" spans="1:10" s="16" customFormat="1" ht="140.44999999999999" hidden="1" customHeight="1" outlineLevel="1" x14ac:dyDescent="0.25">
      <c r="A661" s="96">
        <v>597</v>
      </c>
      <c r="B661" s="24" t="s">
        <v>1149</v>
      </c>
      <c r="C661" s="25" t="s">
        <v>1150</v>
      </c>
      <c r="D661" s="26" t="s">
        <v>623</v>
      </c>
      <c r="E661" s="47">
        <v>0.1</v>
      </c>
      <c r="F661" s="27">
        <v>2719.53</v>
      </c>
      <c r="G661" s="90">
        <f t="shared" si="37"/>
        <v>271.95</v>
      </c>
      <c r="H661" s="23">
        <f t="shared" si="38"/>
        <v>6.7640277630938504E-6</v>
      </c>
      <c r="I661" s="107">
        <f>ROUND(F661*Прил.10!$D$12,2)</f>
        <v>21865.02</v>
      </c>
      <c r="J661" s="28">
        <f t="shared" si="39"/>
        <v>2186.5</v>
      </c>
    </row>
    <row r="662" spans="1:10" s="16" customFormat="1" ht="31.15" hidden="1" customHeight="1" outlineLevel="1" x14ac:dyDescent="0.25">
      <c r="A662" s="96">
        <v>598</v>
      </c>
      <c r="B662" s="24" t="s">
        <v>1151</v>
      </c>
      <c r="C662" s="25" t="s">
        <v>1152</v>
      </c>
      <c r="D662" s="26" t="s">
        <v>446</v>
      </c>
      <c r="E662" s="47">
        <v>0.55200000000000005</v>
      </c>
      <c r="F662" s="27">
        <v>491.01</v>
      </c>
      <c r="G662" s="90">
        <f t="shared" si="37"/>
        <v>271.04000000000002</v>
      </c>
      <c r="H662" s="23">
        <f t="shared" si="38"/>
        <v>6.7413939507591734E-6</v>
      </c>
      <c r="I662" s="107">
        <f>ROUND(F662*Прил.10!$D$12,2)</f>
        <v>3947.72</v>
      </c>
      <c r="J662" s="28">
        <f t="shared" si="39"/>
        <v>2179.14</v>
      </c>
    </row>
    <row r="663" spans="1:10" s="16" customFormat="1" ht="15.6" hidden="1" customHeight="1" outlineLevel="1" x14ac:dyDescent="0.25">
      <c r="A663" s="96">
        <v>599</v>
      </c>
      <c r="B663" s="24" t="s">
        <v>1153</v>
      </c>
      <c r="C663" s="25" t="s">
        <v>1154</v>
      </c>
      <c r="D663" s="26" t="s">
        <v>460</v>
      </c>
      <c r="E663" s="47">
        <v>21</v>
      </c>
      <c r="F663" s="27">
        <v>12.6</v>
      </c>
      <c r="G663" s="90">
        <f t="shared" si="37"/>
        <v>264.60000000000002</v>
      </c>
      <c r="H663" s="23">
        <f t="shared" si="38"/>
        <v>6.5812162019291524E-6</v>
      </c>
      <c r="I663" s="107">
        <f>ROUND(F663*Прил.10!$D$12,2)</f>
        <v>101.3</v>
      </c>
      <c r="J663" s="28">
        <f t="shared" si="39"/>
        <v>2127.3000000000002</v>
      </c>
    </row>
    <row r="664" spans="1:10" s="16" customFormat="1" ht="15.6" hidden="1" customHeight="1" outlineLevel="1" x14ac:dyDescent="0.25">
      <c r="A664" s="96">
        <v>600</v>
      </c>
      <c r="B664" s="24" t="s">
        <v>1155</v>
      </c>
      <c r="C664" s="25" t="s">
        <v>1156</v>
      </c>
      <c r="D664" s="26" t="s">
        <v>443</v>
      </c>
      <c r="E664" s="47">
        <v>81.811216000000002</v>
      </c>
      <c r="F664" s="27">
        <v>3.15</v>
      </c>
      <c r="G664" s="90">
        <f t="shared" si="37"/>
        <v>257.70999999999998</v>
      </c>
      <c r="H664" s="23">
        <f t="shared" si="38"/>
        <v>6.4098459085380253E-6</v>
      </c>
      <c r="I664" s="107">
        <f>ROUND(F664*Прил.10!$D$12,2)</f>
        <v>25.33</v>
      </c>
      <c r="J664" s="28">
        <f t="shared" si="39"/>
        <v>2072.2800000000002</v>
      </c>
    </row>
    <row r="665" spans="1:10" s="16" customFormat="1" ht="46.9" hidden="1" customHeight="1" outlineLevel="1" x14ac:dyDescent="0.25">
      <c r="A665" s="96">
        <v>601</v>
      </c>
      <c r="B665" s="24" t="s">
        <v>1157</v>
      </c>
      <c r="C665" s="25" t="s">
        <v>1158</v>
      </c>
      <c r="D665" s="26" t="s">
        <v>460</v>
      </c>
      <c r="E665" s="47">
        <v>2.8205</v>
      </c>
      <c r="F665" s="27">
        <v>91.29</v>
      </c>
      <c r="G665" s="90">
        <f t="shared" si="37"/>
        <v>257.48</v>
      </c>
      <c r="H665" s="23">
        <f t="shared" si="38"/>
        <v>6.4041252746512398E-6</v>
      </c>
      <c r="I665" s="107">
        <f>ROUND(F665*Прил.10!$D$12,2)</f>
        <v>733.97</v>
      </c>
      <c r="J665" s="28">
        <f t="shared" si="39"/>
        <v>2070.16</v>
      </c>
    </row>
    <row r="666" spans="1:10" s="16" customFormat="1" ht="46.9" hidden="1" customHeight="1" outlineLevel="1" x14ac:dyDescent="0.25">
      <c r="A666" s="96">
        <v>602</v>
      </c>
      <c r="B666" s="91" t="s">
        <v>477</v>
      </c>
      <c r="C666" s="25" t="s">
        <v>1159</v>
      </c>
      <c r="D666" s="26" t="s">
        <v>513</v>
      </c>
      <c r="E666" s="47">
        <v>4</v>
      </c>
      <c r="F666" s="30">
        <v>64.010000000000005</v>
      </c>
      <c r="G666" s="90">
        <f t="shared" si="37"/>
        <v>256.04000000000002</v>
      </c>
      <c r="H666" s="23">
        <f t="shared" si="38"/>
        <v>6.368309132055707E-6</v>
      </c>
      <c r="I666" s="107">
        <f>ROUND(F666*Прил.10!$D$12,2)</f>
        <v>514.64</v>
      </c>
      <c r="J666" s="28">
        <f t="shared" si="39"/>
        <v>2058.56</v>
      </c>
    </row>
    <row r="667" spans="1:10" s="16" customFormat="1" ht="31.15" hidden="1" customHeight="1" outlineLevel="1" x14ac:dyDescent="0.25">
      <c r="A667" s="96">
        <v>603</v>
      </c>
      <c r="B667" s="91" t="s">
        <v>477</v>
      </c>
      <c r="C667" s="25" t="s">
        <v>1160</v>
      </c>
      <c r="D667" s="26" t="s">
        <v>513</v>
      </c>
      <c r="E667" s="47">
        <v>10</v>
      </c>
      <c r="F667" s="30">
        <v>25.36</v>
      </c>
      <c r="G667" s="90">
        <f t="shared" si="37"/>
        <v>253.6</v>
      </c>
      <c r="H667" s="23">
        <f t="shared" si="38"/>
        <v>6.3076206682132757E-6</v>
      </c>
      <c r="I667" s="107">
        <f>ROUND(F667*Прил.10!$D$12,2)</f>
        <v>203.89</v>
      </c>
      <c r="J667" s="28">
        <f t="shared" si="39"/>
        <v>2038.9</v>
      </c>
    </row>
    <row r="668" spans="1:10" s="16" customFormat="1" ht="46.9" hidden="1" customHeight="1" outlineLevel="1" x14ac:dyDescent="0.25">
      <c r="A668" s="96">
        <v>604</v>
      </c>
      <c r="B668" s="91" t="s">
        <v>477</v>
      </c>
      <c r="C668" s="25" t="s">
        <v>1161</v>
      </c>
      <c r="D668" s="26" t="s">
        <v>513</v>
      </c>
      <c r="E668" s="47">
        <v>1</v>
      </c>
      <c r="F668" s="30">
        <v>248.3</v>
      </c>
      <c r="G668" s="90">
        <f t="shared" si="37"/>
        <v>248.3</v>
      </c>
      <c r="H668" s="23">
        <f t="shared" si="38"/>
        <v>6.1757973656047179E-6</v>
      </c>
      <c r="I668" s="107">
        <f>ROUND(F668*Прил.10!$D$12,2)</f>
        <v>1996.33</v>
      </c>
      <c r="J668" s="28">
        <f t="shared" si="39"/>
        <v>1996.33</v>
      </c>
    </row>
    <row r="669" spans="1:10" s="16" customFormat="1" ht="46.9" hidden="1" customHeight="1" outlineLevel="1" x14ac:dyDescent="0.25">
      <c r="A669" s="96">
        <v>605</v>
      </c>
      <c r="B669" s="24" t="s">
        <v>1162</v>
      </c>
      <c r="C669" s="25" t="s">
        <v>1163</v>
      </c>
      <c r="D669" s="26" t="s">
        <v>446</v>
      </c>
      <c r="E669" s="47">
        <v>1.6500000000000001E-2</v>
      </c>
      <c r="F669" s="27">
        <v>14830</v>
      </c>
      <c r="G669" s="90">
        <f t="shared" si="37"/>
        <v>244.7</v>
      </c>
      <c r="H669" s="23">
        <f t="shared" si="38"/>
        <v>6.0862570091158858E-6</v>
      </c>
      <c r="I669" s="107">
        <f>ROUND(F669*Прил.10!$D$12,2)</f>
        <v>119233.2</v>
      </c>
      <c r="J669" s="28">
        <f t="shared" si="39"/>
        <v>1967.35</v>
      </c>
    </row>
    <row r="670" spans="1:10" s="16" customFormat="1" ht="31.15" hidden="1" customHeight="1" outlineLevel="1" x14ac:dyDescent="0.25">
      <c r="A670" s="96">
        <v>606</v>
      </c>
      <c r="B670" s="24" t="s">
        <v>1164</v>
      </c>
      <c r="C670" s="25" t="s">
        <v>1165</v>
      </c>
      <c r="D670" s="26" t="s">
        <v>446</v>
      </c>
      <c r="E670" s="47">
        <v>1.26E-2</v>
      </c>
      <c r="F670" s="27">
        <v>19400</v>
      </c>
      <c r="G670" s="90">
        <f t="shared" si="37"/>
        <v>244.44</v>
      </c>
      <c r="H670" s="23">
        <f t="shared" si="38"/>
        <v>6.0797902055916921E-6</v>
      </c>
      <c r="I670" s="107">
        <f>ROUND(F670*Прил.10!$D$12,2)</f>
        <v>155976</v>
      </c>
      <c r="J670" s="28">
        <f t="shared" si="39"/>
        <v>1965.3</v>
      </c>
    </row>
    <row r="671" spans="1:10" s="16" customFormat="1" ht="31.15" hidden="1" customHeight="1" outlineLevel="1" x14ac:dyDescent="0.25">
      <c r="A671" s="96">
        <v>607</v>
      </c>
      <c r="B671" s="24" t="s">
        <v>1166</v>
      </c>
      <c r="C671" s="25" t="s">
        <v>1167</v>
      </c>
      <c r="D671" s="26" t="s">
        <v>460</v>
      </c>
      <c r="E671" s="47">
        <v>22.636399999999998</v>
      </c>
      <c r="F671" s="27">
        <v>10.75</v>
      </c>
      <c r="G671" s="90">
        <f t="shared" si="37"/>
        <v>243.34</v>
      </c>
      <c r="H671" s="23">
        <f t="shared" si="38"/>
        <v>6.0524306522201046E-6</v>
      </c>
      <c r="I671" s="107">
        <f>ROUND(F671*Прил.10!$D$12,2)</f>
        <v>86.43</v>
      </c>
      <c r="J671" s="28">
        <f t="shared" si="39"/>
        <v>1956.46</v>
      </c>
    </row>
    <row r="672" spans="1:10" s="16" customFormat="1" ht="15.6" hidden="1" customHeight="1" outlineLevel="1" x14ac:dyDescent="0.25">
      <c r="A672" s="96">
        <v>608</v>
      </c>
      <c r="B672" s="91" t="s">
        <v>477</v>
      </c>
      <c r="C672" s="25" t="s">
        <v>1168</v>
      </c>
      <c r="D672" s="26" t="s">
        <v>513</v>
      </c>
      <c r="E672" s="47">
        <v>2</v>
      </c>
      <c r="F672" s="30">
        <v>121.33</v>
      </c>
      <c r="G672" s="90">
        <f t="shared" si="37"/>
        <v>242.66</v>
      </c>
      <c r="H672" s="23">
        <f t="shared" si="38"/>
        <v>6.0355174737722139E-6</v>
      </c>
      <c r="I672" s="107">
        <f>ROUND(F672*Прил.10!$D$12,2)</f>
        <v>975.49</v>
      </c>
      <c r="J672" s="28">
        <f t="shared" si="39"/>
        <v>1950.98</v>
      </c>
    </row>
    <row r="673" spans="1:10" s="16" customFormat="1" ht="15.6" hidden="1" customHeight="1" outlineLevel="1" x14ac:dyDescent="0.25">
      <c r="A673" s="96">
        <v>609</v>
      </c>
      <c r="B673" s="91" t="s">
        <v>477</v>
      </c>
      <c r="C673" s="25" t="s">
        <v>1169</v>
      </c>
      <c r="D673" s="26" t="s">
        <v>483</v>
      </c>
      <c r="E673" s="47">
        <v>20</v>
      </c>
      <c r="F673" s="30">
        <v>12.12</v>
      </c>
      <c r="G673" s="90">
        <f t="shared" si="37"/>
        <v>242.4</v>
      </c>
      <c r="H673" s="23">
        <f t="shared" si="38"/>
        <v>6.029050670248021E-6</v>
      </c>
      <c r="I673" s="107">
        <f>ROUND(F673*Прил.10!$D$12,2)</f>
        <v>97.44</v>
      </c>
      <c r="J673" s="28">
        <f t="shared" si="39"/>
        <v>1948.8</v>
      </c>
    </row>
    <row r="674" spans="1:10" s="16" customFormat="1" ht="15.6" hidden="1" customHeight="1" outlineLevel="1" x14ac:dyDescent="0.25">
      <c r="A674" s="96">
        <v>610</v>
      </c>
      <c r="B674" s="24" t="s">
        <v>606</v>
      </c>
      <c r="C674" s="25" t="s">
        <v>607</v>
      </c>
      <c r="D674" s="26" t="s">
        <v>460</v>
      </c>
      <c r="E674" s="47">
        <v>25.28</v>
      </c>
      <c r="F674" s="27">
        <v>9.5</v>
      </c>
      <c r="G674" s="90">
        <f t="shared" si="37"/>
        <v>240.16</v>
      </c>
      <c r="H674" s="23">
        <f t="shared" si="38"/>
        <v>5.9733366706549702E-6</v>
      </c>
      <c r="I674" s="107">
        <f>ROUND(F674*Прил.10!$D$12,2)</f>
        <v>76.38</v>
      </c>
      <c r="J674" s="28">
        <f t="shared" si="39"/>
        <v>1930.89</v>
      </c>
    </row>
    <row r="675" spans="1:10" s="16" customFormat="1" ht="46.9" hidden="1" customHeight="1" outlineLevel="1" x14ac:dyDescent="0.25">
      <c r="A675" s="96">
        <v>611</v>
      </c>
      <c r="B675" s="24" t="s">
        <v>923</v>
      </c>
      <c r="C675" s="25" t="s">
        <v>1170</v>
      </c>
      <c r="D675" s="26" t="s">
        <v>443</v>
      </c>
      <c r="E675" s="47">
        <v>0.13</v>
      </c>
      <c r="F675" s="27">
        <v>1841.02</v>
      </c>
      <c r="G675" s="90">
        <f t="shared" si="37"/>
        <v>239.33</v>
      </c>
      <c r="H675" s="23">
        <f t="shared" si="38"/>
        <v>5.9526926440200448E-6</v>
      </c>
      <c r="I675" s="107">
        <f>ROUND(F675*Прил.10!$D$12,2)</f>
        <v>14801.8</v>
      </c>
      <c r="J675" s="28">
        <f t="shared" si="39"/>
        <v>1924.23</v>
      </c>
    </row>
    <row r="676" spans="1:10" s="16" customFormat="1" ht="31.15" hidden="1" customHeight="1" outlineLevel="1" x14ac:dyDescent="0.25">
      <c r="A676" s="96">
        <v>612</v>
      </c>
      <c r="B676" s="91" t="s">
        <v>477</v>
      </c>
      <c r="C676" s="25" t="s">
        <v>1171</v>
      </c>
      <c r="D676" s="26" t="s">
        <v>513</v>
      </c>
      <c r="E676" s="47">
        <v>60</v>
      </c>
      <c r="F676" s="30">
        <v>3.89</v>
      </c>
      <c r="G676" s="90">
        <f t="shared" si="37"/>
        <v>233.4</v>
      </c>
      <c r="H676" s="23">
        <f t="shared" si="38"/>
        <v>5.8051997790259413E-6</v>
      </c>
      <c r="I676" s="107">
        <f>ROUND(F676*Прил.10!$D$12,2)</f>
        <v>31.28</v>
      </c>
      <c r="J676" s="28">
        <f t="shared" si="39"/>
        <v>1876.8</v>
      </c>
    </row>
    <row r="677" spans="1:10" s="16" customFormat="1" ht="31.15" hidden="1" customHeight="1" outlineLevel="1" x14ac:dyDescent="0.25">
      <c r="A677" s="96">
        <v>613</v>
      </c>
      <c r="B677" s="91" t="s">
        <v>477</v>
      </c>
      <c r="C677" s="25" t="s">
        <v>1172</v>
      </c>
      <c r="D677" s="26" t="s">
        <v>513</v>
      </c>
      <c r="E677" s="47">
        <v>12</v>
      </c>
      <c r="F677" s="30">
        <v>19.2</v>
      </c>
      <c r="G677" s="90">
        <f t="shared" si="37"/>
        <v>230.4</v>
      </c>
      <c r="H677" s="23">
        <f t="shared" si="38"/>
        <v>5.7305828152852475E-6</v>
      </c>
      <c r="I677" s="107">
        <f>ROUND(F677*Прил.10!$D$12,2)</f>
        <v>154.37</v>
      </c>
      <c r="J677" s="28">
        <f t="shared" si="39"/>
        <v>1852.44</v>
      </c>
    </row>
    <row r="678" spans="1:10" s="16" customFormat="1" ht="31.15" hidden="1" customHeight="1" outlineLevel="1" x14ac:dyDescent="0.25">
      <c r="A678" s="96">
        <v>614</v>
      </c>
      <c r="B678" s="24" t="s">
        <v>1173</v>
      </c>
      <c r="C678" s="25" t="s">
        <v>1174</v>
      </c>
      <c r="D678" s="26" t="s">
        <v>446</v>
      </c>
      <c r="E678" s="47">
        <v>2.044E-2</v>
      </c>
      <c r="F678" s="27">
        <v>11200</v>
      </c>
      <c r="G678" s="90">
        <f t="shared" si="37"/>
        <v>228.93</v>
      </c>
      <c r="H678" s="23">
        <f t="shared" si="38"/>
        <v>5.6940205030523081E-6</v>
      </c>
      <c r="I678" s="107">
        <f>ROUND(F678*Прил.10!$D$12,2)</f>
        <v>90048</v>
      </c>
      <c r="J678" s="28">
        <f t="shared" si="39"/>
        <v>1840.58</v>
      </c>
    </row>
    <row r="679" spans="1:10" s="16" customFormat="1" ht="15.6" hidden="1" customHeight="1" outlineLevel="1" x14ac:dyDescent="0.25">
      <c r="A679" s="96">
        <v>615</v>
      </c>
      <c r="B679" s="91" t="s">
        <v>477</v>
      </c>
      <c r="C679" s="25" t="s">
        <v>1175</v>
      </c>
      <c r="D679" s="26" t="s">
        <v>513</v>
      </c>
      <c r="E679" s="47">
        <v>5</v>
      </c>
      <c r="F679" s="30">
        <v>45.6</v>
      </c>
      <c r="G679" s="90">
        <f t="shared" si="37"/>
        <v>228</v>
      </c>
      <c r="H679" s="23">
        <f t="shared" si="38"/>
        <v>5.6708892442926928E-6</v>
      </c>
      <c r="I679" s="107">
        <f>ROUND(F679*Прил.10!$D$12,2)</f>
        <v>366.62</v>
      </c>
      <c r="J679" s="28">
        <f t="shared" si="39"/>
        <v>1833.1</v>
      </c>
    </row>
    <row r="680" spans="1:10" s="16" customFormat="1" ht="15.6" hidden="1" customHeight="1" outlineLevel="1" x14ac:dyDescent="0.25">
      <c r="A680" s="96">
        <v>616</v>
      </c>
      <c r="B680" s="24" t="s">
        <v>1176</v>
      </c>
      <c r="C680" s="25" t="s">
        <v>1177</v>
      </c>
      <c r="D680" s="26" t="s">
        <v>474</v>
      </c>
      <c r="E680" s="47">
        <v>64.260000000000005</v>
      </c>
      <c r="F680" s="27">
        <v>3.5</v>
      </c>
      <c r="G680" s="90">
        <f t="shared" si="37"/>
        <v>224.91</v>
      </c>
      <c r="H680" s="23">
        <f t="shared" si="38"/>
        <v>5.5940337716397792E-6</v>
      </c>
      <c r="I680" s="107">
        <f>ROUND(F680*Прил.10!$D$12,2)</f>
        <v>28.14</v>
      </c>
      <c r="J680" s="28">
        <f t="shared" si="39"/>
        <v>1808.28</v>
      </c>
    </row>
    <row r="681" spans="1:10" s="16" customFormat="1" ht="31.15" hidden="1" customHeight="1" outlineLevel="1" x14ac:dyDescent="0.25">
      <c r="A681" s="96">
        <v>617</v>
      </c>
      <c r="B681" s="91" t="s">
        <v>477</v>
      </c>
      <c r="C681" s="25" t="s">
        <v>1178</v>
      </c>
      <c r="D681" s="26" t="s">
        <v>1179</v>
      </c>
      <c r="E681" s="47">
        <v>4</v>
      </c>
      <c r="F681" s="30">
        <v>56.08</v>
      </c>
      <c r="G681" s="90">
        <f t="shared" si="37"/>
        <v>224.32</v>
      </c>
      <c r="H681" s="23">
        <f t="shared" si="38"/>
        <v>5.5793591021041092E-6</v>
      </c>
      <c r="I681" s="107">
        <f>ROUND(F681*Прил.10!$D$12,2)</f>
        <v>450.88</v>
      </c>
      <c r="J681" s="28">
        <f t="shared" si="39"/>
        <v>1803.52</v>
      </c>
    </row>
    <row r="682" spans="1:10" s="16" customFormat="1" ht="15.6" hidden="1" customHeight="1" outlineLevel="1" x14ac:dyDescent="0.25">
      <c r="A682" s="96">
        <v>618</v>
      </c>
      <c r="B682" s="91" t="s">
        <v>477</v>
      </c>
      <c r="C682" s="25" t="s">
        <v>1180</v>
      </c>
      <c r="D682" s="26" t="s">
        <v>513</v>
      </c>
      <c r="E682" s="47">
        <v>7</v>
      </c>
      <c r="F682" s="30">
        <v>31.98</v>
      </c>
      <c r="G682" s="90">
        <f t="shared" si="37"/>
        <v>223.86</v>
      </c>
      <c r="H682" s="23">
        <f t="shared" si="38"/>
        <v>5.5679178343305366E-6</v>
      </c>
      <c r="I682" s="107">
        <f>ROUND(F682*Прил.10!$D$12,2)</f>
        <v>257.12</v>
      </c>
      <c r="J682" s="28">
        <f t="shared" si="39"/>
        <v>1799.84</v>
      </c>
    </row>
    <row r="683" spans="1:10" s="16" customFormat="1" ht="62.45" hidden="1" customHeight="1" outlineLevel="1" x14ac:dyDescent="0.25">
      <c r="A683" s="96">
        <v>619</v>
      </c>
      <c r="B683" s="24" t="s">
        <v>1181</v>
      </c>
      <c r="C683" s="25" t="s">
        <v>1182</v>
      </c>
      <c r="D683" s="26" t="s">
        <v>446</v>
      </c>
      <c r="E683" s="47">
        <v>8.0000000000000002E-3</v>
      </c>
      <c r="F683" s="27">
        <v>26932.42</v>
      </c>
      <c r="G683" s="90">
        <f t="shared" si="37"/>
        <v>215.46</v>
      </c>
      <c r="H683" s="23">
        <f t="shared" si="38"/>
        <v>5.3589903358565952E-6</v>
      </c>
      <c r="I683" s="107">
        <f>ROUND(F683*Прил.10!$D$12,2)</f>
        <v>216536.66</v>
      </c>
      <c r="J683" s="28">
        <f t="shared" si="39"/>
        <v>1732.29</v>
      </c>
    </row>
    <row r="684" spans="1:10" s="16" customFormat="1" ht="31.15" hidden="1" customHeight="1" outlineLevel="1" x14ac:dyDescent="0.25">
      <c r="A684" s="96">
        <v>620</v>
      </c>
      <c r="B684" s="24" t="s">
        <v>1183</v>
      </c>
      <c r="C684" s="25" t="s">
        <v>1184</v>
      </c>
      <c r="D684" s="26" t="s">
        <v>483</v>
      </c>
      <c r="E684" s="47">
        <v>100</v>
      </c>
      <c r="F684" s="27">
        <v>2.15</v>
      </c>
      <c r="G684" s="90">
        <f t="shared" si="37"/>
        <v>215</v>
      </c>
      <c r="H684" s="23">
        <f t="shared" si="38"/>
        <v>5.3475490680830217E-6</v>
      </c>
      <c r="I684" s="107">
        <f>ROUND(F684*Прил.10!$D$12,2)</f>
        <v>17.29</v>
      </c>
      <c r="J684" s="28">
        <f t="shared" si="39"/>
        <v>1729</v>
      </c>
    </row>
    <row r="685" spans="1:10" s="16" customFormat="1" ht="31.15" hidden="1" customHeight="1" outlineLevel="1" x14ac:dyDescent="0.25">
      <c r="A685" s="96">
        <v>621</v>
      </c>
      <c r="B685" s="24" t="s">
        <v>1185</v>
      </c>
      <c r="C685" s="25" t="s">
        <v>1186</v>
      </c>
      <c r="D685" s="26" t="s">
        <v>443</v>
      </c>
      <c r="E685" s="47">
        <v>1.4950000000000001</v>
      </c>
      <c r="F685" s="27">
        <v>140.41999999999999</v>
      </c>
      <c r="G685" s="90">
        <f t="shared" si="37"/>
        <v>209.93</v>
      </c>
      <c r="H685" s="23">
        <f t="shared" si="38"/>
        <v>5.2214463993612502E-6</v>
      </c>
      <c r="I685" s="107">
        <f>ROUND(F685*Прил.10!$D$12,2)</f>
        <v>1128.98</v>
      </c>
      <c r="J685" s="28">
        <f t="shared" si="39"/>
        <v>1687.83</v>
      </c>
    </row>
    <row r="686" spans="1:10" s="16" customFormat="1" ht="15.6" hidden="1" customHeight="1" outlineLevel="1" x14ac:dyDescent="0.25">
      <c r="A686" s="96">
        <v>622</v>
      </c>
      <c r="B686" s="24" t="s">
        <v>1187</v>
      </c>
      <c r="C686" s="25" t="s">
        <v>1188</v>
      </c>
      <c r="D686" s="26" t="s">
        <v>446</v>
      </c>
      <c r="E686" s="47">
        <v>3.1701E-2</v>
      </c>
      <c r="F686" s="27">
        <v>6538.46</v>
      </c>
      <c r="G686" s="90">
        <f t="shared" si="37"/>
        <v>207.28</v>
      </c>
      <c r="H686" s="23">
        <f t="shared" si="38"/>
        <v>5.1555347480569709E-6</v>
      </c>
      <c r="I686" s="107">
        <f>ROUND(F686*Прил.10!$D$12,2)</f>
        <v>52569.22</v>
      </c>
      <c r="J686" s="28">
        <f t="shared" si="39"/>
        <v>1666.5</v>
      </c>
    </row>
    <row r="687" spans="1:10" s="16" customFormat="1" ht="31.15" hidden="1" customHeight="1" outlineLevel="1" x14ac:dyDescent="0.25">
      <c r="A687" s="96">
        <v>623</v>
      </c>
      <c r="B687" s="24" t="s">
        <v>1189</v>
      </c>
      <c r="C687" s="25" t="s">
        <v>1190</v>
      </c>
      <c r="D687" s="26" t="s">
        <v>474</v>
      </c>
      <c r="E687" s="47">
        <v>2.8357700000000001</v>
      </c>
      <c r="F687" s="27">
        <v>72.8</v>
      </c>
      <c r="G687" s="90">
        <f t="shared" si="37"/>
        <v>206.44</v>
      </c>
      <c r="H687" s="23">
        <f t="shared" si="38"/>
        <v>5.1346419982095772E-6</v>
      </c>
      <c r="I687" s="107">
        <f>ROUND(F687*Прил.10!$D$12,2)</f>
        <v>585.30999999999995</v>
      </c>
      <c r="J687" s="28">
        <f t="shared" si="39"/>
        <v>1659.8</v>
      </c>
    </row>
    <row r="688" spans="1:10" s="16" customFormat="1" ht="15.6" hidden="1" customHeight="1" outlineLevel="1" x14ac:dyDescent="0.25">
      <c r="A688" s="96">
        <v>624</v>
      </c>
      <c r="B688" s="24" t="s">
        <v>1191</v>
      </c>
      <c r="C688" s="25" t="s">
        <v>1192</v>
      </c>
      <c r="D688" s="26" t="s">
        <v>1006</v>
      </c>
      <c r="E688" s="47">
        <v>29.80068</v>
      </c>
      <c r="F688" s="27">
        <v>6.9</v>
      </c>
      <c r="G688" s="90">
        <f t="shared" si="37"/>
        <v>205.62</v>
      </c>
      <c r="H688" s="23">
        <f t="shared" si="38"/>
        <v>5.1142466947871209E-6</v>
      </c>
      <c r="I688" s="107">
        <f>ROUND(F688*Прил.10!$D$12,2)</f>
        <v>55.48</v>
      </c>
      <c r="J688" s="28">
        <f t="shared" si="39"/>
        <v>1653.34</v>
      </c>
    </row>
    <row r="689" spans="1:10" s="16" customFormat="1" ht="31.15" hidden="1" customHeight="1" outlineLevel="1" x14ac:dyDescent="0.25">
      <c r="A689" s="96">
        <v>625</v>
      </c>
      <c r="B689" s="24" t="s">
        <v>1193</v>
      </c>
      <c r="C689" s="25" t="s">
        <v>1194</v>
      </c>
      <c r="D689" s="26" t="s">
        <v>446</v>
      </c>
      <c r="E689" s="47">
        <v>2.0400000000000001E-2</v>
      </c>
      <c r="F689" s="27">
        <v>9800</v>
      </c>
      <c r="G689" s="90">
        <f t="shared" si="37"/>
        <v>199.92</v>
      </c>
      <c r="H689" s="23">
        <f t="shared" si="38"/>
        <v>4.9724744636798029E-6</v>
      </c>
      <c r="I689" s="107">
        <f>ROUND(F689*Прил.10!$D$12,2)</f>
        <v>78792</v>
      </c>
      <c r="J689" s="28">
        <f t="shared" si="39"/>
        <v>1607.36</v>
      </c>
    </row>
    <row r="690" spans="1:10" s="16" customFormat="1" ht="31.15" hidden="1" customHeight="1" outlineLevel="1" x14ac:dyDescent="0.25">
      <c r="A690" s="96">
        <v>626</v>
      </c>
      <c r="B690" s="24" t="s">
        <v>1195</v>
      </c>
      <c r="C690" s="25" t="s">
        <v>1196</v>
      </c>
      <c r="D690" s="26" t="s">
        <v>697</v>
      </c>
      <c r="E690" s="47">
        <v>0.54</v>
      </c>
      <c r="F690" s="27">
        <v>365</v>
      </c>
      <c r="G690" s="90">
        <f t="shared" si="37"/>
        <v>197.1</v>
      </c>
      <c r="H690" s="23">
        <f t="shared" si="38"/>
        <v>4.9023345177635513E-6</v>
      </c>
      <c r="I690" s="107">
        <f>ROUND(F690*Прил.10!$D$12,2)</f>
        <v>2934.6</v>
      </c>
      <c r="J690" s="28">
        <f t="shared" si="39"/>
        <v>1584.68</v>
      </c>
    </row>
    <row r="691" spans="1:10" s="16" customFormat="1" ht="46.9" hidden="1" customHeight="1" outlineLevel="1" x14ac:dyDescent="0.25">
      <c r="A691" s="96">
        <v>627</v>
      </c>
      <c r="B691" s="24" t="s">
        <v>1197</v>
      </c>
      <c r="C691" s="25" t="s">
        <v>1198</v>
      </c>
      <c r="D691" s="26" t="s">
        <v>474</v>
      </c>
      <c r="E691" s="47">
        <v>4</v>
      </c>
      <c r="F691" s="27">
        <v>49.23</v>
      </c>
      <c r="G691" s="90">
        <f t="shared" si="37"/>
        <v>196.92</v>
      </c>
      <c r="H691" s="23">
        <f t="shared" si="38"/>
        <v>4.8978574999391099E-6</v>
      </c>
      <c r="I691" s="107">
        <f>ROUND(F691*Прил.10!$D$12,2)</f>
        <v>395.81</v>
      </c>
      <c r="J691" s="28">
        <f t="shared" si="39"/>
        <v>1583.24</v>
      </c>
    </row>
    <row r="692" spans="1:10" s="16" customFormat="1" ht="31.15" hidden="1" customHeight="1" outlineLevel="1" x14ac:dyDescent="0.25">
      <c r="A692" s="96">
        <v>628</v>
      </c>
      <c r="B692" s="24" t="s">
        <v>1199</v>
      </c>
      <c r="C692" s="25" t="s">
        <v>1200</v>
      </c>
      <c r="D692" s="26" t="s">
        <v>443</v>
      </c>
      <c r="E692" s="47">
        <v>1.6462760000000001</v>
      </c>
      <c r="F692" s="27">
        <v>118.6</v>
      </c>
      <c r="G692" s="90">
        <f t="shared" si="37"/>
        <v>195.25</v>
      </c>
      <c r="H692" s="23">
        <f t="shared" si="38"/>
        <v>4.8563207234567908E-6</v>
      </c>
      <c r="I692" s="107">
        <f>ROUND(F692*Прил.10!$D$12,2)</f>
        <v>953.54</v>
      </c>
      <c r="J692" s="28">
        <f t="shared" si="39"/>
        <v>1569.79</v>
      </c>
    </row>
    <row r="693" spans="1:10" s="16" customFormat="1" ht="31.15" hidden="1" customHeight="1" outlineLevel="1" x14ac:dyDescent="0.25">
      <c r="A693" s="96">
        <v>629</v>
      </c>
      <c r="B693" s="91" t="s">
        <v>477</v>
      </c>
      <c r="C693" s="25" t="s">
        <v>1201</v>
      </c>
      <c r="D693" s="26" t="s">
        <v>513</v>
      </c>
      <c r="E693" s="47">
        <v>1</v>
      </c>
      <c r="F693" s="30">
        <v>194.05</v>
      </c>
      <c r="G693" s="90">
        <f t="shared" si="37"/>
        <v>194.05</v>
      </c>
      <c r="H693" s="23">
        <f t="shared" si="38"/>
        <v>4.8264739379605134E-6</v>
      </c>
      <c r="I693" s="107">
        <f>ROUND(F693*Прил.10!$D$12,2)</f>
        <v>1560.16</v>
      </c>
      <c r="J693" s="28">
        <f t="shared" si="39"/>
        <v>1560.16</v>
      </c>
    </row>
    <row r="694" spans="1:10" s="16" customFormat="1" ht="31.15" hidden="1" customHeight="1" outlineLevel="1" x14ac:dyDescent="0.25">
      <c r="A694" s="96">
        <v>630</v>
      </c>
      <c r="B694" s="91" t="s">
        <v>477</v>
      </c>
      <c r="C694" s="25" t="s">
        <v>1202</v>
      </c>
      <c r="D694" s="26" t="s">
        <v>513</v>
      </c>
      <c r="E694" s="47">
        <v>1</v>
      </c>
      <c r="F694" s="30">
        <v>186.53</v>
      </c>
      <c r="G694" s="90">
        <f t="shared" si="37"/>
        <v>186.53</v>
      </c>
      <c r="H694" s="23">
        <f t="shared" si="38"/>
        <v>4.6394340821838423E-6</v>
      </c>
      <c r="I694" s="107">
        <f>ROUND(F694*Прил.10!$D$12,2)</f>
        <v>1499.7</v>
      </c>
      <c r="J694" s="28">
        <f t="shared" si="39"/>
        <v>1499.7</v>
      </c>
    </row>
    <row r="695" spans="1:10" s="16" customFormat="1" ht="31.15" hidden="1" customHeight="1" outlineLevel="1" x14ac:dyDescent="0.25">
      <c r="A695" s="96">
        <v>631</v>
      </c>
      <c r="B695" s="24" t="s">
        <v>1203</v>
      </c>
      <c r="C695" s="25" t="s">
        <v>1204</v>
      </c>
      <c r="D695" s="26" t="s">
        <v>443</v>
      </c>
      <c r="E695" s="47">
        <v>3.36</v>
      </c>
      <c r="F695" s="27">
        <v>54.95</v>
      </c>
      <c r="G695" s="90">
        <f t="shared" si="37"/>
        <v>184.63</v>
      </c>
      <c r="H695" s="23">
        <f t="shared" si="38"/>
        <v>4.592176671814736E-6</v>
      </c>
      <c r="I695" s="107">
        <f>ROUND(F695*Прил.10!$D$12,2)</f>
        <v>441.8</v>
      </c>
      <c r="J695" s="28">
        <f t="shared" si="39"/>
        <v>1484.45</v>
      </c>
    </row>
    <row r="696" spans="1:10" s="16" customFormat="1" ht="46.9" hidden="1" customHeight="1" outlineLevel="1" x14ac:dyDescent="0.25">
      <c r="A696" s="96">
        <v>632</v>
      </c>
      <c r="B696" s="24" t="s">
        <v>1205</v>
      </c>
      <c r="C696" s="25" t="s">
        <v>1206</v>
      </c>
      <c r="D696" s="26" t="s">
        <v>460</v>
      </c>
      <c r="E696" s="47">
        <v>6.0403000000000002</v>
      </c>
      <c r="F696" s="27">
        <v>30.4</v>
      </c>
      <c r="G696" s="90">
        <f t="shared" si="37"/>
        <v>183.63</v>
      </c>
      <c r="H696" s="23">
        <f t="shared" si="38"/>
        <v>4.5673043505678384E-6</v>
      </c>
      <c r="I696" s="107">
        <f>ROUND(F696*Прил.10!$D$12,2)</f>
        <v>244.42</v>
      </c>
      <c r="J696" s="28">
        <f t="shared" si="39"/>
        <v>1476.37</v>
      </c>
    </row>
    <row r="697" spans="1:10" s="16" customFormat="1" ht="15.6" hidden="1" customHeight="1" outlineLevel="1" x14ac:dyDescent="0.25">
      <c r="A697" s="96">
        <v>633</v>
      </c>
      <c r="B697" s="24" t="s">
        <v>1207</v>
      </c>
      <c r="C697" s="25" t="s">
        <v>1208</v>
      </c>
      <c r="D697" s="26" t="s">
        <v>697</v>
      </c>
      <c r="E697" s="47">
        <v>0.9</v>
      </c>
      <c r="F697" s="27">
        <v>203</v>
      </c>
      <c r="G697" s="90">
        <f t="shared" si="37"/>
        <v>182.7</v>
      </c>
      <c r="H697" s="23">
        <f t="shared" si="38"/>
        <v>4.5441730918082231E-6</v>
      </c>
      <c r="I697" s="107">
        <f>ROUND(F697*Прил.10!$D$12,2)</f>
        <v>1632.12</v>
      </c>
      <c r="J697" s="28">
        <f t="shared" si="39"/>
        <v>1468.91</v>
      </c>
    </row>
    <row r="698" spans="1:10" s="16" customFormat="1" ht="31.15" hidden="1" customHeight="1" outlineLevel="1" x14ac:dyDescent="0.25">
      <c r="A698" s="96">
        <v>634</v>
      </c>
      <c r="B698" s="24" t="s">
        <v>1209</v>
      </c>
      <c r="C698" s="25" t="s">
        <v>1210</v>
      </c>
      <c r="D698" s="26" t="s">
        <v>446</v>
      </c>
      <c r="E698" s="47">
        <v>1.7453199999999999E-2</v>
      </c>
      <c r="F698" s="27">
        <v>10362</v>
      </c>
      <c r="G698" s="90">
        <f t="shared" si="37"/>
        <v>180.85</v>
      </c>
      <c r="H698" s="23">
        <f t="shared" si="38"/>
        <v>4.4981592975014626E-6</v>
      </c>
      <c r="I698" s="107">
        <f>ROUND(F698*Прил.10!$D$12,2)</f>
        <v>83310.48</v>
      </c>
      <c r="J698" s="28">
        <f t="shared" si="39"/>
        <v>1454.03</v>
      </c>
    </row>
    <row r="699" spans="1:10" s="16" customFormat="1" ht="31.15" hidden="1" customHeight="1" outlineLevel="1" x14ac:dyDescent="0.25">
      <c r="A699" s="96">
        <v>635</v>
      </c>
      <c r="B699" s="91" t="s">
        <v>477</v>
      </c>
      <c r="C699" s="25" t="s">
        <v>1211</v>
      </c>
      <c r="D699" s="26" t="s">
        <v>513</v>
      </c>
      <c r="E699" s="47">
        <v>490</v>
      </c>
      <c r="F699" s="30">
        <v>0.35</v>
      </c>
      <c r="G699" s="90">
        <f t="shared" si="37"/>
        <v>171.5</v>
      </c>
      <c r="H699" s="23">
        <f t="shared" si="38"/>
        <v>4.2656030938429684E-6</v>
      </c>
      <c r="I699" s="107">
        <f>ROUND(F699*Прил.10!$D$12,2)</f>
        <v>2.81</v>
      </c>
      <c r="J699" s="28">
        <f t="shared" si="39"/>
        <v>1376.9</v>
      </c>
    </row>
    <row r="700" spans="1:10" s="16" customFormat="1" ht="46.9" hidden="1" customHeight="1" outlineLevel="1" x14ac:dyDescent="0.25">
      <c r="A700" s="96">
        <v>636</v>
      </c>
      <c r="B700" s="24" t="s">
        <v>1212</v>
      </c>
      <c r="C700" s="25" t="s">
        <v>1213</v>
      </c>
      <c r="D700" s="26" t="s">
        <v>446</v>
      </c>
      <c r="E700" s="47">
        <v>1.7600000000000001E-3</v>
      </c>
      <c r="F700" s="27">
        <v>96440</v>
      </c>
      <c r="G700" s="90">
        <f t="shared" si="37"/>
        <v>169.73</v>
      </c>
      <c r="H700" s="23">
        <f t="shared" si="38"/>
        <v>4.2215790852359594E-6</v>
      </c>
      <c r="I700" s="107">
        <f>ROUND(F700*Прил.10!$D$12,2)</f>
        <v>775377.6</v>
      </c>
      <c r="J700" s="28">
        <f t="shared" si="39"/>
        <v>1364.66</v>
      </c>
    </row>
    <row r="701" spans="1:10" s="16" customFormat="1" ht="62.45" hidden="1" customHeight="1" outlineLevel="1" x14ac:dyDescent="0.25">
      <c r="A701" s="96">
        <v>637</v>
      </c>
      <c r="B701" s="24" t="s">
        <v>1214</v>
      </c>
      <c r="C701" s="25" t="s">
        <v>1215</v>
      </c>
      <c r="D701" s="26" t="s">
        <v>446</v>
      </c>
      <c r="E701" s="47">
        <v>8.0040000000000007E-3</v>
      </c>
      <c r="F701" s="27">
        <v>21014</v>
      </c>
      <c r="G701" s="90">
        <f t="shared" si="37"/>
        <v>168.2</v>
      </c>
      <c r="H701" s="23">
        <f t="shared" si="38"/>
        <v>4.1835244337282059E-6</v>
      </c>
      <c r="I701" s="107">
        <f>ROUND(F701*Прил.10!$D$12,2)</f>
        <v>168952.56</v>
      </c>
      <c r="J701" s="28">
        <f t="shared" si="39"/>
        <v>1352.3</v>
      </c>
    </row>
    <row r="702" spans="1:10" s="16" customFormat="1" ht="15.6" hidden="1" customHeight="1" outlineLevel="1" x14ac:dyDescent="0.25">
      <c r="A702" s="96">
        <v>638</v>
      </c>
      <c r="B702" s="24" t="s">
        <v>1216</v>
      </c>
      <c r="C702" s="25" t="s">
        <v>1217</v>
      </c>
      <c r="D702" s="26" t="s">
        <v>446</v>
      </c>
      <c r="E702" s="47">
        <v>2.0559000000000001E-2</v>
      </c>
      <c r="F702" s="27">
        <v>7640</v>
      </c>
      <c r="G702" s="90">
        <f t="shared" si="37"/>
        <v>157.07</v>
      </c>
      <c r="H702" s="23">
        <f t="shared" si="38"/>
        <v>3.9066954982502336E-6</v>
      </c>
      <c r="I702" s="107">
        <f>ROUND(F702*Прил.10!$D$12,2)</f>
        <v>61425.599999999999</v>
      </c>
      <c r="J702" s="28">
        <f t="shared" si="39"/>
        <v>1262.8499999999999</v>
      </c>
    </row>
    <row r="703" spans="1:10" s="16" customFormat="1" ht="31.15" hidden="1" customHeight="1" outlineLevel="1" x14ac:dyDescent="0.25">
      <c r="A703" s="96">
        <v>639</v>
      </c>
      <c r="B703" s="91" t="s">
        <v>477</v>
      </c>
      <c r="C703" s="25" t="s">
        <v>1218</v>
      </c>
      <c r="D703" s="26" t="s">
        <v>513</v>
      </c>
      <c r="E703" s="47">
        <v>7</v>
      </c>
      <c r="F703" s="30">
        <v>22.16</v>
      </c>
      <c r="G703" s="90">
        <f t="shared" si="37"/>
        <v>155.12</v>
      </c>
      <c r="H703" s="23">
        <f t="shared" si="38"/>
        <v>3.8581944718187833E-6</v>
      </c>
      <c r="I703" s="107">
        <f>ROUND(F703*Прил.10!$D$12,2)</f>
        <v>178.17</v>
      </c>
      <c r="J703" s="28">
        <f t="shared" si="39"/>
        <v>1247.19</v>
      </c>
    </row>
    <row r="704" spans="1:10" s="16" customFormat="1" ht="15.6" hidden="1" customHeight="1" outlineLevel="1" x14ac:dyDescent="0.25">
      <c r="A704" s="96">
        <v>640</v>
      </c>
      <c r="B704" s="24" t="s">
        <v>1219</v>
      </c>
      <c r="C704" s="25" t="s">
        <v>1220</v>
      </c>
      <c r="D704" s="26" t="s">
        <v>697</v>
      </c>
      <c r="E704" s="47">
        <v>1.5504</v>
      </c>
      <c r="F704" s="27">
        <v>100</v>
      </c>
      <c r="G704" s="90">
        <f t="shared" si="37"/>
        <v>155.04</v>
      </c>
      <c r="H704" s="23">
        <f t="shared" si="38"/>
        <v>3.8562046861190309E-6</v>
      </c>
      <c r="I704" s="107">
        <f>ROUND(F704*Прил.10!$D$12,2)</f>
        <v>804</v>
      </c>
      <c r="J704" s="28">
        <f t="shared" si="39"/>
        <v>1246.52</v>
      </c>
    </row>
    <row r="705" spans="1:10" s="16" customFormat="1" ht="62.45" hidden="1" customHeight="1" outlineLevel="1" x14ac:dyDescent="0.25">
      <c r="A705" s="96">
        <v>641</v>
      </c>
      <c r="B705" s="24" t="s">
        <v>1221</v>
      </c>
      <c r="C705" s="25" t="s">
        <v>1222</v>
      </c>
      <c r="D705" s="26" t="s">
        <v>446</v>
      </c>
      <c r="E705" s="47">
        <v>2.0856E-2</v>
      </c>
      <c r="F705" s="27">
        <v>7008.5</v>
      </c>
      <c r="G705" s="90">
        <f t="shared" si="37"/>
        <v>146.16999999999999</v>
      </c>
      <c r="H705" s="23">
        <f t="shared" si="38"/>
        <v>3.6355871966590476E-6</v>
      </c>
      <c r="I705" s="107">
        <f>ROUND(F705*Прил.10!$D$12,2)</f>
        <v>56348.34</v>
      </c>
      <c r="J705" s="28">
        <f t="shared" si="39"/>
        <v>1175.2</v>
      </c>
    </row>
    <row r="706" spans="1:10" s="16" customFormat="1" ht="15.6" hidden="1" customHeight="1" outlineLevel="1" x14ac:dyDescent="0.25">
      <c r="A706" s="96">
        <v>642</v>
      </c>
      <c r="B706" s="24" t="s">
        <v>1223</v>
      </c>
      <c r="C706" s="25" t="s">
        <v>1224</v>
      </c>
      <c r="D706" s="26" t="s">
        <v>494</v>
      </c>
      <c r="E706" s="47">
        <v>23.139600000000002</v>
      </c>
      <c r="F706" s="27">
        <v>6.2</v>
      </c>
      <c r="G706" s="90">
        <f t="shared" si="37"/>
        <v>143.47</v>
      </c>
      <c r="H706" s="23">
        <f t="shared" si="38"/>
        <v>3.5684319292924238E-6</v>
      </c>
      <c r="I706" s="107">
        <f>ROUND(F706*Прил.10!$D$12,2)</f>
        <v>49.85</v>
      </c>
      <c r="J706" s="28">
        <f t="shared" si="39"/>
        <v>1153.51</v>
      </c>
    </row>
    <row r="707" spans="1:10" s="16" customFormat="1" ht="15.6" hidden="1" customHeight="1" outlineLevel="1" x14ac:dyDescent="0.25">
      <c r="A707" s="96">
        <v>643</v>
      </c>
      <c r="B707" s="91" t="s">
        <v>477</v>
      </c>
      <c r="C707" s="25" t="s">
        <v>1225</v>
      </c>
      <c r="D707" s="26" t="s">
        <v>513</v>
      </c>
      <c r="E707" s="47">
        <v>1</v>
      </c>
      <c r="F707" s="30">
        <v>141.83000000000001</v>
      </c>
      <c r="G707" s="90">
        <f t="shared" si="37"/>
        <v>141.83000000000001</v>
      </c>
      <c r="H707" s="23">
        <f t="shared" si="38"/>
        <v>3.5276413224475117E-6</v>
      </c>
      <c r="I707" s="107">
        <f>ROUND(F707*Прил.10!$D$12,2)</f>
        <v>1140.31</v>
      </c>
      <c r="J707" s="28">
        <f t="shared" si="39"/>
        <v>1140.31</v>
      </c>
    </row>
    <row r="708" spans="1:10" s="16" customFormat="1" ht="15.6" hidden="1" customHeight="1" outlineLevel="1" x14ac:dyDescent="0.25">
      <c r="A708" s="96">
        <v>644</v>
      </c>
      <c r="B708" s="24" t="s">
        <v>1226</v>
      </c>
      <c r="C708" s="25" t="s">
        <v>1227</v>
      </c>
      <c r="D708" s="26" t="s">
        <v>460</v>
      </c>
      <c r="E708" s="47">
        <v>14.401108000000001</v>
      </c>
      <c r="F708" s="27">
        <v>9.42</v>
      </c>
      <c r="G708" s="90">
        <f t="shared" si="37"/>
        <v>135.66</v>
      </c>
      <c r="H708" s="23">
        <f t="shared" si="38"/>
        <v>3.3741791003541523E-6</v>
      </c>
      <c r="I708" s="107">
        <f>ROUND(F708*Прил.10!$D$12,2)</f>
        <v>75.739999999999995</v>
      </c>
      <c r="J708" s="28">
        <f t="shared" si="39"/>
        <v>1090.74</v>
      </c>
    </row>
    <row r="709" spans="1:10" s="16" customFormat="1" ht="31.15" hidden="1" customHeight="1" outlineLevel="1" x14ac:dyDescent="0.25">
      <c r="A709" s="96">
        <v>645</v>
      </c>
      <c r="B709" s="24" t="s">
        <v>1228</v>
      </c>
      <c r="C709" s="25" t="s">
        <v>1229</v>
      </c>
      <c r="D709" s="26" t="s">
        <v>446</v>
      </c>
      <c r="E709" s="47">
        <v>1.32E-2</v>
      </c>
      <c r="F709" s="27">
        <v>10100</v>
      </c>
      <c r="G709" s="90">
        <f t="shared" si="37"/>
        <v>133.32</v>
      </c>
      <c r="H709" s="23">
        <f t="shared" si="38"/>
        <v>3.3159778686364113E-6</v>
      </c>
      <c r="I709" s="107">
        <f>ROUND(F709*Прил.10!$D$12,2)</f>
        <v>81204</v>
      </c>
      <c r="J709" s="28">
        <f t="shared" si="39"/>
        <v>1071.8900000000001</v>
      </c>
    </row>
    <row r="710" spans="1:10" s="16" customFormat="1" ht="31.15" hidden="1" customHeight="1" outlineLevel="1" x14ac:dyDescent="0.25">
      <c r="A710" s="96">
        <v>646</v>
      </c>
      <c r="B710" s="24" t="s">
        <v>1230</v>
      </c>
      <c r="C710" s="25" t="s">
        <v>1231</v>
      </c>
      <c r="D710" s="26" t="s">
        <v>540</v>
      </c>
      <c r="E710" s="47">
        <v>74</v>
      </c>
      <c r="F710" s="27">
        <v>1.8</v>
      </c>
      <c r="G710" s="90">
        <f t="shared" si="37"/>
        <v>133.19999999999999</v>
      </c>
      <c r="H710" s="23">
        <f t="shared" si="38"/>
        <v>3.3129931900867836E-6</v>
      </c>
      <c r="I710" s="107">
        <f>ROUND(F710*Прил.10!$D$12,2)</f>
        <v>14.47</v>
      </c>
      <c r="J710" s="28">
        <f t="shared" si="39"/>
        <v>1070.78</v>
      </c>
    </row>
    <row r="711" spans="1:10" s="16" customFormat="1" ht="15.6" hidden="1" customHeight="1" outlineLevel="1" x14ac:dyDescent="0.25">
      <c r="A711" s="96">
        <v>647</v>
      </c>
      <c r="B711" s="24" t="s">
        <v>1232</v>
      </c>
      <c r="C711" s="25" t="s">
        <v>1233</v>
      </c>
      <c r="D711" s="26" t="s">
        <v>460</v>
      </c>
      <c r="E711" s="47">
        <v>2.77</v>
      </c>
      <c r="F711" s="27">
        <v>47.57</v>
      </c>
      <c r="G711" s="90">
        <f t="shared" si="37"/>
        <v>131.77000000000001</v>
      </c>
      <c r="H711" s="23">
        <f t="shared" si="38"/>
        <v>3.2774257707037203E-6</v>
      </c>
      <c r="I711" s="107">
        <f>ROUND(F711*Прил.10!$D$12,2)</f>
        <v>382.46</v>
      </c>
      <c r="J711" s="28">
        <f t="shared" si="39"/>
        <v>1059.4100000000001</v>
      </c>
    </row>
    <row r="712" spans="1:10" s="16" customFormat="1" ht="15.6" hidden="1" customHeight="1" outlineLevel="1" x14ac:dyDescent="0.25">
      <c r="A712" s="96">
        <v>648</v>
      </c>
      <c r="B712" s="24" t="s">
        <v>1234</v>
      </c>
      <c r="C712" s="25" t="s">
        <v>1235</v>
      </c>
      <c r="D712" s="26" t="s">
        <v>460</v>
      </c>
      <c r="E712" s="47">
        <v>30.8</v>
      </c>
      <c r="F712" s="27">
        <v>4.16</v>
      </c>
      <c r="G712" s="90">
        <f t="shared" si="37"/>
        <v>128.13</v>
      </c>
      <c r="H712" s="23">
        <f t="shared" si="38"/>
        <v>3.1868905213650121E-6</v>
      </c>
      <c r="I712" s="107">
        <f>ROUND(F712*Прил.10!$D$12,2)</f>
        <v>33.450000000000003</v>
      </c>
      <c r="J712" s="28">
        <f t="shared" si="39"/>
        <v>1030.26</v>
      </c>
    </row>
    <row r="713" spans="1:10" s="16" customFormat="1" ht="31.15" hidden="1" customHeight="1" outlineLevel="1" x14ac:dyDescent="0.25">
      <c r="A713" s="96">
        <v>649</v>
      </c>
      <c r="B713" s="24" t="s">
        <v>1236</v>
      </c>
      <c r="C713" s="25" t="s">
        <v>1237</v>
      </c>
      <c r="D713" s="26" t="s">
        <v>443</v>
      </c>
      <c r="E713" s="47">
        <v>7.6919000000000001E-2</v>
      </c>
      <c r="F713" s="27">
        <v>1652.07</v>
      </c>
      <c r="G713" s="90">
        <f t="shared" si="37"/>
        <v>127.08</v>
      </c>
      <c r="H713" s="23">
        <f t="shared" si="38"/>
        <v>3.1607745840557695E-6</v>
      </c>
      <c r="I713" s="107">
        <f>ROUND(F713*Прил.10!$D$12,2)</f>
        <v>13282.64</v>
      </c>
      <c r="J713" s="28">
        <f t="shared" si="39"/>
        <v>1021.69</v>
      </c>
    </row>
    <row r="714" spans="1:10" s="16" customFormat="1" ht="93.6" hidden="1" customHeight="1" outlineLevel="1" x14ac:dyDescent="0.25">
      <c r="A714" s="96">
        <v>650</v>
      </c>
      <c r="B714" s="24" t="s">
        <v>1238</v>
      </c>
      <c r="C714" s="25" t="s">
        <v>1239</v>
      </c>
      <c r="D714" s="26" t="s">
        <v>494</v>
      </c>
      <c r="E714" s="47">
        <v>5.0688000000000004</v>
      </c>
      <c r="F714" s="27">
        <v>25</v>
      </c>
      <c r="G714" s="90">
        <f t="shared" si="37"/>
        <v>126.72</v>
      </c>
      <c r="H714" s="23">
        <f t="shared" si="38"/>
        <v>3.1518205484068863E-6</v>
      </c>
      <c r="I714" s="107">
        <f>ROUND(F714*Прил.10!$D$12,2)</f>
        <v>201</v>
      </c>
      <c r="J714" s="28">
        <f t="shared" si="39"/>
        <v>1018.83</v>
      </c>
    </row>
    <row r="715" spans="1:10" s="16" customFormat="1" ht="15.6" hidden="1" customHeight="1" outlineLevel="1" x14ac:dyDescent="0.25">
      <c r="A715" s="96">
        <v>651</v>
      </c>
      <c r="B715" s="24" t="s">
        <v>1240</v>
      </c>
      <c r="C715" s="25" t="s">
        <v>1241</v>
      </c>
      <c r="D715" s="26" t="s">
        <v>460</v>
      </c>
      <c r="E715" s="47">
        <v>3.5466000000000002</v>
      </c>
      <c r="F715" s="27">
        <v>35.700000000000003</v>
      </c>
      <c r="G715" s="90">
        <f t="shared" si="37"/>
        <v>126.61</v>
      </c>
      <c r="H715" s="23">
        <f t="shared" si="38"/>
        <v>3.1490845930697273E-6</v>
      </c>
      <c r="I715" s="107">
        <f>ROUND(F715*Прил.10!$D$12,2)</f>
        <v>287.02999999999997</v>
      </c>
      <c r="J715" s="28">
        <f t="shared" si="39"/>
        <v>1017.98</v>
      </c>
    </row>
    <row r="716" spans="1:10" s="16" customFormat="1" ht="15.6" hidden="1" customHeight="1" outlineLevel="1" x14ac:dyDescent="0.25">
      <c r="A716" s="96">
        <v>652</v>
      </c>
      <c r="B716" s="91" t="s">
        <v>477</v>
      </c>
      <c r="C716" s="25" t="s">
        <v>1242</v>
      </c>
      <c r="D716" s="26" t="s">
        <v>453</v>
      </c>
      <c r="E716" s="47">
        <v>1050</v>
      </c>
      <c r="F716" s="30">
        <v>0.12</v>
      </c>
      <c r="G716" s="90">
        <f t="shared" si="37"/>
        <v>126</v>
      </c>
      <c r="H716" s="23">
        <f t="shared" si="38"/>
        <v>3.1339124771091199E-6</v>
      </c>
      <c r="I716" s="107">
        <f>ROUND(F716*Прил.10!$D$12,2)</f>
        <v>0.96</v>
      </c>
      <c r="J716" s="28">
        <f t="shared" si="39"/>
        <v>1008</v>
      </c>
    </row>
    <row r="717" spans="1:10" s="16" customFormat="1" ht="31.15" hidden="1" customHeight="1" outlineLevel="1" x14ac:dyDescent="0.25">
      <c r="A717" s="96">
        <v>653</v>
      </c>
      <c r="B717" s="24" t="s">
        <v>1243</v>
      </c>
      <c r="C717" s="25" t="s">
        <v>1244</v>
      </c>
      <c r="D717" s="26" t="s">
        <v>446</v>
      </c>
      <c r="E717" s="47">
        <v>5.4999999999999997E-3</v>
      </c>
      <c r="F717" s="27">
        <v>22533</v>
      </c>
      <c r="G717" s="90">
        <f t="shared" si="37"/>
        <v>123.93</v>
      </c>
      <c r="H717" s="23">
        <f t="shared" si="38"/>
        <v>3.0824267721280418E-6</v>
      </c>
      <c r="I717" s="107">
        <f>ROUND(F717*Прил.10!$D$12,2)</f>
        <v>181165.32</v>
      </c>
      <c r="J717" s="28">
        <f t="shared" si="39"/>
        <v>996.41</v>
      </c>
    </row>
    <row r="718" spans="1:10" s="16" customFormat="1" ht="15.6" hidden="1" customHeight="1" outlineLevel="1" x14ac:dyDescent="0.25">
      <c r="A718" s="96">
        <v>654</v>
      </c>
      <c r="B718" s="24" t="s">
        <v>1245</v>
      </c>
      <c r="C718" s="25" t="s">
        <v>1246</v>
      </c>
      <c r="D718" s="26" t="s">
        <v>460</v>
      </c>
      <c r="E718" s="47">
        <v>4.3159999999999998</v>
      </c>
      <c r="F718" s="27">
        <v>28.6</v>
      </c>
      <c r="G718" s="90">
        <f t="shared" si="37"/>
        <v>123.44</v>
      </c>
      <c r="H718" s="23">
        <f t="shared" si="38"/>
        <v>3.0702393347170613E-6</v>
      </c>
      <c r="I718" s="107">
        <f>ROUND(F718*Прил.10!$D$12,2)</f>
        <v>229.94</v>
      </c>
      <c r="J718" s="28">
        <f t="shared" si="39"/>
        <v>992.42</v>
      </c>
    </row>
    <row r="719" spans="1:10" s="16" customFormat="1" ht="31.15" hidden="1" customHeight="1" outlineLevel="1" x14ac:dyDescent="0.25">
      <c r="A719" s="96">
        <v>655</v>
      </c>
      <c r="B719" s="24" t="s">
        <v>1247</v>
      </c>
      <c r="C719" s="25" t="s">
        <v>1248</v>
      </c>
      <c r="D719" s="26" t="s">
        <v>446</v>
      </c>
      <c r="E719" s="47">
        <v>4.6546000000000001E-3</v>
      </c>
      <c r="F719" s="27">
        <v>26499</v>
      </c>
      <c r="G719" s="90">
        <f t="shared" si="37"/>
        <v>123.34</v>
      </c>
      <c r="H719" s="23">
        <f t="shared" si="38"/>
        <v>3.0677521025923718E-6</v>
      </c>
      <c r="I719" s="107">
        <f>ROUND(F719*Прил.10!$D$12,2)</f>
        <v>213051.96</v>
      </c>
      <c r="J719" s="28">
        <f t="shared" si="39"/>
        <v>991.67</v>
      </c>
    </row>
    <row r="720" spans="1:10" s="16" customFormat="1" ht="62.45" hidden="1" customHeight="1" outlineLevel="1" x14ac:dyDescent="0.25">
      <c r="A720" s="96">
        <v>656</v>
      </c>
      <c r="B720" s="24" t="s">
        <v>1249</v>
      </c>
      <c r="C720" s="25" t="s">
        <v>1250</v>
      </c>
      <c r="D720" s="26" t="s">
        <v>697</v>
      </c>
      <c r="E720" s="47">
        <v>2</v>
      </c>
      <c r="F720" s="27">
        <v>61.6</v>
      </c>
      <c r="G720" s="90">
        <f t="shared" si="37"/>
        <v>123.2</v>
      </c>
      <c r="H720" s="23">
        <f t="shared" si="38"/>
        <v>3.0642699776178062E-6</v>
      </c>
      <c r="I720" s="107">
        <f>ROUND(F720*Прил.10!$D$12,2)</f>
        <v>495.26</v>
      </c>
      <c r="J720" s="28">
        <f t="shared" si="39"/>
        <v>990.52</v>
      </c>
    </row>
    <row r="721" spans="1:10" s="16" customFormat="1" ht="31.15" hidden="1" customHeight="1" outlineLevel="1" x14ac:dyDescent="0.25">
      <c r="A721" s="96">
        <v>657</v>
      </c>
      <c r="B721" s="24" t="s">
        <v>1251</v>
      </c>
      <c r="C721" s="25" t="s">
        <v>1252</v>
      </c>
      <c r="D721" s="26" t="s">
        <v>446</v>
      </c>
      <c r="E721" s="47">
        <v>9.5899999999999996E-3</v>
      </c>
      <c r="F721" s="27">
        <v>12430</v>
      </c>
      <c r="G721" s="90">
        <f t="shared" si="37"/>
        <v>119.2</v>
      </c>
      <c r="H721" s="23">
        <f t="shared" si="38"/>
        <v>2.9647806926302152E-6</v>
      </c>
      <c r="I721" s="107">
        <f>ROUND(F721*Прил.10!$D$12,2)</f>
        <v>99937.2</v>
      </c>
      <c r="J721" s="28">
        <f t="shared" si="39"/>
        <v>958.4</v>
      </c>
    </row>
    <row r="722" spans="1:10" s="16" customFormat="1" ht="46.9" hidden="1" customHeight="1" outlineLevel="1" x14ac:dyDescent="0.25">
      <c r="A722" s="96">
        <v>658</v>
      </c>
      <c r="B722" s="24" t="s">
        <v>1253</v>
      </c>
      <c r="C722" s="25" t="s">
        <v>1254</v>
      </c>
      <c r="D722" s="26" t="s">
        <v>446</v>
      </c>
      <c r="E722" s="47">
        <v>7.62E-3</v>
      </c>
      <c r="F722" s="27">
        <v>15323</v>
      </c>
      <c r="G722" s="90">
        <f t="shared" ref="G722:G785" si="40">ROUND(F722*E722,2)</f>
        <v>116.76</v>
      </c>
      <c r="H722" s="23">
        <f t="shared" ref="H722:H785" si="41">G722/$G$883</f>
        <v>2.9040922287877843E-6</v>
      </c>
      <c r="I722" s="107">
        <f>ROUND(F722*Прил.10!$D$12,2)</f>
        <v>123196.92</v>
      </c>
      <c r="J722" s="28">
        <f t="shared" ref="J722:J785" si="42">ROUND(I722*E722,2)</f>
        <v>938.76</v>
      </c>
    </row>
    <row r="723" spans="1:10" s="16" customFormat="1" ht="62.45" hidden="1" customHeight="1" outlineLevel="1" x14ac:dyDescent="0.25">
      <c r="A723" s="96">
        <v>659</v>
      </c>
      <c r="B723" s="24" t="s">
        <v>1255</v>
      </c>
      <c r="C723" s="25" t="s">
        <v>1256</v>
      </c>
      <c r="D723" s="26" t="s">
        <v>483</v>
      </c>
      <c r="E723" s="47">
        <v>0.71860000000000002</v>
      </c>
      <c r="F723" s="27">
        <v>156.83000000000001</v>
      </c>
      <c r="G723" s="90">
        <f t="shared" si="40"/>
        <v>112.7</v>
      </c>
      <c r="H723" s="23">
        <f t="shared" si="41"/>
        <v>2.8031106045253796E-6</v>
      </c>
      <c r="I723" s="107">
        <f>ROUND(F723*Прил.10!$D$12,2)</f>
        <v>1260.9100000000001</v>
      </c>
      <c r="J723" s="28">
        <f t="shared" si="42"/>
        <v>906.09</v>
      </c>
    </row>
    <row r="724" spans="1:10" s="16" customFormat="1" ht="31.15" hidden="1" customHeight="1" outlineLevel="1" x14ac:dyDescent="0.25">
      <c r="A724" s="96">
        <v>660</v>
      </c>
      <c r="B724" s="24" t="s">
        <v>1257</v>
      </c>
      <c r="C724" s="25" t="s">
        <v>1258</v>
      </c>
      <c r="D724" s="26" t="s">
        <v>474</v>
      </c>
      <c r="E724" s="47">
        <v>7</v>
      </c>
      <c r="F724" s="27">
        <v>15.93</v>
      </c>
      <c r="G724" s="90">
        <f t="shared" si="40"/>
        <v>111.51</v>
      </c>
      <c r="H724" s="23">
        <f t="shared" si="41"/>
        <v>2.773512542241571E-6</v>
      </c>
      <c r="I724" s="107">
        <f>ROUND(F724*Прил.10!$D$12,2)</f>
        <v>128.08000000000001</v>
      </c>
      <c r="J724" s="28">
        <f t="shared" si="42"/>
        <v>896.56</v>
      </c>
    </row>
    <row r="725" spans="1:10" s="16" customFormat="1" ht="15.6" hidden="1" customHeight="1" outlineLevel="1" x14ac:dyDescent="0.25">
      <c r="A725" s="96">
        <v>661</v>
      </c>
      <c r="B725" s="91" t="s">
        <v>477</v>
      </c>
      <c r="C725" s="25" t="s">
        <v>1259</v>
      </c>
      <c r="D725" s="26" t="s">
        <v>513</v>
      </c>
      <c r="E725" s="47">
        <v>4</v>
      </c>
      <c r="F725" s="30">
        <v>27.52</v>
      </c>
      <c r="G725" s="90">
        <f t="shared" si="40"/>
        <v>110.08</v>
      </c>
      <c r="H725" s="23">
        <f t="shared" si="41"/>
        <v>2.7379451228585073E-6</v>
      </c>
      <c r="I725" s="107">
        <f>ROUND(F725*Прил.10!$D$12,2)</f>
        <v>221.26</v>
      </c>
      <c r="J725" s="28">
        <f t="shared" si="42"/>
        <v>885.04</v>
      </c>
    </row>
    <row r="726" spans="1:10" s="16" customFormat="1" ht="15.6" hidden="1" customHeight="1" outlineLevel="1" x14ac:dyDescent="0.25">
      <c r="A726" s="96">
        <v>662</v>
      </c>
      <c r="B726" s="24" t="s">
        <v>1260</v>
      </c>
      <c r="C726" s="25" t="s">
        <v>1261</v>
      </c>
      <c r="D726" s="26" t="s">
        <v>697</v>
      </c>
      <c r="E726" s="47">
        <v>3.55</v>
      </c>
      <c r="F726" s="27">
        <v>30.74</v>
      </c>
      <c r="G726" s="90">
        <f t="shared" si="40"/>
        <v>109.13</v>
      </c>
      <c r="H726" s="23">
        <f t="shared" si="41"/>
        <v>2.7143164176739542E-6</v>
      </c>
      <c r="I726" s="107">
        <f>ROUND(F726*Прил.10!$D$12,2)</f>
        <v>247.15</v>
      </c>
      <c r="J726" s="28">
        <f t="shared" si="42"/>
        <v>877.38</v>
      </c>
    </row>
    <row r="727" spans="1:10" s="16" customFormat="1" ht="31.15" hidden="1" customHeight="1" outlineLevel="1" x14ac:dyDescent="0.25">
      <c r="A727" s="96">
        <v>663</v>
      </c>
      <c r="B727" s="91" t="s">
        <v>477</v>
      </c>
      <c r="C727" s="25" t="s">
        <v>1262</v>
      </c>
      <c r="D727" s="26" t="s">
        <v>513</v>
      </c>
      <c r="E727" s="47">
        <v>5</v>
      </c>
      <c r="F727" s="27">
        <v>21.25</v>
      </c>
      <c r="G727" s="90">
        <f t="shared" si="40"/>
        <v>106.25</v>
      </c>
      <c r="H727" s="23">
        <f t="shared" si="41"/>
        <v>2.6426841324828886E-6</v>
      </c>
      <c r="I727" s="107">
        <f>ROUND(F727*Прил.10!$D$12,2)</f>
        <v>170.85</v>
      </c>
      <c r="J727" s="28">
        <f t="shared" si="42"/>
        <v>854.25</v>
      </c>
    </row>
    <row r="728" spans="1:10" s="16" customFormat="1" ht="31.15" hidden="1" customHeight="1" outlineLevel="1" x14ac:dyDescent="0.25">
      <c r="A728" s="96">
        <v>664</v>
      </c>
      <c r="B728" s="91" t="s">
        <v>477</v>
      </c>
      <c r="C728" s="25" t="s">
        <v>1263</v>
      </c>
      <c r="D728" s="26" t="s">
        <v>513</v>
      </c>
      <c r="E728" s="47">
        <v>2</v>
      </c>
      <c r="F728" s="30">
        <v>52.64</v>
      </c>
      <c r="G728" s="90">
        <f t="shared" si="40"/>
        <v>105.28</v>
      </c>
      <c r="H728" s="23">
        <f t="shared" si="41"/>
        <v>2.618557980873398E-6</v>
      </c>
      <c r="I728" s="107">
        <f>ROUND(F728*Прил.10!$D$12,2)</f>
        <v>423.23</v>
      </c>
      <c r="J728" s="28">
        <f t="shared" si="42"/>
        <v>846.46</v>
      </c>
    </row>
    <row r="729" spans="1:10" s="16" customFormat="1" ht="31.15" hidden="1" customHeight="1" outlineLevel="1" x14ac:dyDescent="0.25">
      <c r="A729" s="96">
        <v>665</v>
      </c>
      <c r="B729" s="24" t="s">
        <v>984</v>
      </c>
      <c r="C729" s="25" t="s">
        <v>985</v>
      </c>
      <c r="D729" s="26" t="s">
        <v>443</v>
      </c>
      <c r="E729" s="47">
        <v>0.2142</v>
      </c>
      <c r="F729" s="27">
        <v>485.9</v>
      </c>
      <c r="G729" s="90">
        <f t="shared" si="40"/>
        <v>104.08</v>
      </c>
      <c r="H729" s="23">
        <f t="shared" si="41"/>
        <v>2.5887111953771206E-6</v>
      </c>
      <c r="I729" s="107">
        <f>ROUND(F729*Прил.10!$D$12,2)</f>
        <v>3906.64</v>
      </c>
      <c r="J729" s="28">
        <f t="shared" si="42"/>
        <v>836.8</v>
      </c>
    </row>
    <row r="730" spans="1:10" s="16" customFormat="1" ht="31.15" hidden="1" customHeight="1" outlineLevel="1" x14ac:dyDescent="0.25">
      <c r="A730" s="96">
        <v>666</v>
      </c>
      <c r="B730" s="24" t="s">
        <v>1264</v>
      </c>
      <c r="C730" s="25" t="s">
        <v>1265</v>
      </c>
      <c r="D730" s="26" t="s">
        <v>603</v>
      </c>
      <c r="E730" s="47">
        <v>0.03</v>
      </c>
      <c r="F730" s="27">
        <v>3450</v>
      </c>
      <c r="G730" s="90">
        <f t="shared" si="40"/>
        <v>103.5</v>
      </c>
      <c r="H730" s="23">
        <f t="shared" si="41"/>
        <v>2.5742852490539198E-6</v>
      </c>
      <c r="I730" s="107">
        <f>ROUND(F730*Прил.10!$D$12,2)</f>
        <v>27738</v>
      </c>
      <c r="J730" s="28">
        <f t="shared" si="42"/>
        <v>832.14</v>
      </c>
    </row>
    <row r="731" spans="1:10" s="16" customFormat="1" ht="31.15" hidden="1" customHeight="1" outlineLevel="1" x14ac:dyDescent="0.25">
      <c r="A731" s="96">
        <v>667</v>
      </c>
      <c r="B731" s="24" t="s">
        <v>1266</v>
      </c>
      <c r="C731" s="25" t="s">
        <v>1267</v>
      </c>
      <c r="D731" s="26" t="s">
        <v>474</v>
      </c>
      <c r="E731" s="47">
        <v>4.6046250000000004</v>
      </c>
      <c r="F731" s="27">
        <v>22.36</v>
      </c>
      <c r="G731" s="90">
        <f t="shared" si="40"/>
        <v>102.96</v>
      </c>
      <c r="H731" s="23">
        <f t="shared" si="41"/>
        <v>2.5608541955805948E-6</v>
      </c>
      <c r="I731" s="107">
        <f>ROUND(F731*Прил.10!$D$12,2)</f>
        <v>179.77</v>
      </c>
      <c r="J731" s="28">
        <f t="shared" si="42"/>
        <v>827.77</v>
      </c>
    </row>
    <row r="732" spans="1:10" s="16" customFormat="1" ht="31.15" hidden="1" customHeight="1" outlineLevel="1" x14ac:dyDescent="0.25">
      <c r="A732" s="96">
        <v>668</v>
      </c>
      <c r="B732" s="24" t="s">
        <v>1268</v>
      </c>
      <c r="C732" s="25" t="s">
        <v>1269</v>
      </c>
      <c r="D732" s="26" t="s">
        <v>446</v>
      </c>
      <c r="E732" s="47">
        <v>5.8434E-2</v>
      </c>
      <c r="F732" s="27">
        <v>1690</v>
      </c>
      <c r="G732" s="90">
        <f t="shared" si="40"/>
        <v>98.75</v>
      </c>
      <c r="H732" s="23">
        <f t="shared" si="41"/>
        <v>2.4561417231311553E-6</v>
      </c>
      <c r="I732" s="107">
        <f>ROUND(F732*Прил.10!$D$12,2)</f>
        <v>13587.6</v>
      </c>
      <c r="J732" s="28">
        <f t="shared" si="42"/>
        <v>793.98</v>
      </c>
    </row>
    <row r="733" spans="1:10" s="16" customFormat="1" ht="46.9" hidden="1" customHeight="1" outlineLevel="1" x14ac:dyDescent="0.25">
      <c r="A733" s="96">
        <v>669</v>
      </c>
      <c r="B733" s="24" t="s">
        <v>1270</v>
      </c>
      <c r="C733" s="25" t="s">
        <v>1271</v>
      </c>
      <c r="D733" s="26" t="s">
        <v>483</v>
      </c>
      <c r="E733" s="47">
        <v>0.35930000000000001</v>
      </c>
      <c r="F733" s="27">
        <v>272.62</v>
      </c>
      <c r="G733" s="90">
        <f t="shared" si="40"/>
        <v>97.95</v>
      </c>
      <c r="H733" s="23">
        <f t="shared" si="41"/>
        <v>2.4362438661336374E-6</v>
      </c>
      <c r="I733" s="107">
        <f>ROUND(F733*Прил.10!$D$12,2)</f>
        <v>2191.86</v>
      </c>
      <c r="J733" s="28">
        <f t="shared" si="42"/>
        <v>787.54</v>
      </c>
    </row>
    <row r="734" spans="1:10" s="16" customFormat="1" ht="31.15" hidden="1" customHeight="1" outlineLevel="1" x14ac:dyDescent="0.25">
      <c r="A734" s="96">
        <v>670</v>
      </c>
      <c r="B734" s="91" t="s">
        <v>477</v>
      </c>
      <c r="C734" s="25" t="s">
        <v>1272</v>
      </c>
      <c r="D734" s="26" t="s">
        <v>513</v>
      </c>
      <c r="E734" s="47">
        <v>2</v>
      </c>
      <c r="F734" s="30">
        <v>48.54</v>
      </c>
      <c r="G734" s="90">
        <f t="shared" si="40"/>
        <v>97.08</v>
      </c>
      <c r="H734" s="23">
        <f t="shared" si="41"/>
        <v>2.4146049466488362E-6</v>
      </c>
      <c r="I734" s="107">
        <f>ROUND(F734*Прил.10!$D$12,2)</f>
        <v>390.26</v>
      </c>
      <c r="J734" s="28">
        <f t="shared" si="42"/>
        <v>780.52</v>
      </c>
    </row>
    <row r="735" spans="1:10" s="16" customFormat="1" ht="15.6" hidden="1" customHeight="1" outlineLevel="1" x14ac:dyDescent="0.25">
      <c r="A735" s="96">
        <v>671</v>
      </c>
      <c r="B735" s="24" t="s">
        <v>1273</v>
      </c>
      <c r="C735" s="25" t="s">
        <v>1274</v>
      </c>
      <c r="D735" s="26" t="s">
        <v>460</v>
      </c>
      <c r="E735" s="47">
        <v>0.96</v>
      </c>
      <c r="F735" s="27">
        <v>100.8</v>
      </c>
      <c r="G735" s="90">
        <f t="shared" si="40"/>
        <v>96.77</v>
      </c>
      <c r="H735" s="23">
        <f t="shared" si="41"/>
        <v>2.4068945270622975E-6</v>
      </c>
      <c r="I735" s="107">
        <f>ROUND(F735*Прил.10!$D$12,2)</f>
        <v>810.43</v>
      </c>
      <c r="J735" s="28">
        <f t="shared" si="42"/>
        <v>778.01</v>
      </c>
    </row>
    <row r="736" spans="1:10" s="16" customFormat="1" ht="31.15" hidden="1" customHeight="1" outlineLevel="1" x14ac:dyDescent="0.25">
      <c r="A736" s="96">
        <v>672</v>
      </c>
      <c r="B736" s="24" t="s">
        <v>1275</v>
      </c>
      <c r="C736" s="25" t="s">
        <v>1276</v>
      </c>
      <c r="D736" s="26" t="s">
        <v>446</v>
      </c>
      <c r="E736" s="47">
        <v>7.1231999999999997E-3</v>
      </c>
      <c r="F736" s="27">
        <v>12430</v>
      </c>
      <c r="G736" s="90">
        <f t="shared" si="40"/>
        <v>88.54</v>
      </c>
      <c r="H736" s="23">
        <f t="shared" si="41"/>
        <v>2.2021953232003292E-6</v>
      </c>
      <c r="I736" s="107">
        <f>ROUND(F736*Прил.10!$D$12,2)</f>
        <v>99937.2</v>
      </c>
      <c r="J736" s="28">
        <f t="shared" si="42"/>
        <v>711.87</v>
      </c>
    </row>
    <row r="737" spans="1:10" s="16" customFormat="1" ht="46.9" hidden="1" customHeight="1" outlineLevel="1" x14ac:dyDescent="0.25">
      <c r="A737" s="96">
        <v>673</v>
      </c>
      <c r="B737" s="24" t="s">
        <v>1277</v>
      </c>
      <c r="C737" s="25" t="s">
        <v>1278</v>
      </c>
      <c r="D737" s="26" t="s">
        <v>443</v>
      </c>
      <c r="E737" s="47">
        <v>8.8999999999999996E-2</v>
      </c>
      <c r="F737" s="27">
        <v>968</v>
      </c>
      <c r="G737" s="90">
        <f t="shared" si="40"/>
        <v>86.15</v>
      </c>
      <c r="H737" s="23">
        <f t="shared" si="41"/>
        <v>2.1427504754202436E-6</v>
      </c>
      <c r="I737" s="107">
        <f>ROUND(F737*Прил.10!$D$12,2)</f>
        <v>7782.72</v>
      </c>
      <c r="J737" s="28">
        <f t="shared" si="42"/>
        <v>692.66</v>
      </c>
    </row>
    <row r="738" spans="1:10" s="16" customFormat="1" ht="15.6" hidden="1" customHeight="1" outlineLevel="1" x14ac:dyDescent="0.25">
      <c r="A738" s="96">
        <v>674</v>
      </c>
      <c r="B738" s="24" t="s">
        <v>1279</v>
      </c>
      <c r="C738" s="25" t="s">
        <v>1280</v>
      </c>
      <c r="D738" s="26" t="s">
        <v>460</v>
      </c>
      <c r="E738" s="47">
        <v>0.55049999999999999</v>
      </c>
      <c r="F738" s="27">
        <v>155</v>
      </c>
      <c r="G738" s="90">
        <f t="shared" si="40"/>
        <v>85.33</v>
      </c>
      <c r="H738" s="23">
        <f t="shared" si="41"/>
        <v>2.1223551719977874E-6</v>
      </c>
      <c r="I738" s="107">
        <f>ROUND(F738*Прил.10!$D$12,2)</f>
        <v>1246.2</v>
      </c>
      <c r="J738" s="28">
        <f t="shared" si="42"/>
        <v>686.03</v>
      </c>
    </row>
    <row r="739" spans="1:10" s="16" customFormat="1" ht="15.6" hidden="1" customHeight="1" outlineLevel="1" x14ac:dyDescent="0.25">
      <c r="A739" s="96">
        <v>675</v>
      </c>
      <c r="B739" s="24" t="s">
        <v>1281</v>
      </c>
      <c r="C739" s="25" t="s">
        <v>1282</v>
      </c>
      <c r="D739" s="26" t="s">
        <v>446</v>
      </c>
      <c r="E739" s="47">
        <v>1.6486299999999999E-2</v>
      </c>
      <c r="F739" s="27">
        <v>4920</v>
      </c>
      <c r="G739" s="90">
        <f t="shared" si="40"/>
        <v>81.11</v>
      </c>
      <c r="H739" s="23">
        <f t="shared" si="41"/>
        <v>2.0173939763358788E-6</v>
      </c>
      <c r="I739" s="107">
        <f>ROUND(F739*Прил.10!$D$12,2)</f>
        <v>39556.800000000003</v>
      </c>
      <c r="J739" s="28">
        <f t="shared" si="42"/>
        <v>652.15</v>
      </c>
    </row>
    <row r="740" spans="1:10" s="16" customFormat="1" ht="15.6" hidden="1" customHeight="1" outlineLevel="1" x14ac:dyDescent="0.25">
      <c r="A740" s="96">
        <v>676</v>
      </c>
      <c r="B740" s="24" t="s">
        <v>1283</v>
      </c>
      <c r="C740" s="25" t="s">
        <v>1284</v>
      </c>
      <c r="D740" s="26" t="s">
        <v>483</v>
      </c>
      <c r="E740" s="47">
        <v>18</v>
      </c>
      <c r="F740" s="27">
        <v>4.28</v>
      </c>
      <c r="G740" s="90">
        <f t="shared" si="40"/>
        <v>77.040000000000006</v>
      </c>
      <c r="H740" s="23">
        <f t="shared" si="41"/>
        <v>1.9161636288610049E-6</v>
      </c>
      <c r="I740" s="107">
        <f>ROUND(F740*Прил.10!$D$12,2)</f>
        <v>34.409999999999997</v>
      </c>
      <c r="J740" s="28">
        <f t="shared" si="42"/>
        <v>619.38</v>
      </c>
    </row>
    <row r="741" spans="1:10" s="16" customFormat="1" ht="15.6" hidden="1" customHeight="1" outlineLevel="1" x14ac:dyDescent="0.25">
      <c r="A741" s="96">
        <v>677</v>
      </c>
      <c r="B741" s="24" t="s">
        <v>1285</v>
      </c>
      <c r="C741" s="25" t="s">
        <v>1286</v>
      </c>
      <c r="D741" s="26" t="s">
        <v>446</v>
      </c>
      <c r="E741" s="47">
        <v>2.9399999999999999E-2</v>
      </c>
      <c r="F741" s="27">
        <v>2606.9</v>
      </c>
      <c r="G741" s="90">
        <f t="shared" si="40"/>
        <v>76.64</v>
      </c>
      <c r="H741" s="23">
        <f t="shared" si="41"/>
        <v>1.9062147003622455E-6</v>
      </c>
      <c r="I741" s="107">
        <f>ROUND(F741*Прил.10!$D$12,2)</f>
        <v>20959.48</v>
      </c>
      <c r="J741" s="28">
        <f t="shared" si="42"/>
        <v>616.21</v>
      </c>
    </row>
    <row r="742" spans="1:10" s="16" customFormat="1" ht="15.6" hidden="1" customHeight="1" outlineLevel="1" x14ac:dyDescent="0.25">
      <c r="A742" s="96">
        <v>678</v>
      </c>
      <c r="B742" s="24" t="s">
        <v>1287</v>
      </c>
      <c r="C742" s="25" t="s">
        <v>1288</v>
      </c>
      <c r="D742" s="26" t="s">
        <v>460</v>
      </c>
      <c r="E742" s="47">
        <v>1.6459999999999999</v>
      </c>
      <c r="F742" s="27">
        <v>44.97</v>
      </c>
      <c r="G742" s="90">
        <f t="shared" si="40"/>
        <v>74.02</v>
      </c>
      <c r="H742" s="23">
        <f t="shared" si="41"/>
        <v>1.8410492186953732E-6</v>
      </c>
      <c r="I742" s="107">
        <f>ROUND(F742*Прил.10!$D$12,2)</f>
        <v>361.56</v>
      </c>
      <c r="J742" s="28">
        <f t="shared" si="42"/>
        <v>595.13</v>
      </c>
    </row>
    <row r="743" spans="1:10" s="16" customFormat="1" ht="31.15" hidden="1" customHeight="1" outlineLevel="1" x14ac:dyDescent="0.25">
      <c r="A743" s="96">
        <v>679</v>
      </c>
      <c r="B743" s="24" t="s">
        <v>1289</v>
      </c>
      <c r="C743" s="25" t="s">
        <v>1290</v>
      </c>
      <c r="D743" s="26" t="s">
        <v>446</v>
      </c>
      <c r="E743" s="47">
        <v>1.0999999999999999E-2</v>
      </c>
      <c r="F743" s="27">
        <v>6720</v>
      </c>
      <c r="G743" s="90">
        <f t="shared" si="40"/>
        <v>73.92</v>
      </c>
      <c r="H743" s="23">
        <f t="shared" si="41"/>
        <v>1.8385619865706836E-6</v>
      </c>
      <c r="I743" s="107">
        <f>ROUND(F743*Прил.10!$D$12,2)</f>
        <v>54028.800000000003</v>
      </c>
      <c r="J743" s="28">
        <f t="shared" si="42"/>
        <v>594.32000000000005</v>
      </c>
    </row>
    <row r="744" spans="1:10" s="16" customFormat="1" ht="15.6" hidden="1" customHeight="1" outlineLevel="1" x14ac:dyDescent="0.25">
      <c r="A744" s="96">
        <v>680</v>
      </c>
      <c r="B744" s="24" t="s">
        <v>1291</v>
      </c>
      <c r="C744" s="25" t="s">
        <v>1292</v>
      </c>
      <c r="D744" s="26" t="s">
        <v>446</v>
      </c>
      <c r="E744" s="47">
        <v>1.6E-2</v>
      </c>
      <c r="F744" s="27">
        <v>4488.3999999999996</v>
      </c>
      <c r="G744" s="90">
        <f t="shared" si="40"/>
        <v>71.81</v>
      </c>
      <c r="H744" s="23">
        <f t="shared" si="41"/>
        <v>1.7860813887397293E-6</v>
      </c>
      <c r="I744" s="107">
        <f>ROUND(F744*Прил.10!$D$12,2)</f>
        <v>36086.74</v>
      </c>
      <c r="J744" s="28">
        <f t="shared" si="42"/>
        <v>577.39</v>
      </c>
    </row>
    <row r="745" spans="1:10" s="16" customFormat="1" ht="46.9" hidden="1" customHeight="1" outlineLevel="1" x14ac:dyDescent="0.25">
      <c r="A745" s="96">
        <v>681</v>
      </c>
      <c r="B745" s="91" t="s">
        <v>477</v>
      </c>
      <c r="C745" s="25" t="s">
        <v>1293</v>
      </c>
      <c r="D745" s="26" t="s">
        <v>513</v>
      </c>
      <c r="E745" s="47">
        <v>3</v>
      </c>
      <c r="F745" s="27">
        <v>29.83</v>
      </c>
      <c r="G745" s="90">
        <f t="shared" si="40"/>
        <v>89.49</v>
      </c>
      <c r="H745" s="23">
        <f t="shared" si="41"/>
        <v>2.2258240283848819E-6</v>
      </c>
      <c r="I745" s="107">
        <f>ROUND(F745*Прил.10!$D$12,2)</f>
        <v>239.83</v>
      </c>
      <c r="J745" s="28">
        <f t="shared" si="42"/>
        <v>719.49</v>
      </c>
    </row>
    <row r="746" spans="1:10" s="16" customFormat="1" ht="31.15" hidden="1" customHeight="1" outlineLevel="1" x14ac:dyDescent="0.25">
      <c r="A746" s="96">
        <v>682</v>
      </c>
      <c r="B746" s="91" t="s">
        <v>477</v>
      </c>
      <c r="C746" s="25" t="s">
        <v>1294</v>
      </c>
      <c r="D746" s="26" t="s">
        <v>513</v>
      </c>
      <c r="E746" s="47">
        <v>8</v>
      </c>
      <c r="F746" s="30">
        <v>8.77</v>
      </c>
      <c r="G746" s="90">
        <f t="shared" si="40"/>
        <v>70.16</v>
      </c>
      <c r="H746" s="23">
        <f t="shared" si="41"/>
        <v>1.7450420586823478E-6</v>
      </c>
      <c r="I746" s="107">
        <f>ROUND(F746*Прил.10!$D$12,2)</f>
        <v>70.510000000000005</v>
      </c>
      <c r="J746" s="28">
        <f t="shared" si="42"/>
        <v>564.08000000000004</v>
      </c>
    </row>
    <row r="747" spans="1:10" s="16" customFormat="1" ht="15.6" hidden="1" customHeight="1" outlineLevel="1" x14ac:dyDescent="0.25">
      <c r="A747" s="96">
        <v>683</v>
      </c>
      <c r="B747" s="24" t="s">
        <v>1295</v>
      </c>
      <c r="C747" s="25" t="s">
        <v>1296</v>
      </c>
      <c r="D747" s="26" t="s">
        <v>446</v>
      </c>
      <c r="E747" s="47">
        <v>5.0000000000000001E-3</v>
      </c>
      <c r="F747" s="27">
        <v>13232</v>
      </c>
      <c r="G747" s="90">
        <f t="shared" si="40"/>
        <v>66.16</v>
      </c>
      <c r="H747" s="23">
        <f t="shared" si="41"/>
        <v>1.6455527736947568E-6</v>
      </c>
      <c r="I747" s="107">
        <f>ROUND(F747*Прил.10!$D$12,2)</f>
        <v>106385.28</v>
      </c>
      <c r="J747" s="28">
        <f t="shared" si="42"/>
        <v>531.92999999999995</v>
      </c>
    </row>
    <row r="748" spans="1:10" s="16" customFormat="1" ht="31.15" hidden="1" customHeight="1" outlineLevel="1" x14ac:dyDescent="0.25">
      <c r="A748" s="96">
        <v>684</v>
      </c>
      <c r="B748" s="24" t="s">
        <v>1297</v>
      </c>
      <c r="C748" s="25" t="s">
        <v>1298</v>
      </c>
      <c r="D748" s="26" t="s">
        <v>603</v>
      </c>
      <c r="E748" s="47">
        <v>0.36599999999999999</v>
      </c>
      <c r="F748" s="27">
        <v>180</v>
      </c>
      <c r="G748" s="90">
        <f t="shared" si="40"/>
        <v>65.88</v>
      </c>
      <c r="H748" s="23">
        <f t="shared" si="41"/>
        <v>1.6385885237456254E-6</v>
      </c>
      <c r="I748" s="107">
        <f>ROUND(F748*Прил.10!$D$12,2)</f>
        <v>1447.2</v>
      </c>
      <c r="J748" s="28">
        <f t="shared" si="42"/>
        <v>529.67999999999995</v>
      </c>
    </row>
    <row r="749" spans="1:10" s="16" customFormat="1" ht="15.6" hidden="1" customHeight="1" outlineLevel="1" x14ac:dyDescent="0.25">
      <c r="A749" s="96">
        <v>685</v>
      </c>
      <c r="B749" s="24" t="s">
        <v>1299</v>
      </c>
      <c r="C749" s="25" t="s">
        <v>1300</v>
      </c>
      <c r="D749" s="26" t="s">
        <v>460</v>
      </c>
      <c r="E749" s="47">
        <v>1.83</v>
      </c>
      <c r="F749" s="27">
        <v>35.630000000000003</v>
      </c>
      <c r="G749" s="90">
        <f t="shared" si="40"/>
        <v>65.2</v>
      </c>
      <c r="H749" s="23">
        <f t="shared" si="41"/>
        <v>1.6216753452977352E-6</v>
      </c>
      <c r="I749" s="107">
        <f>ROUND(F749*Прил.10!$D$12,2)</f>
        <v>286.47000000000003</v>
      </c>
      <c r="J749" s="28">
        <f t="shared" si="42"/>
        <v>524.24</v>
      </c>
    </row>
    <row r="750" spans="1:10" s="16" customFormat="1" ht="46.9" hidden="1" customHeight="1" outlineLevel="1" x14ac:dyDescent="0.25">
      <c r="A750" s="96">
        <v>686</v>
      </c>
      <c r="B750" s="24" t="s">
        <v>1301</v>
      </c>
      <c r="C750" s="25" t="s">
        <v>1302</v>
      </c>
      <c r="D750" s="26" t="s">
        <v>460</v>
      </c>
      <c r="E750" s="47">
        <v>8.58</v>
      </c>
      <c r="F750" s="27">
        <v>7.59</v>
      </c>
      <c r="G750" s="90">
        <f t="shared" si="40"/>
        <v>65.12</v>
      </c>
      <c r="H750" s="23">
        <f t="shared" si="41"/>
        <v>1.6196855595979834E-6</v>
      </c>
      <c r="I750" s="107">
        <f>ROUND(F750*Прил.10!$D$12,2)</f>
        <v>61.02</v>
      </c>
      <c r="J750" s="28">
        <f t="shared" si="42"/>
        <v>523.54999999999995</v>
      </c>
    </row>
    <row r="751" spans="1:10" s="16" customFormat="1" ht="15.6" hidden="1" customHeight="1" outlineLevel="1" x14ac:dyDescent="0.25">
      <c r="A751" s="96">
        <v>687</v>
      </c>
      <c r="B751" s="24" t="s">
        <v>1303</v>
      </c>
      <c r="C751" s="25" t="s">
        <v>1304</v>
      </c>
      <c r="D751" s="26" t="s">
        <v>446</v>
      </c>
      <c r="E751" s="47">
        <v>5.398E-3</v>
      </c>
      <c r="F751" s="27">
        <v>11902.18</v>
      </c>
      <c r="G751" s="90">
        <f t="shared" si="40"/>
        <v>64.25</v>
      </c>
      <c r="H751" s="23">
        <f t="shared" si="41"/>
        <v>1.5980466401131822E-6</v>
      </c>
      <c r="I751" s="107">
        <f>ROUND(F751*Прил.10!$D$12,2)</f>
        <v>95693.53</v>
      </c>
      <c r="J751" s="28">
        <f t="shared" si="42"/>
        <v>516.54999999999995</v>
      </c>
    </row>
    <row r="752" spans="1:10" s="16" customFormat="1" ht="15.6" hidden="1" customHeight="1" outlineLevel="1" x14ac:dyDescent="0.25">
      <c r="A752" s="96">
        <v>688</v>
      </c>
      <c r="B752" s="24" t="s">
        <v>1305</v>
      </c>
      <c r="C752" s="25" t="s">
        <v>1306</v>
      </c>
      <c r="D752" s="26" t="s">
        <v>494</v>
      </c>
      <c r="E752" s="47">
        <v>8.5923999999999996</v>
      </c>
      <c r="F752" s="27">
        <v>7.46</v>
      </c>
      <c r="G752" s="90">
        <f t="shared" si="40"/>
        <v>64.099999999999994</v>
      </c>
      <c r="H752" s="23">
        <f t="shared" si="41"/>
        <v>1.5943157919261472E-6</v>
      </c>
      <c r="I752" s="107">
        <f>ROUND(F752*Прил.10!$D$12,2)</f>
        <v>59.98</v>
      </c>
      <c r="J752" s="28">
        <f t="shared" si="42"/>
        <v>515.37</v>
      </c>
    </row>
    <row r="753" spans="1:10" s="16" customFormat="1" ht="46.9" hidden="1" customHeight="1" outlineLevel="1" x14ac:dyDescent="0.25">
      <c r="A753" s="96">
        <v>689</v>
      </c>
      <c r="B753" s="24" t="s">
        <v>1307</v>
      </c>
      <c r="C753" s="25" t="s">
        <v>1308</v>
      </c>
      <c r="D753" s="26" t="s">
        <v>494</v>
      </c>
      <c r="E753" s="47">
        <v>2.4300000000000002</v>
      </c>
      <c r="F753" s="27">
        <v>25.97</v>
      </c>
      <c r="G753" s="90">
        <f t="shared" si="40"/>
        <v>63.11</v>
      </c>
      <c r="H753" s="23">
        <f t="shared" si="41"/>
        <v>1.5696921938917187E-6</v>
      </c>
      <c r="I753" s="107">
        <f>ROUND(F753*Прил.10!$D$12,2)</f>
        <v>208.8</v>
      </c>
      <c r="J753" s="28">
        <f t="shared" si="42"/>
        <v>507.38</v>
      </c>
    </row>
    <row r="754" spans="1:10" s="16" customFormat="1" ht="15.6" hidden="1" customHeight="1" outlineLevel="1" x14ac:dyDescent="0.25">
      <c r="A754" s="96">
        <v>690</v>
      </c>
      <c r="B754" s="24" t="s">
        <v>1309</v>
      </c>
      <c r="C754" s="25" t="s">
        <v>1310</v>
      </c>
      <c r="D754" s="26" t="s">
        <v>460</v>
      </c>
      <c r="E754" s="47">
        <v>2.25</v>
      </c>
      <c r="F754" s="27">
        <v>27.74</v>
      </c>
      <c r="G754" s="90">
        <f t="shared" si="40"/>
        <v>62.42</v>
      </c>
      <c r="H754" s="23">
        <f t="shared" si="41"/>
        <v>1.5525302922313592E-6</v>
      </c>
      <c r="I754" s="107">
        <f>ROUND(F754*Прил.10!$D$12,2)</f>
        <v>223.03</v>
      </c>
      <c r="J754" s="28">
        <f t="shared" si="42"/>
        <v>501.82</v>
      </c>
    </row>
    <row r="755" spans="1:10" s="16" customFormat="1" ht="15.6" hidden="1" customHeight="1" outlineLevel="1" x14ac:dyDescent="0.25">
      <c r="A755" s="96">
        <v>691</v>
      </c>
      <c r="B755" s="91" t="s">
        <v>477</v>
      </c>
      <c r="C755" s="25" t="s">
        <v>1311</v>
      </c>
      <c r="D755" s="26" t="s">
        <v>453</v>
      </c>
      <c r="E755" s="47">
        <v>6</v>
      </c>
      <c r="F755" s="27">
        <v>10.15</v>
      </c>
      <c r="G755" s="90">
        <f t="shared" si="40"/>
        <v>60.9</v>
      </c>
      <c r="H755" s="23">
        <f t="shared" si="41"/>
        <v>1.5147243639360746E-6</v>
      </c>
      <c r="I755" s="107">
        <f>ROUND(F755*Прил.10!$D$12,2)</f>
        <v>81.61</v>
      </c>
      <c r="J755" s="28">
        <f t="shared" si="42"/>
        <v>489.66</v>
      </c>
    </row>
    <row r="756" spans="1:10" s="16" customFormat="1" ht="46.9" hidden="1" customHeight="1" outlineLevel="1" x14ac:dyDescent="0.25">
      <c r="A756" s="96">
        <v>692</v>
      </c>
      <c r="B756" s="24" t="s">
        <v>1312</v>
      </c>
      <c r="C756" s="25" t="s">
        <v>1313</v>
      </c>
      <c r="D756" s="26" t="s">
        <v>443</v>
      </c>
      <c r="E756" s="47">
        <v>0.1066</v>
      </c>
      <c r="F756" s="27">
        <v>550</v>
      </c>
      <c r="G756" s="90">
        <f t="shared" si="40"/>
        <v>58.63</v>
      </c>
      <c r="H756" s="23">
        <f t="shared" si="41"/>
        <v>1.4582641947056168E-6</v>
      </c>
      <c r="I756" s="107">
        <f>ROUND(F756*Прил.10!$D$12,2)</f>
        <v>4422</v>
      </c>
      <c r="J756" s="28">
        <f t="shared" si="42"/>
        <v>471.39</v>
      </c>
    </row>
    <row r="757" spans="1:10" s="16" customFormat="1" ht="31.15" hidden="1" customHeight="1" outlineLevel="1" x14ac:dyDescent="0.25">
      <c r="A757" s="96">
        <v>693</v>
      </c>
      <c r="B757" s="24" t="s">
        <v>1314</v>
      </c>
      <c r="C757" s="25" t="s">
        <v>1315</v>
      </c>
      <c r="D757" s="26" t="s">
        <v>443</v>
      </c>
      <c r="E757" s="47">
        <v>0.53810179999999996</v>
      </c>
      <c r="F757" s="27">
        <v>108.4</v>
      </c>
      <c r="G757" s="90">
        <f t="shared" si="40"/>
        <v>58.33</v>
      </c>
      <c r="H757" s="23">
        <f t="shared" si="41"/>
        <v>1.4508024983315472E-6</v>
      </c>
      <c r="I757" s="107">
        <f>ROUND(F757*Прил.10!$D$12,2)</f>
        <v>871.54</v>
      </c>
      <c r="J757" s="28">
        <f t="shared" si="42"/>
        <v>468.98</v>
      </c>
    </row>
    <row r="758" spans="1:10" s="16" customFormat="1" ht="15.6" hidden="1" customHeight="1" outlineLevel="1" x14ac:dyDescent="0.25">
      <c r="A758" s="96">
        <v>694</v>
      </c>
      <c r="B758" s="24" t="s">
        <v>1316</v>
      </c>
      <c r="C758" s="25" t="s">
        <v>1317</v>
      </c>
      <c r="D758" s="26" t="s">
        <v>446</v>
      </c>
      <c r="E758" s="47">
        <v>1.9348E-3</v>
      </c>
      <c r="F758" s="27">
        <v>30030</v>
      </c>
      <c r="G758" s="90">
        <f t="shared" si="40"/>
        <v>58.1</v>
      </c>
      <c r="H758" s="23">
        <f t="shared" si="41"/>
        <v>1.4450818644447609E-6</v>
      </c>
      <c r="I758" s="107">
        <f>ROUND(F758*Прил.10!$D$12,2)</f>
        <v>241441.2</v>
      </c>
      <c r="J758" s="28">
        <f t="shared" si="42"/>
        <v>467.14</v>
      </c>
    </row>
    <row r="759" spans="1:10" s="16" customFormat="1" ht="15.6" hidden="1" customHeight="1" outlineLevel="1" x14ac:dyDescent="0.25">
      <c r="A759" s="96">
        <v>695</v>
      </c>
      <c r="B759" s="24" t="s">
        <v>1318</v>
      </c>
      <c r="C759" s="25" t="s">
        <v>1319</v>
      </c>
      <c r="D759" s="26" t="s">
        <v>623</v>
      </c>
      <c r="E759" s="47">
        <v>0.03</v>
      </c>
      <c r="F759" s="27">
        <v>1819.3</v>
      </c>
      <c r="G759" s="90">
        <f t="shared" si="40"/>
        <v>54.58</v>
      </c>
      <c r="H759" s="23">
        <f t="shared" si="41"/>
        <v>1.3575312936556806E-6</v>
      </c>
      <c r="I759" s="107">
        <f>ROUND(F759*Прил.10!$D$12,2)</f>
        <v>14627.17</v>
      </c>
      <c r="J759" s="28">
        <f t="shared" si="42"/>
        <v>438.82</v>
      </c>
    </row>
    <row r="760" spans="1:10" s="16" customFormat="1" ht="15.6" hidden="1" customHeight="1" outlineLevel="1" x14ac:dyDescent="0.25">
      <c r="A760" s="96">
        <v>696</v>
      </c>
      <c r="B760" s="91" t="s">
        <v>477</v>
      </c>
      <c r="C760" s="25" t="s">
        <v>1320</v>
      </c>
      <c r="D760" s="26" t="s">
        <v>513</v>
      </c>
      <c r="E760" s="47">
        <v>40</v>
      </c>
      <c r="F760" s="30">
        <v>1.36</v>
      </c>
      <c r="G760" s="90">
        <f t="shared" si="40"/>
        <v>54.4</v>
      </c>
      <c r="H760" s="23">
        <f t="shared" si="41"/>
        <v>1.353054275831239E-6</v>
      </c>
      <c r="I760" s="107">
        <f>ROUND(F760*Прил.10!$D$12,2)</f>
        <v>10.93</v>
      </c>
      <c r="J760" s="28">
        <f t="shared" si="42"/>
        <v>437.2</v>
      </c>
    </row>
    <row r="761" spans="1:10" s="16" customFormat="1" ht="31.15" hidden="1" customHeight="1" outlineLevel="1" x14ac:dyDescent="0.25">
      <c r="A761" s="96">
        <v>697</v>
      </c>
      <c r="B761" s="91" t="s">
        <v>477</v>
      </c>
      <c r="C761" s="25" t="s">
        <v>1321</v>
      </c>
      <c r="D761" s="26" t="s">
        <v>513</v>
      </c>
      <c r="E761" s="47">
        <v>1</v>
      </c>
      <c r="F761" s="30">
        <v>51.4</v>
      </c>
      <c r="G761" s="90">
        <f t="shared" si="40"/>
        <v>51.4</v>
      </c>
      <c r="H761" s="23">
        <f t="shared" si="41"/>
        <v>1.2784373120905456E-6</v>
      </c>
      <c r="I761" s="107">
        <f>ROUND(F761*Прил.10!$D$12,2)</f>
        <v>413.26</v>
      </c>
      <c r="J761" s="28">
        <f t="shared" si="42"/>
        <v>413.26</v>
      </c>
    </row>
    <row r="762" spans="1:10" s="16" customFormat="1" ht="15.6" hidden="1" customHeight="1" outlineLevel="1" x14ac:dyDescent="0.25">
      <c r="A762" s="96">
        <v>698</v>
      </c>
      <c r="B762" s="91" t="s">
        <v>477</v>
      </c>
      <c r="C762" s="25" t="s">
        <v>1322</v>
      </c>
      <c r="D762" s="26" t="s">
        <v>453</v>
      </c>
      <c r="E762" s="47">
        <v>222</v>
      </c>
      <c r="F762" s="27">
        <v>0.22</v>
      </c>
      <c r="G762" s="90">
        <f t="shared" si="40"/>
        <v>48.84</v>
      </c>
      <c r="H762" s="23">
        <f t="shared" si="41"/>
        <v>1.2147641696984874E-6</v>
      </c>
      <c r="I762" s="107">
        <f>ROUND(F762*Прил.10!$D$12,2)</f>
        <v>1.77</v>
      </c>
      <c r="J762" s="28">
        <f t="shared" si="42"/>
        <v>392.94</v>
      </c>
    </row>
    <row r="763" spans="1:10" s="16" customFormat="1" ht="31.15" hidden="1" customHeight="1" outlineLevel="1" x14ac:dyDescent="0.25">
      <c r="A763" s="96">
        <v>699</v>
      </c>
      <c r="B763" s="24" t="s">
        <v>1323</v>
      </c>
      <c r="C763" s="25" t="s">
        <v>1324</v>
      </c>
      <c r="D763" s="26" t="s">
        <v>446</v>
      </c>
      <c r="E763" s="47">
        <v>4.1999999999999997E-3</v>
      </c>
      <c r="F763" s="27">
        <v>11628</v>
      </c>
      <c r="G763" s="90">
        <f t="shared" si="40"/>
        <v>48.84</v>
      </c>
      <c r="H763" s="23">
        <f t="shared" si="41"/>
        <v>1.2147641696984874E-6</v>
      </c>
      <c r="I763" s="107">
        <f>ROUND(F763*Прил.10!$D$12,2)</f>
        <v>93489.12</v>
      </c>
      <c r="J763" s="28">
        <f t="shared" si="42"/>
        <v>392.65</v>
      </c>
    </row>
    <row r="764" spans="1:10" s="16" customFormat="1" ht="46.9" hidden="1" customHeight="1" outlineLevel="1" x14ac:dyDescent="0.25">
      <c r="A764" s="96">
        <v>700</v>
      </c>
      <c r="B764" s="24" t="s">
        <v>1325</v>
      </c>
      <c r="C764" s="25" t="s">
        <v>1326</v>
      </c>
      <c r="D764" s="26" t="s">
        <v>443</v>
      </c>
      <c r="E764" s="47">
        <v>4.6198000000000003E-2</v>
      </c>
      <c r="F764" s="27">
        <v>1056</v>
      </c>
      <c r="G764" s="90">
        <f t="shared" si="40"/>
        <v>48.79</v>
      </c>
      <c r="H764" s="23">
        <f t="shared" si="41"/>
        <v>1.2135205536361425E-6</v>
      </c>
      <c r="I764" s="107">
        <f>ROUND(F764*Прил.10!$D$12,2)</f>
        <v>8490.24</v>
      </c>
      <c r="J764" s="28">
        <f t="shared" si="42"/>
        <v>392.23</v>
      </c>
    </row>
    <row r="765" spans="1:10" s="16" customFormat="1" ht="78" hidden="1" customHeight="1" outlineLevel="1" x14ac:dyDescent="0.25">
      <c r="A765" s="96">
        <v>701</v>
      </c>
      <c r="B765" s="24" t="s">
        <v>1327</v>
      </c>
      <c r="C765" s="25" t="s">
        <v>1328</v>
      </c>
      <c r="D765" s="26" t="s">
        <v>483</v>
      </c>
      <c r="E765" s="47">
        <v>1.59</v>
      </c>
      <c r="F765" s="27">
        <v>30.56</v>
      </c>
      <c r="G765" s="90">
        <f t="shared" si="40"/>
        <v>48.59</v>
      </c>
      <c r="H765" s="23">
        <f t="shared" si="41"/>
        <v>1.208546089386763E-6</v>
      </c>
      <c r="I765" s="107">
        <f>ROUND(F765*Прил.10!$D$12,2)</f>
        <v>245.7</v>
      </c>
      <c r="J765" s="28">
        <f t="shared" si="42"/>
        <v>390.66</v>
      </c>
    </row>
    <row r="766" spans="1:10" s="16" customFormat="1" ht="15.6" hidden="1" customHeight="1" outlineLevel="1" x14ac:dyDescent="0.25">
      <c r="A766" s="96">
        <v>702</v>
      </c>
      <c r="B766" s="91" t="s">
        <v>477</v>
      </c>
      <c r="C766" s="25" t="s">
        <v>1329</v>
      </c>
      <c r="D766" s="26" t="s">
        <v>513</v>
      </c>
      <c r="E766" s="47">
        <v>1</v>
      </c>
      <c r="F766" s="30">
        <v>48.54</v>
      </c>
      <c r="G766" s="90">
        <f t="shared" si="40"/>
        <v>48.54</v>
      </c>
      <c r="H766" s="23">
        <f t="shared" si="41"/>
        <v>1.2073024733244181E-6</v>
      </c>
      <c r="I766" s="107">
        <f>ROUND(F766*Прил.10!$D$12,2)</f>
        <v>390.26</v>
      </c>
      <c r="J766" s="28">
        <f t="shared" si="42"/>
        <v>390.26</v>
      </c>
    </row>
    <row r="767" spans="1:10" s="16" customFormat="1" ht="31.15" hidden="1" customHeight="1" outlineLevel="1" x14ac:dyDescent="0.25">
      <c r="A767" s="96">
        <v>703</v>
      </c>
      <c r="B767" s="91" t="s">
        <v>477</v>
      </c>
      <c r="C767" s="25" t="s">
        <v>1330</v>
      </c>
      <c r="D767" s="26" t="s">
        <v>513</v>
      </c>
      <c r="E767" s="47">
        <v>50</v>
      </c>
      <c r="F767" s="27">
        <v>0.91</v>
      </c>
      <c r="G767" s="90">
        <f t="shared" si="40"/>
        <v>45.5</v>
      </c>
      <c r="H767" s="23">
        <f t="shared" si="41"/>
        <v>1.1316906167338488E-6</v>
      </c>
      <c r="I767" s="107">
        <f>ROUND(F767*Прил.10!$D$12,2)</f>
        <v>7.32</v>
      </c>
      <c r="J767" s="28">
        <f t="shared" si="42"/>
        <v>366</v>
      </c>
    </row>
    <row r="768" spans="1:10" s="16" customFormat="1" ht="46.9" hidden="1" customHeight="1" outlineLevel="1" x14ac:dyDescent="0.25">
      <c r="A768" s="96">
        <v>704</v>
      </c>
      <c r="B768" s="24" t="s">
        <v>1331</v>
      </c>
      <c r="C768" s="25" t="s">
        <v>1332</v>
      </c>
      <c r="D768" s="26" t="s">
        <v>443</v>
      </c>
      <c r="E768" s="47">
        <v>3.1772000000000002E-2</v>
      </c>
      <c r="F768" s="27">
        <v>1375</v>
      </c>
      <c r="G768" s="90">
        <f t="shared" si="40"/>
        <v>43.69</v>
      </c>
      <c r="H768" s="23">
        <f t="shared" si="41"/>
        <v>1.0866717152769638E-6</v>
      </c>
      <c r="I768" s="107">
        <f>ROUND(F768*Прил.10!$D$12,2)</f>
        <v>11055</v>
      </c>
      <c r="J768" s="28">
        <f t="shared" si="42"/>
        <v>351.24</v>
      </c>
    </row>
    <row r="769" spans="1:10" s="16" customFormat="1" ht="78" hidden="1" customHeight="1" outlineLevel="1" x14ac:dyDescent="0.25">
      <c r="A769" s="96">
        <v>705</v>
      </c>
      <c r="B769" s="24" t="s">
        <v>1333</v>
      </c>
      <c r="C769" s="25" t="s">
        <v>1334</v>
      </c>
      <c r="D769" s="26" t="s">
        <v>446</v>
      </c>
      <c r="E769" s="47">
        <v>5.6452000000000004E-3</v>
      </c>
      <c r="F769" s="27">
        <v>7712</v>
      </c>
      <c r="G769" s="90">
        <f t="shared" si="40"/>
        <v>43.54</v>
      </c>
      <c r="H769" s="23">
        <f t="shared" si="41"/>
        <v>1.0829408670899292E-6</v>
      </c>
      <c r="I769" s="107">
        <f>ROUND(F769*Прил.10!$D$12,2)</f>
        <v>62004.480000000003</v>
      </c>
      <c r="J769" s="28">
        <f t="shared" si="42"/>
        <v>350.03</v>
      </c>
    </row>
    <row r="770" spans="1:10" s="16" customFormat="1" ht="62.45" hidden="1" customHeight="1" outlineLevel="1" x14ac:dyDescent="0.25">
      <c r="A770" s="96">
        <v>706</v>
      </c>
      <c r="B770" s="24" t="s">
        <v>1335</v>
      </c>
      <c r="C770" s="25" t="s">
        <v>1336</v>
      </c>
      <c r="D770" s="26" t="s">
        <v>474</v>
      </c>
      <c r="E770" s="47">
        <v>9.6</v>
      </c>
      <c r="F770" s="27">
        <v>4.38</v>
      </c>
      <c r="G770" s="90">
        <f t="shared" si="40"/>
        <v>42.05</v>
      </c>
      <c r="H770" s="23">
        <f t="shared" si="41"/>
        <v>1.0458811084320515E-6</v>
      </c>
      <c r="I770" s="107">
        <f>ROUND(F770*Прил.10!$D$12,2)</f>
        <v>35.22</v>
      </c>
      <c r="J770" s="28">
        <f t="shared" si="42"/>
        <v>338.11</v>
      </c>
    </row>
    <row r="771" spans="1:10" s="16" customFormat="1" ht="15.6" hidden="1" customHeight="1" outlineLevel="1" x14ac:dyDescent="0.25">
      <c r="A771" s="96">
        <v>707</v>
      </c>
      <c r="B771" s="91" t="s">
        <v>477</v>
      </c>
      <c r="C771" s="25" t="s">
        <v>1337</v>
      </c>
      <c r="D771" s="26" t="s">
        <v>513</v>
      </c>
      <c r="E771" s="47">
        <v>2</v>
      </c>
      <c r="F771" s="30">
        <v>20.149999999999999</v>
      </c>
      <c r="G771" s="90">
        <f t="shared" si="40"/>
        <v>40.299999999999997</v>
      </c>
      <c r="H771" s="23">
        <f t="shared" si="41"/>
        <v>1.0023545462499804E-6</v>
      </c>
      <c r="I771" s="107">
        <f>ROUND(F771*Прил.10!$D$12,2)</f>
        <v>162.01</v>
      </c>
      <c r="J771" s="28">
        <f t="shared" si="42"/>
        <v>324.02</v>
      </c>
    </row>
    <row r="772" spans="1:10" s="16" customFormat="1" ht="15.6" hidden="1" customHeight="1" outlineLevel="1" x14ac:dyDescent="0.25">
      <c r="A772" s="96">
        <v>708</v>
      </c>
      <c r="B772" s="91" t="s">
        <v>477</v>
      </c>
      <c r="C772" s="25" t="s">
        <v>1338</v>
      </c>
      <c r="D772" s="26" t="s">
        <v>513</v>
      </c>
      <c r="E772" s="47">
        <v>2</v>
      </c>
      <c r="F772" s="30">
        <v>19.91</v>
      </c>
      <c r="G772" s="90">
        <f t="shared" si="40"/>
        <v>39.82</v>
      </c>
      <c r="H772" s="23">
        <f t="shared" si="41"/>
        <v>9.9041583205146945E-7</v>
      </c>
      <c r="I772" s="107">
        <f>ROUND(F772*Прил.10!$D$12,2)</f>
        <v>160.08000000000001</v>
      </c>
      <c r="J772" s="28">
        <f t="shared" si="42"/>
        <v>320.16000000000003</v>
      </c>
    </row>
    <row r="773" spans="1:10" s="16" customFormat="1" ht="15.6" hidden="1" customHeight="1" outlineLevel="1" x14ac:dyDescent="0.25">
      <c r="A773" s="96">
        <v>709</v>
      </c>
      <c r="B773" s="91" t="s">
        <v>477</v>
      </c>
      <c r="C773" s="25" t="s">
        <v>1339</v>
      </c>
      <c r="D773" s="26" t="s">
        <v>513</v>
      </c>
      <c r="E773" s="47">
        <v>2</v>
      </c>
      <c r="F773" s="30">
        <v>19.91</v>
      </c>
      <c r="G773" s="90">
        <f t="shared" si="40"/>
        <v>39.82</v>
      </c>
      <c r="H773" s="23">
        <f t="shared" si="41"/>
        <v>9.9041583205146945E-7</v>
      </c>
      <c r="I773" s="107">
        <f>ROUND(F773*Прил.10!$D$12,2)</f>
        <v>160.08000000000001</v>
      </c>
      <c r="J773" s="28">
        <f t="shared" si="42"/>
        <v>320.16000000000003</v>
      </c>
    </row>
    <row r="774" spans="1:10" s="16" customFormat="1" ht="31.15" hidden="1" customHeight="1" outlineLevel="1" x14ac:dyDescent="0.25">
      <c r="A774" s="96">
        <v>710</v>
      </c>
      <c r="B774" s="24" t="s">
        <v>1340</v>
      </c>
      <c r="C774" s="25" t="s">
        <v>1341</v>
      </c>
      <c r="D774" s="26" t="s">
        <v>443</v>
      </c>
      <c r="E774" s="47">
        <v>8.0000000000000002E-3</v>
      </c>
      <c r="F774" s="27">
        <v>4949.3999999999996</v>
      </c>
      <c r="G774" s="90">
        <f t="shared" si="40"/>
        <v>39.6</v>
      </c>
      <c r="H774" s="23">
        <f t="shared" si="41"/>
        <v>9.8494392137715207E-7</v>
      </c>
      <c r="I774" s="107">
        <f>ROUND(F774*Прил.10!$D$12,2)</f>
        <v>39793.18</v>
      </c>
      <c r="J774" s="28">
        <f t="shared" si="42"/>
        <v>318.35000000000002</v>
      </c>
    </row>
    <row r="775" spans="1:10" s="16" customFormat="1" ht="15.6" hidden="1" customHeight="1" outlineLevel="1" x14ac:dyDescent="0.25">
      <c r="A775" s="96">
        <v>711</v>
      </c>
      <c r="B775" s="24" t="s">
        <v>1342</v>
      </c>
      <c r="C775" s="25" t="s">
        <v>1343</v>
      </c>
      <c r="D775" s="26" t="s">
        <v>446</v>
      </c>
      <c r="E775" s="47">
        <v>5.3135000000000002E-2</v>
      </c>
      <c r="F775" s="27">
        <v>729.98</v>
      </c>
      <c r="G775" s="90">
        <f t="shared" si="40"/>
        <v>38.79</v>
      </c>
      <c r="H775" s="23">
        <f t="shared" si="41"/>
        <v>9.6479734116716476E-7</v>
      </c>
      <c r="I775" s="107">
        <f>ROUND(F775*Прил.10!$D$12,2)</f>
        <v>5869.04</v>
      </c>
      <c r="J775" s="28">
        <f t="shared" si="42"/>
        <v>311.85000000000002</v>
      </c>
    </row>
    <row r="776" spans="1:10" s="16" customFormat="1" ht="15.6" hidden="1" customHeight="1" outlineLevel="1" x14ac:dyDescent="0.25">
      <c r="A776" s="96">
        <v>712</v>
      </c>
      <c r="B776" s="24" t="s">
        <v>1344</v>
      </c>
      <c r="C776" s="25" t="s">
        <v>1345</v>
      </c>
      <c r="D776" s="26" t="s">
        <v>446</v>
      </c>
      <c r="E776" s="47">
        <v>1.9599999999999999E-2</v>
      </c>
      <c r="F776" s="27">
        <v>1946.91</v>
      </c>
      <c r="G776" s="90">
        <f t="shared" si="40"/>
        <v>38.159999999999997</v>
      </c>
      <c r="H776" s="23">
        <f t="shared" si="41"/>
        <v>9.4912777878161904E-7</v>
      </c>
      <c r="I776" s="107">
        <f>ROUND(F776*Прил.10!$D$12,2)</f>
        <v>15653.16</v>
      </c>
      <c r="J776" s="28">
        <f t="shared" si="42"/>
        <v>306.8</v>
      </c>
    </row>
    <row r="777" spans="1:10" s="16" customFormat="1" ht="15.6" hidden="1" customHeight="1" outlineLevel="1" x14ac:dyDescent="0.25">
      <c r="A777" s="96">
        <v>713</v>
      </c>
      <c r="B777" s="24" t="s">
        <v>1346</v>
      </c>
      <c r="C777" s="25" t="s">
        <v>1347</v>
      </c>
      <c r="D777" s="26" t="s">
        <v>446</v>
      </c>
      <c r="E777" s="47">
        <v>1.1107799999999999E-2</v>
      </c>
      <c r="F777" s="27">
        <v>3390</v>
      </c>
      <c r="G777" s="90">
        <f t="shared" si="40"/>
        <v>37.659999999999997</v>
      </c>
      <c r="H777" s="23">
        <f t="shared" si="41"/>
        <v>9.3669161815817022E-7</v>
      </c>
      <c r="I777" s="107">
        <f>ROUND(F777*Прил.10!$D$12,2)</f>
        <v>27255.599999999999</v>
      </c>
      <c r="J777" s="28">
        <f t="shared" si="42"/>
        <v>302.75</v>
      </c>
    </row>
    <row r="778" spans="1:10" s="16" customFormat="1" ht="46.9" hidden="1" customHeight="1" outlineLevel="1" x14ac:dyDescent="0.25">
      <c r="A778" s="96">
        <v>714</v>
      </c>
      <c r="B778" s="24" t="s">
        <v>1348</v>
      </c>
      <c r="C778" s="25" t="s">
        <v>1349</v>
      </c>
      <c r="D778" s="26" t="s">
        <v>446</v>
      </c>
      <c r="E778" s="47">
        <v>1E-3</v>
      </c>
      <c r="F778" s="27">
        <v>37517</v>
      </c>
      <c r="G778" s="90">
        <f t="shared" si="40"/>
        <v>37.520000000000003</v>
      </c>
      <c r="H778" s="23">
        <f t="shared" si="41"/>
        <v>9.332094931836046E-7</v>
      </c>
      <c r="I778" s="107">
        <f>ROUND(F778*Прил.10!$D$12,2)</f>
        <v>301636.68</v>
      </c>
      <c r="J778" s="28">
        <f t="shared" si="42"/>
        <v>301.64</v>
      </c>
    </row>
    <row r="779" spans="1:10" s="16" customFormat="1" ht="15.6" hidden="1" customHeight="1" outlineLevel="1" x14ac:dyDescent="0.25">
      <c r="A779" s="96">
        <v>715</v>
      </c>
      <c r="B779" s="24" t="s">
        <v>1350</v>
      </c>
      <c r="C779" s="25" t="s">
        <v>1351</v>
      </c>
      <c r="D779" s="26" t="s">
        <v>446</v>
      </c>
      <c r="E779" s="47">
        <v>2.1008599999999999E-2</v>
      </c>
      <c r="F779" s="27">
        <v>1554.2</v>
      </c>
      <c r="G779" s="90">
        <f t="shared" si="40"/>
        <v>32.65</v>
      </c>
      <c r="H779" s="23">
        <f t="shared" si="41"/>
        <v>8.120812887112124E-7</v>
      </c>
      <c r="I779" s="107">
        <f>ROUND(F779*Прил.10!$D$12,2)</f>
        <v>12495.77</v>
      </c>
      <c r="J779" s="28">
        <f t="shared" si="42"/>
        <v>262.52</v>
      </c>
    </row>
    <row r="780" spans="1:10" s="16" customFormat="1" ht="15.6" hidden="1" customHeight="1" outlineLevel="1" x14ac:dyDescent="0.25">
      <c r="A780" s="96">
        <v>716</v>
      </c>
      <c r="B780" s="24" t="s">
        <v>1352</v>
      </c>
      <c r="C780" s="25" t="s">
        <v>1353</v>
      </c>
      <c r="D780" s="26" t="s">
        <v>446</v>
      </c>
      <c r="E780" s="47">
        <v>8.5010000000000001E-4</v>
      </c>
      <c r="F780" s="27">
        <v>37900</v>
      </c>
      <c r="G780" s="90">
        <f t="shared" si="40"/>
        <v>32.22</v>
      </c>
      <c r="H780" s="23">
        <f t="shared" si="41"/>
        <v>8.0138619057504628E-7</v>
      </c>
      <c r="I780" s="107">
        <f>ROUND(F780*Прил.10!$D$12,2)</f>
        <v>304716</v>
      </c>
      <c r="J780" s="28">
        <f t="shared" si="42"/>
        <v>259.04000000000002</v>
      </c>
    </row>
    <row r="781" spans="1:10" s="16" customFormat="1" ht="15.6" hidden="1" customHeight="1" outlineLevel="1" x14ac:dyDescent="0.25">
      <c r="A781" s="96">
        <v>717</v>
      </c>
      <c r="B781" s="24" t="s">
        <v>1354</v>
      </c>
      <c r="C781" s="25" t="s">
        <v>1355</v>
      </c>
      <c r="D781" s="26" t="s">
        <v>460</v>
      </c>
      <c r="E781" s="47">
        <v>1.1200000000000001</v>
      </c>
      <c r="F781" s="27">
        <v>28.17</v>
      </c>
      <c r="G781" s="90">
        <f t="shared" si="40"/>
        <v>31.55</v>
      </c>
      <c r="H781" s="23">
        <f t="shared" si="41"/>
        <v>7.847217353396249E-7</v>
      </c>
      <c r="I781" s="107">
        <f>ROUND(F781*Прил.10!$D$12,2)</f>
        <v>226.49</v>
      </c>
      <c r="J781" s="28">
        <f t="shared" si="42"/>
        <v>253.67</v>
      </c>
    </row>
    <row r="782" spans="1:10" s="16" customFormat="1" ht="31.15" hidden="1" customHeight="1" outlineLevel="1" x14ac:dyDescent="0.25">
      <c r="A782" s="96">
        <v>718</v>
      </c>
      <c r="B782" s="91" t="s">
        <v>477</v>
      </c>
      <c r="C782" s="25" t="s">
        <v>1356</v>
      </c>
      <c r="D782" s="26" t="s">
        <v>513</v>
      </c>
      <c r="E782" s="47">
        <v>2</v>
      </c>
      <c r="F782" s="30">
        <v>14.13</v>
      </c>
      <c r="G782" s="90">
        <f t="shared" si="40"/>
        <v>28.26</v>
      </c>
      <c r="H782" s="23">
        <f t="shared" si="41"/>
        <v>7.0289179843733124E-7</v>
      </c>
      <c r="I782" s="107">
        <f>ROUND(F782*Прил.10!$D$12,2)</f>
        <v>113.61</v>
      </c>
      <c r="J782" s="28">
        <f t="shared" si="42"/>
        <v>227.22</v>
      </c>
    </row>
    <row r="783" spans="1:10" s="16" customFormat="1" ht="31.15" hidden="1" customHeight="1" outlineLevel="1" x14ac:dyDescent="0.25">
      <c r="A783" s="96">
        <v>719</v>
      </c>
      <c r="B783" s="24" t="s">
        <v>1357</v>
      </c>
      <c r="C783" s="25" t="s">
        <v>1358</v>
      </c>
      <c r="D783" s="26" t="s">
        <v>460</v>
      </c>
      <c r="E783" s="47">
        <v>0.72</v>
      </c>
      <c r="F783" s="27">
        <v>38.340000000000003</v>
      </c>
      <c r="G783" s="90">
        <f t="shared" si="40"/>
        <v>27.6</v>
      </c>
      <c r="H783" s="23">
        <f t="shared" si="41"/>
        <v>6.864760664143787E-7</v>
      </c>
      <c r="I783" s="107">
        <f>ROUND(F783*Прил.10!$D$12,2)</f>
        <v>308.25</v>
      </c>
      <c r="J783" s="28">
        <f t="shared" si="42"/>
        <v>221.94</v>
      </c>
    </row>
    <row r="784" spans="1:10" s="16" customFormat="1" ht="31.15" hidden="1" customHeight="1" outlineLevel="1" x14ac:dyDescent="0.25">
      <c r="A784" s="96">
        <v>720</v>
      </c>
      <c r="B784" s="24" t="s">
        <v>1359</v>
      </c>
      <c r="C784" s="25" t="s">
        <v>1360</v>
      </c>
      <c r="D784" s="26" t="s">
        <v>446</v>
      </c>
      <c r="E784" s="47">
        <v>2.4000000000000001E-4</v>
      </c>
      <c r="F784" s="27">
        <v>114220</v>
      </c>
      <c r="G784" s="90">
        <f t="shared" si="40"/>
        <v>27.41</v>
      </c>
      <c r="H784" s="23">
        <f t="shared" si="41"/>
        <v>6.8175032537746804E-7</v>
      </c>
      <c r="I784" s="107">
        <f>ROUND(F784*Прил.10!$D$12,2)</f>
        <v>918328.8</v>
      </c>
      <c r="J784" s="28">
        <f t="shared" si="42"/>
        <v>220.4</v>
      </c>
    </row>
    <row r="785" spans="1:10" s="16" customFormat="1" ht="46.9" hidden="1" customHeight="1" outlineLevel="1" x14ac:dyDescent="0.25">
      <c r="A785" s="96">
        <v>721</v>
      </c>
      <c r="B785" s="24" t="s">
        <v>1361</v>
      </c>
      <c r="C785" s="25" t="s">
        <v>1362</v>
      </c>
      <c r="D785" s="26" t="s">
        <v>446</v>
      </c>
      <c r="E785" s="47">
        <v>7.6199999999999998E-4</v>
      </c>
      <c r="F785" s="27">
        <v>35011</v>
      </c>
      <c r="G785" s="90">
        <f t="shared" si="40"/>
        <v>26.68</v>
      </c>
      <c r="H785" s="23">
        <f t="shared" si="41"/>
        <v>6.6359353086723269E-7</v>
      </c>
      <c r="I785" s="107">
        <f>ROUND(F785*Прил.10!$D$12,2)</f>
        <v>281488.44</v>
      </c>
      <c r="J785" s="28">
        <f t="shared" si="42"/>
        <v>214.49</v>
      </c>
    </row>
    <row r="786" spans="1:10" s="16" customFormat="1" ht="31.15" hidden="1" customHeight="1" outlineLevel="1" x14ac:dyDescent="0.25">
      <c r="A786" s="96">
        <v>722</v>
      </c>
      <c r="B786" s="91" t="s">
        <v>477</v>
      </c>
      <c r="C786" s="25" t="s">
        <v>1363</v>
      </c>
      <c r="D786" s="26" t="s">
        <v>513</v>
      </c>
      <c r="E786" s="47">
        <v>2</v>
      </c>
      <c r="F786" s="30">
        <v>12.67</v>
      </c>
      <c r="G786" s="90">
        <f t="shared" ref="G786:G849" si="43">ROUND(F786*E786,2)</f>
        <v>25.34</v>
      </c>
      <c r="H786" s="23">
        <f t="shared" ref="H786:H849" si="44">G786/$G$883</f>
        <v>6.3026462039638962E-7</v>
      </c>
      <c r="I786" s="107">
        <f>ROUND(F786*Прил.10!$D$12,2)</f>
        <v>101.87</v>
      </c>
      <c r="J786" s="28">
        <f t="shared" ref="J786:J849" si="45">ROUND(I786*E786,2)</f>
        <v>203.74</v>
      </c>
    </row>
    <row r="787" spans="1:10" s="16" customFormat="1" ht="15.6" hidden="1" customHeight="1" outlineLevel="1" x14ac:dyDescent="0.25">
      <c r="A787" s="96">
        <v>723</v>
      </c>
      <c r="B787" s="24" t="s">
        <v>1364</v>
      </c>
      <c r="C787" s="25" t="s">
        <v>1365</v>
      </c>
      <c r="D787" s="26" t="s">
        <v>446</v>
      </c>
      <c r="E787" s="47">
        <v>3.5199999999999999E-4</v>
      </c>
      <c r="F787" s="27">
        <v>70200</v>
      </c>
      <c r="G787" s="90">
        <f t="shared" si="43"/>
        <v>24.71</v>
      </c>
      <c r="H787" s="23">
        <f t="shared" si="44"/>
        <v>6.1459505801084412E-7</v>
      </c>
      <c r="I787" s="107">
        <f>ROUND(F787*Прил.10!$D$12,2)</f>
        <v>564408</v>
      </c>
      <c r="J787" s="28">
        <f t="shared" si="45"/>
        <v>198.67</v>
      </c>
    </row>
    <row r="788" spans="1:10" s="16" customFormat="1" ht="15.6" hidden="1" customHeight="1" outlineLevel="1" x14ac:dyDescent="0.25">
      <c r="A788" s="96">
        <v>724</v>
      </c>
      <c r="B788" s="24" t="s">
        <v>1366</v>
      </c>
      <c r="C788" s="25" t="s">
        <v>1367</v>
      </c>
      <c r="D788" s="26" t="s">
        <v>460</v>
      </c>
      <c r="E788" s="47">
        <v>0.1782</v>
      </c>
      <c r="F788" s="27">
        <v>133.05000000000001</v>
      </c>
      <c r="G788" s="90">
        <f t="shared" si="43"/>
        <v>23.71</v>
      </c>
      <c r="H788" s="23">
        <f t="shared" si="44"/>
        <v>5.8972273676394626E-7</v>
      </c>
      <c r="I788" s="107">
        <f>ROUND(F788*Прил.10!$D$12,2)</f>
        <v>1069.72</v>
      </c>
      <c r="J788" s="28">
        <f t="shared" si="45"/>
        <v>190.62</v>
      </c>
    </row>
    <row r="789" spans="1:10" s="16" customFormat="1" ht="15.6" hidden="1" customHeight="1" outlineLevel="1" x14ac:dyDescent="0.25">
      <c r="A789" s="96">
        <v>725</v>
      </c>
      <c r="B789" s="24" t="s">
        <v>1368</v>
      </c>
      <c r="C789" s="25" t="s">
        <v>1369</v>
      </c>
      <c r="D789" s="26" t="s">
        <v>446</v>
      </c>
      <c r="E789" s="47">
        <v>2.8960000000000001E-3</v>
      </c>
      <c r="F789" s="27">
        <v>7977</v>
      </c>
      <c r="G789" s="90">
        <f t="shared" si="43"/>
        <v>23.1</v>
      </c>
      <c r="H789" s="23">
        <f t="shared" si="44"/>
        <v>5.7455062080333864E-7</v>
      </c>
      <c r="I789" s="107">
        <f>ROUND(F789*Прил.10!$D$12,2)</f>
        <v>64135.08</v>
      </c>
      <c r="J789" s="28">
        <f t="shared" si="45"/>
        <v>185.74</v>
      </c>
    </row>
    <row r="790" spans="1:10" s="16" customFormat="1" ht="15.6" hidden="1" customHeight="1" outlineLevel="1" x14ac:dyDescent="0.25">
      <c r="A790" s="96">
        <v>726</v>
      </c>
      <c r="B790" s="91" t="s">
        <v>477</v>
      </c>
      <c r="C790" s="25" t="s">
        <v>1370</v>
      </c>
      <c r="D790" s="26" t="s">
        <v>513</v>
      </c>
      <c r="E790" s="47">
        <v>2</v>
      </c>
      <c r="F790" s="30">
        <v>11.29</v>
      </c>
      <c r="G790" s="90">
        <f t="shared" si="43"/>
        <v>22.58</v>
      </c>
      <c r="H790" s="23">
        <f t="shared" si="44"/>
        <v>5.6161701375495172E-7</v>
      </c>
      <c r="I790" s="107">
        <f>ROUND(F790*Прил.10!$D$12,2)</f>
        <v>90.77</v>
      </c>
      <c r="J790" s="28">
        <f t="shared" si="45"/>
        <v>181.54</v>
      </c>
    </row>
    <row r="791" spans="1:10" s="16" customFormat="1" ht="62.45" hidden="1" customHeight="1" outlineLevel="1" x14ac:dyDescent="0.25">
      <c r="A791" s="96">
        <v>727</v>
      </c>
      <c r="B791" s="24" t="s">
        <v>1371</v>
      </c>
      <c r="C791" s="25" t="s">
        <v>1372</v>
      </c>
      <c r="D791" s="26" t="s">
        <v>446</v>
      </c>
      <c r="E791" s="47">
        <v>1.8600000000000001E-3</v>
      </c>
      <c r="F791" s="27">
        <v>12110</v>
      </c>
      <c r="G791" s="90">
        <f t="shared" si="43"/>
        <v>22.52</v>
      </c>
      <c r="H791" s="23">
        <f t="shared" si="44"/>
        <v>5.6012467448013796E-7</v>
      </c>
      <c r="I791" s="107">
        <f>ROUND(F791*Прил.10!$D$12,2)</f>
        <v>97364.4</v>
      </c>
      <c r="J791" s="28">
        <f t="shared" si="45"/>
        <v>181.1</v>
      </c>
    </row>
    <row r="792" spans="1:10" s="16" customFormat="1" ht="109.15" hidden="1" customHeight="1" outlineLevel="1" x14ac:dyDescent="0.25">
      <c r="A792" s="96">
        <v>728</v>
      </c>
      <c r="B792" s="24" t="s">
        <v>1373</v>
      </c>
      <c r="C792" s="25" t="s">
        <v>1374</v>
      </c>
      <c r="D792" s="26" t="s">
        <v>483</v>
      </c>
      <c r="E792" s="47">
        <v>3</v>
      </c>
      <c r="F792" s="27">
        <v>7.22</v>
      </c>
      <c r="G792" s="90">
        <f t="shared" si="43"/>
        <v>21.66</v>
      </c>
      <c r="H792" s="23">
        <f t="shared" si="44"/>
        <v>5.3873447820780582E-7</v>
      </c>
      <c r="I792" s="107">
        <f>ROUND(F792*Прил.10!$D$12,2)</f>
        <v>58.05</v>
      </c>
      <c r="J792" s="28">
        <f t="shared" si="45"/>
        <v>174.15</v>
      </c>
    </row>
    <row r="793" spans="1:10" s="16" customFormat="1" ht="46.9" hidden="1" customHeight="1" outlineLevel="1" x14ac:dyDescent="0.25">
      <c r="A793" s="96">
        <v>729</v>
      </c>
      <c r="B793" s="24" t="s">
        <v>1375</v>
      </c>
      <c r="C793" s="25" t="s">
        <v>1376</v>
      </c>
      <c r="D793" s="26" t="s">
        <v>443</v>
      </c>
      <c r="E793" s="47">
        <v>1.584E-2</v>
      </c>
      <c r="F793" s="27">
        <v>1320</v>
      </c>
      <c r="G793" s="90">
        <f t="shared" si="43"/>
        <v>20.91</v>
      </c>
      <c r="H793" s="23">
        <f t="shared" si="44"/>
        <v>5.2008023727263248E-7</v>
      </c>
      <c r="I793" s="107">
        <f>ROUND(F793*Прил.10!$D$12,2)</f>
        <v>10612.8</v>
      </c>
      <c r="J793" s="28">
        <f t="shared" si="45"/>
        <v>168.11</v>
      </c>
    </row>
    <row r="794" spans="1:10" s="16" customFormat="1" ht="15.6" hidden="1" customHeight="1" outlineLevel="1" x14ac:dyDescent="0.25">
      <c r="A794" s="96">
        <v>730</v>
      </c>
      <c r="B794" s="24" t="s">
        <v>1377</v>
      </c>
      <c r="C794" s="25" t="s">
        <v>1378</v>
      </c>
      <c r="D794" s="26" t="s">
        <v>474</v>
      </c>
      <c r="E794" s="47">
        <v>2</v>
      </c>
      <c r="F794" s="27">
        <v>10</v>
      </c>
      <c r="G794" s="90">
        <f t="shared" si="43"/>
        <v>20</v>
      </c>
      <c r="H794" s="23">
        <f t="shared" si="44"/>
        <v>4.9744642493795552E-7</v>
      </c>
      <c r="I794" s="107">
        <f>ROUND(F794*Прил.10!$D$12,2)</f>
        <v>80.400000000000006</v>
      </c>
      <c r="J794" s="28">
        <f t="shared" si="45"/>
        <v>160.80000000000001</v>
      </c>
    </row>
    <row r="795" spans="1:10" s="16" customFormat="1" ht="15.6" hidden="1" customHeight="1" outlineLevel="1" x14ac:dyDescent="0.25">
      <c r="A795" s="96">
        <v>731</v>
      </c>
      <c r="B795" s="24" t="s">
        <v>1379</v>
      </c>
      <c r="C795" s="25" t="s">
        <v>1380</v>
      </c>
      <c r="D795" s="26" t="s">
        <v>460</v>
      </c>
      <c r="E795" s="47">
        <v>0.31618400000000002</v>
      </c>
      <c r="F795" s="27">
        <v>61.9</v>
      </c>
      <c r="G795" s="90">
        <f t="shared" si="43"/>
        <v>19.57</v>
      </c>
      <c r="H795" s="23">
        <f t="shared" si="44"/>
        <v>4.8675132680178951E-7</v>
      </c>
      <c r="I795" s="107">
        <f>ROUND(F795*Прил.10!$D$12,2)</f>
        <v>497.68</v>
      </c>
      <c r="J795" s="28">
        <f t="shared" si="45"/>
        <v>157.36000000000001</v>
      </c>
    </row>
    <row r="796" spans="1:10" s="16" customFormat="1" ht="31.15" hidden="1" customHeight="1" outlineLevel="1" x14ac:dyDescent="0.25">
      <c r="A796" s="96">
        <v>732</v>
      </c>
      <c r="B796" s="91" t="s">
        <v>477</v>
      </c>
      <c r="C796" s="25" t="s">
        <v>1381</v>
      </c>
      <c r="D796" s="26" t="s">
        <v>513</v>
      </c>
      <c r="E796" s="47">
        <v>1</v>
      </c>
      <c r="F796" s="30">
        <v>19.29</v>
      </c>
      <c r="G796" s="90">
        <f t="shared" si="43"/>
        <v>19.29</v>
      </c>
      <c r="H796" s="23">
        <f t="shared" si="44"/>
        <v>4.7978707685265806E-7</v>
      </c>
      <c r="I796" s="107">
        <f>ROUND(F796*Прил.10!$D$12,2)</f>
        <v>155.09</v>
      </c>
      <c r="J796" s="28">
        <f t="shared" si="45"/>
        <v>155.09</v>
      </c>
    </row>
    <row r="797" spans="1:10" s="16" customFormat="1" ht="15.6" hidden="1" customHeight="1" outlineLevel="1" x14ac:dyDescent="0.25">
      <c r="A797" s="96">
        <v>733</v>
      </c>
      <c r="B797" s="24" t="s">
        <v>1382</v>
      </c>
      <c r="C797" s="25" t="s">
        <v>1383</v>
      </c>
      <c r="D797" s="26" t="s">
        <v>474</v>
      </c>
      <c r="E797" s="47">
        <v>70</v>
      </c>
      <c r="F797" s="27">
        <v>0.27</v>
      </c>
      <c r="G797" s="90">
        <f t="shared" si="43"/>
        <v>18.899999999999999</v>
      </c>
      <c r="H797" s="23">
        <f t="shared" si="44"/>
        <v>4.7008687156636792E-7</v>
      </c>
      <c r="I797" s="107">
        <f>ROUND(F797*Прил.10!$D$12,2)</f>
        <v>2.17</v>
      </c>
      <c r="J797" s="28">
        <f t="shared" si="45"/>
        <v>151.9</v>
      </c>
    </row>
    <row r="798" spans="1:10" s="16" customFormat="1" ht="15.6" hidden="1" customHeight="1" outlineLevel="1" x14ac:dyDescent="0.25">
      <c r="A798" s="96">
        <v>734</v>
      </c>
      <c r="B798" s="24" t="s">
        <v>1384</v>
      </c>
      <c r="C798" s="25" t="s">
        <v>1385</v>
      </c>
      <c r="D798" s="26" t="s">
        <v>494</v>
      </c>
      <c r="E798" s="47">
        <v>1.833</v>
      </c>
      <c r="F798" s="27">
        <v>10.199999999999999</v>
      </c>
      <c r="G798" s="90">
        <f t="shared" si="43"/>
        <v>18.7</v>
      </c>
      <c r="H798" s="23">
        <f t="shared" si="44"/>
        <v>4.6511240731698838E-7</v>
      </c>
      <c r="I798" s="107">
        <f>ROUND(F798*Прил.10!$D$12,2)</f>
        <v>82.01</v>
      </c>
      <c r="J798" s="28">
        <f t="shared" si="45"/>
        <v>150.32</v>
      </c>
    </row>
    <row r="799" spans="1:10" s="16" customFormat="1" ht="62.45" hidden="1" customHeight="1" outlineLevel="1" x14ac:dyDescent="0.25">
      <c r="A799" s="96">
        <v>735</v>
      </c>
      <c r="B799" s="24" t="s">
        <v>1386</v>
      </c>
      <c r="C799" s="25" t="s">
        <v>1387</v>
      </c>
      <c r="D799" s="26" t="s">
        <v>446</v>
      </c>
      <c r="E799" s="47">
        <v>1.24E-3</v>
      </c>
      <c r="F799" s="27">
        <v>14690</v>
      </c>
      <c r="G799" s="90">
        <f t="shared" si="43"/>
        <v>18.22</v>
      </c>
      <c r="H799" s="23">
        <f t="shared" si="44"/>
        <v>4.5317369311847744E-7</v>
      </c>
      <c r="I799" s="107">
        <f>ROUND(F799*Прил.10!$D$12,2)</f>
        <v>118107.6</v>
      </c>
      <c r="J799" s="28">
        <f t="shared" si="45"/>
        <v>146.44999999999999</v>
      </c>
    </row>
    <row r="800" spans="1:10" s="16" customFormat="1" ht="31.15" hidden="1" customHeight="1" outlineLevel="1" x14ac:dyDescent="0.25">
      <c r="A800" s="96">
        <v>736</v>
      </c>
      <c r="B800" s="24" t="s">
        <v>743</v>
      </c>
      <c r="C800" s="25" t="s">
        <v>744</v>
      </c>
      <c r="D800" s="26" t="s">
        <v>446</v>
      </c>
      <c r="E800" s="47">
        <v>3.0945999999999999E-3</v>
      </c>
      <c r="F800" s="27">
        <v>5520</v>
      </c>
      <c r="G800" s="90">
        <f t="shared" si="43"/>
        <v>17.079999999999998</v>
      </c>
      <c r="H800" s="23">
        <f t="shared" si="44"/>
        <v>4.2481924689701396E-7</v>
      </c>
      <c r="I800" s="107">
        <f>ROUND(F800*Прил.10!$D$12,2)</f>
        <v>44380.800000000003</v>
      </c>
      <c r="J800" s="28">
        <f t="shared" si="45"/>
        <v>137.34</v>
      </c>
    </row>
    <row r="801" spans="1:10" s="16" customFormat="1" ht="31.15" hidden="1" customHeight="1" outlineLevel="1" x14ac:dyDescent="0.25">
      <c r="A801" s="96">
        <v>737</v>
      </c>
      <c r="B801" s="91" t="s">
        <v>477</v>
      </c>
      <c r="C801" s="25" t="s">
        <v>1388</v>
      </c>
      <c r="D801" s="26" t="s">
        <v>513</v>
      </c>
      <c r="E801" s="47">
        <v>2</v>
      </c>
      <c r="F801" s="30">
        <v>8.5</v>
      </c>
      <c r="G801" s="90">
        <f t="shared" si="43"/>
        <v>17</v>
      </c>
      <c r="H801" s="23">
        <f t="shared" si="44"/>
        <v>4.2282946119726221E-7</v>
      </c>
      <c r="I801" s="107">
        <f>ROUND(F801*Прил.10!$D$12,2)</f>
        <v>68.34</v>
      </c>
      <c r="J801" s="28">
        <f t="shared" si="45"/>
        <v>136.68</v>
      </c>
    </row>
    <row r="802" spans="1:10" s="16" customFormat="1" ht="15.6" hidden="1" customHeight="1" outlineLevel="1" x14ac:dyDescent="0.25">
      <c r="A802" s="96">
        <v>738</v>
      </c>
      <c r="B802" s="91" t="s">
        <v>477</v>
      </c>
      <c r="C802" s="25" t="s">
        <v>1389</v>
      </c>
      <c r="D802" s="26" t="s">
        <v>513</v>
      </c>
      <c r="E802" s="47">
        <v>2</v>
      </c>
      <c r="F802" s="30">
        <v>8.5</v>
      </c>
      <c r="G802" s="90">
        <f t="shared" si="43"/>
        <v>17</v>
      </c>
      <c r="H802" s="23">
        <f t="shared" si="44"/>
        <v>4.2282946119726221E-7</v>
      </c>
      <c r="I802" s="107">
        <f>ROUND(F802*Прил.10!$D$12,2)</f>
        <v>68.34</v>
      </c>
      <c r="J802" s="28">
        <f t="shared" si="45"/>
        <v>136.68</v>
      </c>
    </row>
    <row r="803" spans="1:10" s="16" customFormat="1" ht="15.6" hidden="1" customHeight="1" outlineLevel="1" x14ac:dyDescent="0.25">
      <c r="A803" s="96">
        <v>739</v>
      </c>
      <c r="B803" s="91" t="s">
        <v>477</v>
      </c>
      <c r="C803" s="25" t="s">
        <v>1390</v>
      </c>
      <c r="D803" s="26" t="s">
        <v>513</v>
      </c>
      <c r="E803" s="47">
        <v>2</v>
      </c>
      <c r="F803" s="30">
        <v>8.3699999999999992</v>
      </c>
      <c r="G803" s="90">
        <f t="shared" si="43"/>
        <v>16.739999999999998</v>
      </c>
      <c r="H803" s="23">
        <f t="shared" si="44"/>
        <v>4.1636265767306875E-7</v>
      </c>
      <c r="I803" s="107">
        <f>ROUND(F803*Прил.10!$D$12,2)</f>
        <v>67.290000000000006</v>
      </c>
      <c r="J803" s="28">
        <f t="shared" si="45"/>
        <v>134.58000000000001</v>
      </c>
    </row>
    <row r="804" spans="1:10" s="16" customFormat="1" ht="31.15" hidden="1" customHeight="1" outlineLevel="1" x14ac:dyDescent="0.25">
      <c r="A804" s="96">
        <v>740</v>
      </c>
      <c r="B804" s="24" t="s">
        <v>1391</v>
      </c>
      <c r="C804" s="25" t="s">
        <v>1392</v>
      </c>
      <c r="D804" s="26" t="s">
        <v>446</v>
      </c>
      <c r="E804" s="47">
        <v>2.5500000000000002E-3</v>
      </c>
      <c r="F804" s="27">
        <v>6508.75</v>
      </c>
      <c r="G804" s="90">
        <f t="shared" si="43"/>
        <v>16.600000000000001</v>
      </c>
      <c r="H804" s="23">
        <f t="shared" si="44"/>
        <v>4.1288053269850313E-7</v>
      </c>
      <c r="I804" s="107">
        <f>ROUND(F804*Прил.10!$D$12,2)</f>
        <v>52330.35</v>
      </c>
      <c r="J804" s="28">
        <f t="shared" si="45"/>
        <v>133.44</v>
      </c>
    </row>
    <row r="805" spans="1:10" s="16" customFormat="1" ht="31.15" hidden="1" customHeight="1" outlineLevel="1" x14ac:dyDescent="0.25">
      <c r="A805" s="96">
        <v>741</v>
      </c>
      <c r="B805" s="24" t="s">
        <v>1393</v>
      </c>
      <c r="C805" s="25" t="s">
        <v>1394</v>
      </c>
      <c r="D805" s="26" t="s">
        <v>460</v>
      </c>
      <c r="E805" s="47">
        <v>0.58740000000000003</v>
      </c>
      <c r="F805" s="27">
        <v>28.22</v>
      </c>
      <c r="G805" s="90">
        <f t="shared" si="43"/>
        <v>16.579999999999998</v>
      </c>
      <c r="H805" s="23">
        <f t="shared" si="44"/>
        <v>4.1238308627356508E-7</v>
      </c>
      <c r="I805" s="107">
        <f>ROUND(F805*Прил.10!$D$12,2)</f>
        <v>226.89</v>
      </c>
      <c r="J805" s="28">
        <f t="shared" si="45"/>
        <v>133.28</v>
      </c>
    </row>
    <row r="806" spans="1:10" s="16" customFormat="1" ht="31.15" hidden="1" customHeight="1" outlineLevel="1" x14ac:dyDescent="0.25">
      <c r="A806" s="96">
        <v>742</v>
      </c>
      <c r="B806" s="24" t="s">
        <v>1395</v>
      </c>
      <c r="C806" s="25" t="s">
        <v>1396</v>
      </c>
      <c r="D806" s="26" t="s">
        <v>446</v>
      </c>
      <c r="E806" s="47">
        <v>1.1418000000000001E-3</v>
      </c>
      <c r="F806" s="27">
        <v>13560</v>
      </c>
      <c r="G806" s="90">
        <f t="shared" si="43"/>
        <v>15.48</v>
      </c>
      <c r="H806" s="23">
        <f t="shared" si="44"/>
        <v>3.8502353290197758E-7</v>
      </c>
      <c r="I806" s="107">
        <f>ROUND(F806*Прил.10!$D$12,2)</f>
        <v>109022.39999999999</v>
      </c>
      <c r="J806" s="28">
        <f t="shared" si="45"/>
        <v>124.48</v>
      </c>
    </row>
    <row r="807" spans="1:10" s="16" customFormat="1" ht="31.15" hidden="1" customHeight="1" outlineLevel="1" x14ac:dyDescent="0.25">
      <c r="A807" s="96">
        <v>743</v>
      </c>
      <c r="B807" s="24" t="s">
        <v>1128</v>
      </c>
      <c r="C807" s="25" t="s">
        <v>1129</v>
      </c>
      <c r="D807" s="26" t="s">
        <v>443</v>
      </c>
      <c r="E807" s="47">
        <v>2.5742000000000001E-2</v>
      </c>
      <c r="F807" s="27">
        <v>600</v>
      </c>
      <c r="G807" s="90">
        <f t="shared" si="43"/>
        <v>15.45</v>
      </c>
      <c r="H807" s="23">
        <f t="shared" si="44"/>
        <v>3.8427736326457065E-7</v>
      </c>
      <c r="I807" s="107">
        <f>ROUND(F807*Прил.10!$D$12,2)</f>
        <v>4824</v>
      </c>
      <c r="J807" s="28">
        <f t="shared" si="45"/>
        <v>124.18</v>
      </c>
    </row>
    <row r="808" spans="1:10" s="16" customFormat="1" ht="46.9" hidden="1" customHeight="1" outlineLevel="1" x14ac:dyDescent="0.25">
      <c r="A808" s="96">
        <v>744</v>
      </c>
      <c r="B808" s="24" t="s">
        <v>1397</v>
      </c>
      <c r="C808" s="25" t="s">
        <v>1398</v>
      </c>
      <c r="D808" s="26" t="s">
        <v>443</v>
      </c>
      <c r="E808" s="47">
        <v>8.7112999999999999E-3</v>
      </c>
      <c r="F808" s="27">
        <v>1700</v>
      </c>
      <c r="G808" s="90">
        <f t="shared" si="43"/>
        <v>14.81</v>
      </c>
      <c r="H808" s="23">
        <f t="shared" si="44"/>
        <v>3.683590776665561E-7</v>
      </c>
      <c r="I808" s="107">
        <f>ROUND(F808*Прил.10!$D$12,2)</f>
        <v>13668</v>
      </c>
      <c r="J808" s="28">
        <f t="shared" si="45"/>
        <v>119.07</v>
      </c>
    </row>
    <row r="809" spans="1:10" s="16" customFormat="1" ht="62.45" hidden="1" customHeight="1" outlineLevel="1" x14ac:dyDescent="0.25">
      <c r="A809" s="96">
        <v>745</v>
      </c>
      <c r="B809" s="24" t="s">
        <v>1399</v>
      </c>
      <c r="C809" s="25" t="s">
        <v>1400</v>
      </c>
      <c r="D809" s="26" t="s">
        <v>697</v>
      </c>
      <c r="E809" s="47">
        <v>7.3440000000000003</v>
      </c>
      <c r="F809" s="27">
        <v>2</v>
      </c>
      <c r="G809" s="90">
        <f t="shared" si="43"/>
        <v>14.69</v>
      </c>
      <c r="H809" s="23">
        <f t="shared" si="44"/>
        <v>3.6537439911692831E-7</v>
      </c>
      <c r="I809" s="107">
        <f>ROUND(F809*Прил.10!$D$12,2)</f>
        <v>16.079999999999998</v>
      </c>
      <c r="J809" s="28">
        <f t="shared" si="45"/>
        <v>118.09</v>
      </c>
    </row>
    <row r="810" spans="1:10" s="16" customFormat="1" ht="46.9" hidden="1" customHeight="1" outlineLevel="1" x14ac:dyDescent="0.25">
      <c r="A810" s="96">
        <v>746</v>
      </c>
      <c r="B810" s="24" t="s">
        <v>1401</v>
      </c>
      <c r="C810" s="25" t="s">
        <v>1402</v>
      </c>
      <c r="D810" s="26" t="s">
        <v>697</v>
      </c>
      <c r="E810" s="47">
        <v>0.72</v>
      </c>
      <c r="F810" s="27">
        <v>20</v>
      </c>
      <c r="G810" s="90">
        <f t="shared" si="43"/>
        <v>14.4</v>
      </c>
      <c r="H810" s="23">
        <f t="shared" si="44"/>
        <v>3.5816142595532797E-7</v>
      </c>
      <c r="I810" s="107">
        <f>ROUND(F810*Прил.10!$D$12,2)</f>
        <v>160.80000000000001</v>
      </c>
      <c r="J810" s="28">
        <f t="shared" si="45"/>
        <v>115.78</v>
      </c>
    </row>
    <row r="811" spans="1:10" s="16" customFormat="1" ht="15.6" hidden="1" customHeight="1" outlineLevel="1" x14ac:dyDescent="0.25">
      <c r="A811" s="96">
        <v>747</v>
      </c>
      <c r="B811" s="24" t="s">
        <v>1403</v>
      </c>
      <c r="C811" s="25" t="s">
        <v>1404</v>
      </c>
      <c r="D811" s="26" t="s">
        <v>474</v>
      </c>
      <c r="E811" s="47">
        <v>2.76</v>
      </c>
      <c r="F811" s="27">
        <v>5</v>
      </c>
      <c r="G811" s="90">
        <f t="shared" si="43"/>
        <v>13.8</v>
      </c>
      <c r="H811" s="23">
        <f t="shared" si="44"/>
        <v>3.4323803320718935E-7</v>
      </c>
      <c r="I811" s="107">
        <f>ROUND(F811*Прил.10!$D$12,2)</f>
        <v>40.200000000000003</v>
      </c>
      <c r="J811" s="28">
        <f t="shared" si="45"/>
        <v>110.95</v>
      </c>
    </row>
    <row r="812" spans="1:10" s="16" customFormat="1" ht="31.15" hidden="1" customHeight="1" outlineLevel="1" x14ac:dyDescent="0.25">
      <c r="A812" s="96">
        <v>748</v>
      </c>
      <c r="B812" s="24" t="s">
        <v>1405</v>
      </c>
      <c r="C812" s="25" t="s">
        <v>1406</v>
      </c>
      <c r="D812" s="26" t="s">
        <v>446</v>
      </c>
      <c r="E812" s="47">
        <v>3.3E-4</v>
      </c>
      <c r="F812" s="27">
        <v>41210</v>
      </c>
      <c r="G812" s="90">
        <f t="shared" si="43"/>
        <v>13.6</v>
      </c>
      <c r="H812" s="23">
        <f t="shared" si="44"/>
        <v>3.3826356895780975E-7</v>
      </c>
      <c r="I812" s="107">
        <f>ROUND(F812*Прил.10!$D$12,2)</f>
        <v>331328.40000000002</v>
      </c>
      <c r="J812" s="28">
        <f t="shared" si="45"/>
        <v>109.34</v>
      </c>
    </row>
    <row r="813" spans="1:10" s="16" customFormat="1" ht="15.6" hidden="1" customHeight="1" outlineLevel="1" x14ac:dyDescent="0.25">
      <c r="A813" s="96">
        <v>749</v>
      </c>
      <c r="B813" s="24" t="s">
        <v>1407</v>
      </c>
      <c r="C813" s="25" t="s">
        <v>1408</v>
      </c>
      <c r="D813" s="26" t="s">
        <v>446</v>
      </c>
      <c r="E813" s="47">
        <v>3.3478000000000002E-3</v>
      </c>
      <c r="F813" s="27">
        <v>3938.2</v>
      </c>
      <c r="G813" s="90">
        <f t="shared" si="43"/>
        <v>13.18</v>
      </c>
      <c r="H813" s="23">
        <f t="shared" si="44"/>
        <v>3.2781719403411268E-7</v>
      </c>
      <c r="I813" s="107">
        <f>ROUND(F813*Прил.10!$D$12,2)</f>
        <v>31663.13</v>
      </c>
      <c r="J813" s="28">
        <f t="shared" si="45"/>
        <v>106</v>
      </c>
    </row>
    <row r="814" spans="1:10" s="16" customFormat="1" ht="31.15" hidden="1" customHeight="1" outlineLevel="1" x14ac:dyDescent="0.25">
      <c r="A814" s="96">
        <v>750</v>
      </c>
      <c r="B814" s="24" t="s">
        <v>1409</v>
      </c>
      <c r="C814" s="25" t="s">
        <v>1410</v>
      </c>
      <c r="D814" s="26" t="s">
        <v>697</v>
      </c>
      <c r="E814" s="47">
        <v>0.03</v>
      </c>
      <c r="F814" s="27">
        <v>435</v>
      </c>
      <c r="G814" s="90">
        <f t="shared" si="43"/>
        <v>13.05</v>
      </c>
      <c r="H814" s="23">
        <f t="shared" si="44"/>
        <v>3.2458379227201601E-7</v>
      </c>
      <c r="I814" s="107">
        <f>ROUND(F814*Прил.10!$D$12,2)</f>
        <v>3497.4</v>
      </c>
      <c r="J814" s="28">
        <f t="shared" si="45"/>
        <v>104.92</v>
      </c>
    </row>
    <row r="815" spans="1:10" s="16" customFormat="1" ht="15.6" hidden="1" customHeight="1" outlineLevel="1" x14ac:dyDescent="0.25">
      <c r="A815" s="96">
        <v>751</v>
      </c>
      <c r="B815" s="24" t="s">
        <v>1411</v>
      </c>
      <c r="C815" s="25" t="s">
        <v>1412</v>
      </c>
      <c r="D815" s="26" t="s">
        <v>697</v>
      </c>
      <c r="E815" s="47">
        <v>0.1168</v>
      </c>
      <c r="F815" s="27">
        <v>110</v>
      </c>
      <c r="G815" s="90">
        <f t="shared" si="43"/>
        <v>12.85</v>
      </c>
      <c r="H815" s="23">
        <f t="shared" si="44"/>
        <v>3.1960932802263641E-7</v>
      </c>
      <c r="I815" s="107">
        <f>ROUND(F815*Прил.10!$D$12,2)</f>
        <v>884.4</v>
      </c>
      <c r="J815" s="28">
        <f t="shared" si="45"/>
        <v>103.3</v>
      </c>
    </row>
    <row r="816" spans="1:10" s="16" customFormat="1" ht="46.9" hidden="1" customHeight="1" outlineLevel="1" x14ac:dyDescent="0.25">
      <c r="A816" s="96">
        <v>752</v>
      </c>
      <c r="B816" s="24" t="s">
        <v>1413</v>
      </c>
      <c r="C816" s="25" t="s">
        <v>1414</v>
      </c>
      <c r="D816" s="26" t="s">
        <v>446</v>
      </c>
      <c r="E816" s="47">
        <v>2.6280000000000001E-2</v>
      </c>
      <c r="F816" s="27">
        <v>480</v>
      </c>
      <c r="G816" s="90">
        <f t="shared" si="43"/>
        <v>12.61</v>
      </c>
      <c r="H816" s="23">
        <f t="shared" si="44"/>
        <v>3.1363997092338094E-7</v>
      </c>
      <c r="I816" s="107">
        <f>ROUND(F816*Прил.10!$D$12,2)</f>
        <v>3859.2</v>
      </c>
      <c r="J816" s="28">
        <f t="shared" si="45"/>
        <v>101.42</v>
      </c>
    </row>
    <row r="817" spans="1:10" s="16" customFormat="1" ht="31.15" hidden="1" customHeight="1" outlineLevel="1" x14ac:dyDescent="0.25">
      <c r="A817" s="96">
        <v>753</v>
      </c>
      <c r="B817" s="24" t="s">
        <v>1415</v>
      </c>
      <c r="C817" s="25" t="s">
        <v>1416</v>
      </c>
      <c r="D817" s="26" t="s">
        <v>460</v>
      </c>
      <c r="E817" s="47">
        <v>0.3</v>
      </c>
      <c r="F817" s="27">
        <v>38.89</v>
      </c>
      <c r="G817" s="90">
        <f t="shared" si="43"/>
        <v>11.67</v>
      </c>
      <c r="H817" s="23">
        <f t="shared" si="44"/>
        <v>2.9025998895129705E-7</v>
      </c>
      <c r="I817" s="107">
        <f>ROUND(F817*Прил.10!$D$12,2)</f>
        <v>312.68</v>
      </c>
      <c r="J817" s="28">
        <f t="shared" si="45"/>
        <v>93.8</v>
      </c>
    </row>
    <row r="818" spans="1:10" s="16" customFormat="1" ht="15.6" hidden="1" customHeight="1" outlineLevel="1" x14ac:dyDescent="0.25">
      <c r="A818" s="96">
        <v>754</v>
      </c>
      <c r="B818" s="24" t="s">
        <v>1417</v>
      </c>
      <c r="C818" s="25" t="s">
        <v>1418</v>
      </c>
      <c r="D818" s="26" t="s">
        <v>460</v>
      </c>
      <c r="E818" s="47">
        <v>0.15809200000000001</v>
      </c>
      <c r="F818" s="27">
        <v>72.400000000000006</v>
      </c>
      <c r="G818" s="90">
        <f t="shared" si="43"/>
        <v>11.45</v>
      </c>
      <c r="H818" s="23">
        <f t="shared" si="44"/>
        <v>2.8478807827697952E-7</v>
      </c>
      <c r="I818" s="107">
        <f>ROUND(F818*Прил.10!$D$12,2)</f>
        <v>582.1</v>
      </c>
      <c r="J818" s="28">
        <f t="shared" si="45"/>
        <v>92.03</v>
      </c>
    </row>
    <row r="819" spans="1:10" s="16" customFormat="1" ht="15.6" hidden="1" customHeight="1" outlineLevel="1" x14ac:dyDescent="0.25">
      <c r="A819" s="96">
        <v>755</v>
      </c>
      <c r="B819" s="24" t="s">
        <v>1419</v>
      </c>
      <c r="C819" s="25" t="s">
        <v>1420</v>
      </c>
      <c r="D819" s="26" t="s">
        <v>1421</v>
      </c>
      <c r="E819" s="47">
        <v>0.12</v>
      </c>
      <c r="F819" s="27">
        <v>94</v>
      </c>
      <c r="G819" s="90">
        <f t="shared" si="43"/>
        <v>11.28</v>
      </c>
      <c r="H819" s="23">
        <f t="shared" si="44"/>
        <v>2.8055978366500692E-7</v>
      </c>
      <c r="I819" s="107">
        <f>ROUND(F819*Прил.10!$D$12,2)</f>
        <v>755.76</v>
      </c>
      <c r="J819" s="28">
        <f t="shared" si="45"/>
        <v>90.69</v>
      </c>
    </row>
    <row r="820" spans="1:10" s="16" customFormat="1" ht="15.6" hidden="1" customHeight="1" outlineLevel="1" x14ac:dyDescent="0.25">
      <c r="A820" s="96">
        <v>756</v>
      </c>
      <c r="B820" s="24" t="s">
        <v>1422</v>
      </c>
      <c r="C820" s="25" t="s">
        <v>1423</v>
      </c>
      <c r="D820" s="26" t="s">
        <v>697</v>
      </c>
      <c r="E820" s="47">
        <v>6.6000000000000003E-2</v>
      </c>
      <c r="F820" s="27">
        <v>164</v>
      </c>
      <c r="G820" s="90">
        <f t="shared" si="43"/>
        <v>10.82</v>
      </c>
      <c r="H820" s="23">
        <f t="shared" si="44"/>
        <v>2.6911851589143397E-7</v>
      </c>
      <c r="I820" s="107">
        <f>ROUND(F820*Прил.10!$D$12,2)</f>
        <v>1318.56</v>
      </c>
      <c r="J820" s="28">
        <f t="shared" si="45"/>
        <v>87.02</v>
      </c>
    </row>
    <row r="821" spans="1:10" s="16" customFormat="1" ht="15.6" hidden="1" customHeight="1" outlineLevel="1" x14ac:dyDescent="0.25">
      <c r="A821" s="96">
        <v>757</v>
      </c>
      <c r="B821" s="24" t="s">
        <v>1424</v>
      </c>
      <c r="C821" s="25" t="s">
        <v>1425</v>
      </c>
      <c r="D821" s="26" t="s">
        <v>446</v>
      </c>
      <c r="E821" s="47">
        <v>3.6000000000000002E-4</v>
      </c>
      <c r="F821" s="27">
        <v>28300.400000000001</v>
      </c>
      <c r="G821" s="90">
        <f t="shared" si="43"/>
        <v>10.19</v>
      </c>
      <c r="H821" s="23">
        <f t="shared" si="44"/>
        <v>2.5344895350588831E-7</v>
      </c>
      <c r="I821" s="107">
        <f>ROUND(F821*Прил.10!$D$12,2)</f>
        <v>227535.22</v>
      </c>
      <c r="J821" s="28">
        <f t="shared" si="45"/>
        <v>81.91</v>
      </c>
    </row>
    <row r="822" spans="1:10" s="16" customFormat="1" ht="15.6" hidden="1" customHeight="1" outlineLevel="1" x14ac:dyDescent="0.25">
      <c r="A822" s="96">
        <v>758</v>
      </c>
      <c r="B822" s="91" t="s">
        <v>477</v>
      </c>
      <c r="C822" s="25" t="s">
        <v>1426</v>
      </c>
      <c r="D822" s="26" t="s">
        <v>483</v>
      </c>
      <c r="E822" s="47">
        <v>20</v>
      </c>
      <c r="F822" s="30">
        <v>0.48</v>
      </c>
      <c r="G822" s="90">
        <f t="shared" si="43"/>
        <v>9.6</v>
      </c>
      <c r="H822" s="23">
        <f t="shared" si="44"/>
        <v>2.3877428397021863E-7</v>
      </c>
      <c r="I822" s="107">
        <f>ROUND(F822*Прил.10!$D$12,2)</f>
        <v>3.86</v>
      </c>
      <c r="J822" s="28">
        <f t="shared" si="45"/>
        <v>77.2</v>
      </c>
    </row>
    <row r="823" spans="1:10" s="16" customFormat="1" ht="31.15" hidden="1" customHeight="1" outlineLevel="1" x14ac:dyDescent="0.25">
      <c r="A823" s="96">
        <v>759</v>
      </c>
      <c r="B823" s="24" t="s">
        <v>1427</v>
      </c>
      <c r="C823" s="25" t="s">
        <v>1428</v>
      </c>
      <c r="D823" s="26" t="s">
        <v>540</v>
      </c>
      <c r="E823" s="47">
        <v>0.32</v>
      </c>
      <c r="F823" s="27">
        <v>30</v>
      </c>
      <c r="G823" s="90">
        <f t="shared" si="43"/>
        <v>9.6</v>
      </c>
      <c r="H823" s="23">
        <f t="shared" si="44"/>
        <v>2.3877428397021863E-7</v>
      </c>
      <c r="I823" s="107">
        <f>ROUND(F823*Прил.10!$D$12,2)</f>
        <v>241.2</v>
      </c>
      <c r="J823" s="28">
        <f t="shared" si="45"/>
        <v>77.180000000000007</v>
      </c>
    </row>
    <row r="824" spans="1:10" s="16" customFormat="1" ht="15.6" hidden="1" customHeight="1" outlineLevel="1" x14ac:dyDescent="0.25">
      <c r="A824" s="96">
        <v>760</v>
      </c>
      <c r="B824" s="24" t="s">
        <v>1429</v>
      </c>
      <c r="C824" s="25" t="s">
        <v>1430</v>
      </c>
      <c r="D824" s="26" t="s">
        <v>460</v>
      </c>
      <c r="E824" s="47">
        <v>1.5629999999999999</v>
      </c>
      <c r="F824" s="27">
        <v>6</v>
      </c>
      <c r="G824" s="90">
        <f t="shared" si="43"/>
        <v>9.3800000000000008</v>
      </c>
      <c r="H824" s="23">
        <f t="shared" si="44"/>
        <v>2.3330237329590115E-7</v>
      </c>
      <c r="I824" s="107">
        <f>ROUND(F824*Прил.10!$D$12,2)</f>
        <v>48.24</v>
      </c>
      <c r="J824" s="28">
        <f t="shared" si="45"/>
        <v>75.400000000000006</v>
      </c>
    </row>
    <row r="825" spans="1:10" s="16" customFormat="1" ht="15.6" hidden="1" customHeight="1" outlineLevel="1" x14ac:dyDescent="0.25">
      <c r="A825" s="96">
        <v>761</v>
      </c>
      <c r="B825" s="91" t="s">
        <v>477</v>
      </c>
      <c r="C825" s="25" t="s">
        <v>1431</v>
      </c>
      <c r="D825" s="26" t="s">
        <v>513</v>
      </c>
      <c r="E825" s="47">
        <v>8</v>
      </c>
      <c r="F825" s="30">
        <v>1.1399999999999999</v>
      </c>
      <c r="G825" s="90">
        <f t="shared" si="43"/>
        <v>9.1199999999999992</v>
      </c>
      <c r="H825" s="23">
        <f t="shared" si="44"/>
        <v>2.2683556977170769E-7</v>
      </c>
      <c r="I825" s="107">
        <f>ROUND(F825*Прил.10!$D$12,2)</f>
        <v>9.17</v>
      </c>
      <c r="J825" s="28">
        <f t="shared" si="45"/>
        <v>73.36</v>
      </c>
    </row>
    <row r="826" spans="1:10" s="16" customFormat="1" ht="46.9" hidden="1" customHeight="1" outlineLevel="1" x14ac:dyDescent="0.25">
      <c r="A826" s="96">
        <v>762</v>
      </c>
      <c r="B826" s="24" t="s">
        <v>1432</v>
      </c>
      <c r="C826" s="25" t="s">
        <v>1433</v>
      </c>
      <c r="D826" s="26" t="s">
        <v>443</v>
      </c>
      <c r="E826" s="47">
        <v>1.0200000000000001E-2</v>
      </c>
      <c r="F826" s="27">
        <v>880.01</v>
      </c>
      <c r="G826" s="90">
        <f t="shared" si="43"/>
        <v>8.98</v>
      </c>
      <c r="H826" s="23">
        <f t="shared" si="44"/>
        <v>2.2335344479714204E-7</v>
      </c>
      <c r="I826" s="107">
        <f>ROUND(F826*Прил.10!$D$12,2)</f>
        <v>7075.28</v>
      </c>
      <c r="J826" s="28">
        <f t="shared" si="45"/>
        <v>72.17</v>
      </c>
    </row>
    <row r="827" spans="1:10" s="16" customFormat="1" ht="15.6" hidden="1" customHeight="1" outlineLevel="1" x14ac:dyDescent="0.25">
      <c r="A827" s="96">
        <v>763</v>
      </c>
      <c r="B827" s="24" t="s">
        <v>1434</v>
      </c>
      <c r="C827" s="25" t="s">
        <v>1435</v>
      </c>
      <c r="D827" s="26" t="s">
        <v>460</v>
      </c>
      <c r="E827" s="47">
        <v>0.504</v>
      </c>
      <c r="F827" s="27">
        <v>16.7</v>
      </c>
      <c r="G827" s="90">
        <f t="shared" si="43"/>
        <v>8.42</v>
      </c>
      <c r="H827" s="23">
        <f t="shared" si="44"/>
        <v>2.0942494489887927E-7</v>
      </c>
      <c r="I827" s="107">
        <f>ROUND(F827*Прил.10!$D$12,2)</f>
        <v>134.27000000000001</v>
      </c>
      <c r="J827" s="28">
        <f t="shared" si="45"/>
        <v>67.67</v>
      </c>
    </row>
    <row r="828" spans="1:10" s="16" customFormat="1" ht="15.6" hidden="1" customHeight="1" outlineLevel="1" x14ac:dyDescent="0.25">
      <c r="A828" s="96">
        <v>764</v>
      </c>
      <c r="B828" s="24" t="s">
        <v>1436</v>
      </c>
      <c r="C828" s="25" t="s">
        <v>1437</v>
      </c>
      <c r="D828" s="26" t="s">
        <v>443</v>
      </c>
      <c r="E828" s="47">
        <v>2.1144E-2</v>
      </c>
      <c r="F828" s="27">
        <v>395</v>
      </c>
      <c r="G828" s="90">
        <f t="shared" si="43"/>
        <v>8.35</v>
      </c>
      <c r="H828" s="23">
        <f t="shared" si="44"/>
        <v>2.0768388241159643E-7</v>
      </c>
      <c r="I828" s="107">
        <f>ROUND(F828*Прил.10!$D$12,2)</f>
        <v>3175.8</v>
      </c>
      <c r="J828" s="28">
        <f t="shared" si="45"/>
        <v>67.150000000000006</v>
      </c>
    </row>
    <row r="829" spans="1:10" s="16" customFormat="1" ht="31.15" hidden="1" customHeight="1" outlineLevel="1" x14ac:dyDescent="0.25">
      <c r="A829" s="96">
        <v>765</v>
      </c>
      <c r="B829" s="91" t="s">
        <v>477</v>
      </c>
      <c r="C829" s="25" t="s">
        <v>1438</v>
      </c>
      <c r="D829" s="26" t="s">
        <v>513</v>
      </c>
      <c r="E829" s="47">
        <v>1</v>
      </c>
      <c r="F829" s="30">
        <v>8.11</v>
      </c>
      <c r="G829" s="90">
        <f t="shared" si="43"/>
        <v>8.11</v>
      </c>
      <c r="H829" s="23">
        <f t="shared" si="44"/>
        <v>2.0171452531234094E-7</v>
      </c>
      <c r="I829" s="107">
        <f>ROUND(F829*Прил.10!$D$12,2)</f>
        <v>65.2</v>
      </c>
      <c r="J829" s="28">
        <f t="shared" si="45"/>
        <v>65.2</v>
      </c>
    </row>
    <row r="830" spans="1:10" s="16" customFormat="1" ht="31.15" hidden="1" customHeight="1" outlineLevel="1" x14ac:dyDescent="0.25">
      <c r="A830" s="96">
        <v>766</v>
      </c>
      <c r="B830" s="91" t="s">
        <v>477</v>
      </c>
      <c r="C830" s="25" t="s">
        <v>1439</v>
      </c>
      <c r="D830" s="26" t="s">
        <v>513</v>
      </c>
      <c r="E830" s="47">
        <v>1</v>
      </c>
      <c r="F830" s="30">
        <v>8.11</v>
      </c>
      <c r="G830" s="90">
        <f t="shared" si="43"/>
        <v>8.11</v>
      </c>
      <c r="H830" s="23">
        <f t="shared" si="44"/>
        <v>2.0171452531234094E-7</v>
      </c>
      <c r="I830" s="107">
        <f>ROUND(F830*Прил.10!$D$12,2)</f>
        <v>65.2</v>
      </c>
      <c r="J830" s="28">
        <f t="shared" si="45"/>
        <v>65.2</v>
      </c>
    </row>
    <row r="831" spans="1:10" s="16" customFormat="1" ht="78" hidden="1" customHeight="1" outlineLevel="1" x14ac:dyDescent="0.25">
      <c r="A831" s="96">
        <v>767</v>
      </c>
      <c r="B831" s="24" t="s">
        <v>1440</v>
      </c>
      <c r="C831" s="25" t="s">
        <v>1441</v>
      </c>
      <c r="D831" s="26" t="s">
        <v>1006</v>
      </c>
      <c r="E831" s="47">
        <v>0.15529370000000001</v>
      </c>
      <c r="F831" s="27">
        <v>50.24</v>
      </c>
      <c r="G831" s="90">
        <f t="shared" si="43"/>
        <v>7.8</v>
      </c>
      <c r="H831" s="23">
        <f t="shared" si="44"/>
        <v>1.9400410572580266E-7</v>
      </c>
      <c r="I831" s="107">
        <f>ROUND(F831*Прил.10!$D$12,2)</f>
        <v>403.93</v>
      </c>
      <c r="J831" s="28">
        <f t="shared" si="45"/>
        <v>62.73</v>
      </c>
    </row>
    <row r="832" spans="1:10" s="16" customFormat="1" ht="15.6" hidden="1" customHeight="1" outlineLevel="1" x14ac:dyDescent="0.25">
      <c r="A832" s="96">
        <v>768</v>
      </c>
      <c r="B832" s="91" t="s">
        <v>477</v>
      </c>
      <c r="C832" s="25" t="s">
        <v>1442</v>
      </c>
      <c r="D832" s="26" t="s">
        <v>513</v>
      </c>
      <c r="E832" s="47">
        <v>1</v>
      </c>
      <c r="F832" s="30">
        <v>7.73</v>
      </c>
      <c r="G832" s="90">
        <f t="shared" si="43"/>
        <v>7.73</v>
      </c>
      <c r="H832" s="23">
        <f t="shared" si="44"/>
        <v>1.9226304323851982E-7</v>
      </c>
      <c r="I832" s="107">
        <f>ROUND(F832*Прил.10!$D$12,2)</f>
        <v>62.15</v>
      </c>
      <c r="J832" s="28">
        <f t="shared" si="45"/>
        <v>62.15</v>
      </c>
    </row>
    <row r="833" spans="1:10" s="16" customFormat="1" ht="15.6" hidden="1" customHeight="1" outlineLevel="1" x14ac:dyDescent="0.25">
      <c r="A833" s="96">
        <v>769</v>
      </c>
      <c r="B833" s="91" t="s">
        <v>477</v>
      </c>
      <c r="C833" s="25" t="s">
        <v>1443</v>
      </c>
      <c r="D833" s="26" t="s">
        <v>513</v>
      </c>
      <c r="E833" s="47">
        <v>1</v>
      </c>
      <c r="F833" s="30">
        <v>7.57</v>
      </c>
      <c r="G833" s="90">
        <f t="shared" si="43"/>
        <v>7.57</v>
      </c>
      <c r="H833" s="23">
        <f t="shared" si="44"/>
        <v>1.8828347183901618E-7</v>
      </c>
      <c r="I833" s="107">
        <f>ROUND(F833*Прил.10!$D$12,2)</f>
        <v>60.86</v>
      </c>
      <c r="J833" s="28">
        <f t="shared" si="45"/>
        <v>60.86</v>
      </c>
    </row>
    <row r="834" spans="1:10" s="16" customFormat="1" ht="15.6" hidden="1" customHeight="1" outlineLevel="1" x14ac:dyDescent="0.25">
      <c r="A834" s="96">
        <v>770</v>
      </c>
      <c r="B834" s="91" t="s">
        <v>477</v>
      </c>
      <c r="C834" s="25" t="s">
        <v>1444</v>
      </c>
      <c r="D834" s="26" t="s">
        <v>513</v>
      </c>
      <c r="E834" s="47">
        <v>10</v>
      </c>
      <c r="F834" s="30">
        <v>1.1000000000000001</v>
      </c>
      <c r="G834" s="90">
        <f t="shared" si="43"/>
        <v>11</v>
      </c>
      <c r="H834" s="23">
        <f t="shared" si="44"/>
        <v>2.7359553371587552E-7</v>
      </c>
      <c r="I834" s="107">
        <f>ROUND(F834*Прил.10!$D$12,2)</f>
        <v>8.84</v>
      </c>
      <c r="J834" s="28">
        <f t="shared" si="45"/>
        <v>88.4</v>
      </c>
    </row>
    <row r="835" spans="1:10" s="16" customFormat="1" ht="15.6" hidden="1" customHeight="1" outlineLevel="1" x14ac:dyDescent="0.25">
      <c r="A835" s="96">
        <v>771</v>
      </c>
      <c r="B835" s="24" t="s">
        <v>1445</v>
      </c>
      <c r="C835" s="25" t="s">
        <v>1446</v>
      </c>
      <c r="D835" s="26" t="s">
        <v>446</v>
      </c>
      <c r="E835" s="47">
        <v>1.2099999999999999E-3</v>
      </c>
      <c r="F835" s="27">
        <v>5850</v>
      </c>
      <c r="G835" s="90">
        <f t="shared" si="43"/>
        <v>7.08</v>
      </c>
      <c r="H835" s="23">
        <f t="shared" si="44"/>
        <v>1.7609603442803625E-7</v>
      </c>
      <c r="I835" s="107">
        <f>ROUND(F835*Прил.10!$D$12,2)</f>
        <v>47034</v>
      </c>
      <c r="J835" s="28">
        <f t="shared" si="45"/>
        <v>56.91</v>
      </c>
    </row>
    <row r="836" spans="1:10" s="16" customFormat="1" ht="15.6" hidden="1" customHeight="1" outlineLevel="1" x14ac:dyDescent="0.25">
      <c r="A836" s="96">
        <v>772</v>
      </c>
      <c r="B836" s="24" t="s">
        <v>1447</v>
      </c>
      <c r="C836" s="25" t="s">
        <v>1448</v>
      </c>
      <c r="D836" s="26" t="s">
        <v>446</v>
      </c>
      <c r="E836" s="47">
        <v>6.4760000000000002E-4</v>
      </c>
      <c r="F836" s="27">
        <v>10200</v>
      </c>
      <c r="G836" s="90">
        <f t="shared" si="43"/>
        <v>6.61</v>
      </c>
      <c r="H836" s="23">
        <f t="shared" si="44"/>
        <v>1.6440604344199431E-7</v>
      </c>
      <c r="I836" s="107">
        <f>ROUND(F836*Прил.10!$D$12,2)</f>
        <v>82008</v>
      </c>
      <c r="J836" s="28">
        <f t="shared" si="45"/>
        <v>53.11</v>
      </c>
    </row>
    <row r="837" spans="1:10" s="16" customFormat="1" ht="46.9" hidden="1" customHeight="1" outlineLevel="1" x14ac:dyDescent="0.25">
      <c r="A837" s="96">
        <v>773</v>
      </c>
      <c r="B837" s="24" t="s">
        <v>1449</v>
      </c>
      <c r="C837" s="25" t="s">
        <v>1450</v>
      </c>
      <c r="D837" s="26" t="s">
        <v>460</v>
      </c>
      <c r="E837" s="47">
        <v>0.86799999999999999</v>
      </c>
      <c r="F837" s="27">
        <v>6.6</v>
      </c>
      <c r="G837" s="90">
        <f t="shared" si="43"/>
        <v>5.73</v>
      </c>
      <c r="H837" s="23">
        <f t="shared" si="44"/>
        <v>1.4251840074472426E-7</v>
      </c>
      <c r="I837" s="107">
        <f>ROUND(F837*Прил.10!$D$12,2)</f>
        <v>53.06</v>
      </c>
      <c r="J837" s="28">
        <f t="shared" si="45"/>
        <v>46.06</v>
      </c>
    </row>
    <row r="838" spans="1:10" s="16" customFormat="1" ht="46.9" hidden="1" customHeight="1" outlineLevel="1" x14ac:dyDescent="0.25">
      <c r="A838" s="96">
        <v>774</v>
      </c>
      <c r="B838" s="24" t="s">
        <v>1451</v>
      </c>
      <c r="C838" s="25" t="s">
        <v>1452</v>
      </c>
      <c r="D838" s="26" t="s">
        <v>697</v>
      </c>
      <c r="E838" s="47">
        <v>0.02</v>
      </c>
      <c r="F838" s="27">
        <v>276</v>
      </c>
      <c r="G838" s="90">
        <f t="shared" si="43"/>
        <v>5.52</v>
      </c>
      <c r="H838" s="23">
        <f t="shared" si="44"/>
        <v>1.3729521328287572E-7</v>
      </c>
      <c r="I838" s="107">
        <f>ROUND(F838*Прил.10!$D$12,2)</f>
        <v>2219.04</v>
      </c>
      <c r="J838" s="28">
        <f t="shared" si="45"/>
        <v>44.38</v>
      </c>
    </row>
    <row r="839" spans="1:10" s="16" customFormat="1" ht="15.6" hidden="1" customHeight="1" outlineLevel="1" x14ac:dyDescent="0.25">
      <c r="A839" s="96">
        <v>775</v>
      </c>
      <c r="B839" s="24" t="s">
        <v>1453</v>
      </c>
      <c r="C839" s="25" t="s">
        <v>1454</v>
      </c>
      <c r="D839" s="26" t="s">
        <v>460</v>
      </c>
      <c r="E839" s="47">
        <v>0.185</v>
      </c>
      <c r="F839" s="27">
        <v>28.93</v>
      </c>
      <c r="G839" s="90">
        <f t="shared" si="43"/>
        <v>5.35</v>
      </c>
      <c r="H839" s="23">
        <f t="shared" si="44"/>
        <v>1.3306691867090309E-7</v>
      </c>
      <c r="I839" s="107">
        <f>ROUND(F839*Прил.10!$D$12,2)</f>
        <v>232.6</v>
      </c>
      <c r="J839" s="28">
        <f t="shared" si="45"/>
        <v>43.03</v>
      </c>
    </row>
    <row r="840" spans="1:10" s="16" customFormat="1" ht="15.6" hidden="1" customHeight="1" outlineLevel="1" x14ac:dyDescent="0.25">
      <c r="A840" s="96">
        <v>776</v>
      </c>
      <c r="B840" s="24" t="s">
        <v>1455</v>
      </c>
      <c r="C840" s="25" t="s">
        <v>1456</v>
      </c>
      <c r="D840" s="26" t="s">
        <v>446</v>
      </c>
      <c r="E840" s="47">
        <v>5.9999999999999995E-4</v>
      </c>
      <c r="F840" s="27">
        <v>8105.71</v>
      </c>
      <c r="G840" s="90">
        <f t="shared" si="43"/>
        <v>4.8600000000000003</v>
      </c>
      <c r="H840" s="23">
        <f t="shared" si="44"/>
        <v>1.2087948125992321E-7</v>
      </c>
      <c r="I840" s="107">
        <f>ROUND(F840*Прил.10!$D$12,2)</f>
        <v>65169.91</v>
      </c>
      <c r="J840" s="28">
        <f t="shared" si="45"/>
        <v>39.1</v>
      </c>
    </row>
    <row r="841" spans="1:10" s="16" customFormat="1" ht="93.6" hidden="1" customHeight="1" outlineLevel="1" x14ac:dyDescent="0.25">
      <c r="A841" s="96">
        <v>777</v>
      </c>
      <c r="B841" s="24" t="s">
        <v>1457</v>
      </c>
      <c r="C841" s="25" t="s">
        <v>1458</v>
      </c>
      <c r="D841" s="26" t="s">
        <v>540</v>
      </c>
      <c r="E841" s="47">
        <v>0.2</v>
      </c>
      <c r="F841" s="27">
        <v>22.61</v>
      </c>
      <c r="G841" s="90">
        <f t="shared" si="43"/>
        <v>4.5199999999999996</v>
      </c>
      <c r="H841" s="23">
        <f t="shared" si="44"/>
        <v>1.1242289203597794E-7</v>
      </c>
      <c r="I841" s="107">
        <f>ROUND(F841*Прил.10!$D$12,2)</f>
        <v>181.78</v>
      </c>
      <c r="J841" s="28">
        <f t="shared" si="45"/>
        <v>36.36</v>
      </c>
    </row>
    <row r="842" spans="1:10" s="16" customFormat="1" ht="15.6" hidden="1" customHeight="1" outlineLevel="1" x14ac:dyDescent="0.25">
      <c r="A842" s="96">
        <v>778</v>
      </c>
      <c r="B842" s="24" t="s">
        <v>1459</v>
      </c>
      <c r="C842" s="25" t="s">
        <v>1460</v>
      </c>
      <c r="D842" s="26" t="s">
        <v>460</v>
      </c>
      <c r="E842" s="47">
        <v>0.33040000000000003</v>
      </c>
      <c r="F842" s="27">
        <v>11.5</v>
      </c>
      <c r="G842" s="90">
        <f t="shared" si="43"/>
        <v>3.8</v>
      </c>
      <c r="H842" s="23">
        <f t="shared" si="44"/>
        <v>9.4514820738211546E-8</v>
      </c>
      <c r="I842" s="107">
        <f>ROUND(F842*Прил.10!$D$12,2)</f>
        <v>92.46</v>
      </c>
      <c r="J842" s="28">
        <f t="shared" si="45"/>
        <v>30.55</v>
      </c>
    </row>
    <row r="843" spans="1:10" s="16" customFormat="1" ht="31.15" hidden="1" customHeight="1" outlineLevel="1" x14ac:dyDescent="0.25">
      <c r="A843" s="96">
        <v>779</v>
      </c>
      <c r="B843" s="24" t="s">
        <v>1461</v>
      </c>
      <c r="C843" s="25" t="s">
        <v>1462</v>
      </c>
      <c r="D843" s="26" t="s">
        <v>446</v>
      </c>
      <c r="E843" s="47">
        <v>4.4490000000000003E-4</v>
      </c>
      <c r="F843" s="27">
        <v>8475</v>
      </c>
      <c r="G843" s="90">
        <f t="shared" si="43"/>
        <v>3.77</v>
      </c>
      <c r="H843" s="23">
        <f t="shared" si="44"/>
        <v>9.3768651100804612E-8</v>
      </c>
      <c r="I843" s="107">
        <f>ROUND(F843*Прил.10!$D$12,2)</f>
        <v>68139</v>
      </c>
      <c r="J843" s="28">
        <f t="shared" si="45"/>
        <v>30.32</v>
      </c>
    </row>
    <row r="844" spans="1:10" s="16" customFormat="1" ht="15.6" hidden="1" customHeight="1" outlineLevel="1" x14ac:dyDescent="0.25">
      <c r="A844" s="96">
        <v>780</v>
      </c>
      <c r="B844" s="24" t="s">
        <v>1463</v>
      </c>
      <c r="C844" s="25" t="s">
        <v>1464</v>
      </c>
      <c r="D844" s="26" t="s">
        <v>494</v>
      </c>
      <c r="E844" s="47">
        <v>0.45</v>
      </c>
      <c r="F844" s="27">
        <v>8.33</v>
      </c>
      <c r="G844" s="90">
        <f t="shared" si="43"/>
        <v>3.75</v>
      </c>
      <c r="H844" s="23">
        <f t="shared" si="44"/>
        <v>9.3271204675866661E-8</v>
      </c>
      <c r="I844" s="107">
        <f>ROUND(F844*Прил.10!$D$12,2)</f>
        <v>66.97</v>
      </c>
      <c r="J844" s="28">
        <f t="shared" si="45"/>
        <v>30.14</v>
      </c>
    </row>
    <row r="845" spans="1:10" s="16" customFormat="1" ht="15.6" hidden="1" customHeight="1" outlineLevel="1" x14ac:dyDescent="0.25">
      <c r="A845" s="96">
        <v>781</v>
      </c>
      <c r="B845" s="24" t="s">
        <v>813</v>
      </c>
      <c r="C845" s="25" t="s">
        <v>814</v>
      </c>
      <c r="D845" s="26" t="s">
        <v>443</v>
      </c>
      <c r="E845" s="47">
        <v>0.59802599999999995</v>
      </c>
      <c r="F845" s="27">
        <v>6.22</v>
      </c>
      <c r="G845" s="90">
        <f t="shared" si="43"/>
        <v>3.72</v>
      </c>
      <c r="H845" s="23">
        <f t="shared" si="44"/>
        <v>9.2525035038459727E-8</v>
      </c>
      <c r="I845" s="107">
        <f>ROUND(F845*Прил.10!$D$12,2)</f>
        <v>50.01</v>
      </c>
      <c r="J845" s="28">
        <f t="shared" si="45"/>
        <v>29.91</v>
      </c>
    </row>
    <row r="846" spans="1:10" s="16" customFormat="1" ht="46.9" hidden="1" customHeight="1" outlineLevel="1" x14ac:dyDescent="0.25">
      <c r="A846" s="96">
        <v>782</v>
      </c>
      <c r="B846" s="24" t="s">
        <v>1465</v>
      </c>
      <c r="C846" s="25" t="s">
        <v>1466</v>
      </c>
      <c r="D846" s="26" t="s">
        <v>474</v>
      </c>
      <c r="E846" s="47">
        <v>16</v>
      </c>
      <c r="F846" s="27">
        <v>0.22</v>
      </c>
      <c r="G846" s="90">
        <f t="shared" si="43"/>
        <v>3.52</v>
      </c>
      <c r="H846" s="23">
        <f t="shared" si="44"/>
        <v>8.7550570789080173E-8</v>
      </c>
      <c r="I846" s="107">
        <f>ROUND(F846*Прил.10!$D$12,2)</f>
        <v>1.77</v>
      </c>
      <c r="J846" s="28">
        <f t="shared" si="45"/>
        <v>28.32</v>
      </c>
    </row>
    <row r="847" spans="1:10" s="16" customFormat="1" ht="46.9" hidden="1" customHeight="1" outlineLevel="1" x14ac:dyDescent="0.25">
      <c r="A847" s="96">
        <v>783</v>
      </c>
      <c r="B847" s="24" t="s">
        <v>1467</v>
      </c>
      <c r="C847" s="25" t="s">
        <v>1468</v>
      </c>
      <c r="D847" s="26" t="s">
        <v>443</v>
      </c>
      <c r="E847" s="47">
        <v>4.0000000000000001E-3</v>
      </c>
      <c r="F847" s="27">
        <v>802.46</v>
      </c>
      <c r="G847" s="90">
        <f t="shared" si="43"/>
        <v>3.21</v>
      </c>
      <c r="H847" s="23">
        <f t="shared" si="44"/>
        <v>7.9840151202541867E-8</v>
      </c>
      <c r="I847" s="107">
        <f>ROUND(F847*Прил.10!$D$12,2)</f>
        <v>6451.78</v>
      </c>
      <c r="J847" s="28">
        <f t="shared" si="45"/>
        <v>25.81</v>
      </c>
    </row>
    <row r="848" spans="1:10" s="16" customFormat="1" ht="15.6" hidden="1" customHeight="1" outlineLevel="1" x14ac:dyDescent="0.25">
      <c r="A848" s="96">
        <v>784</v>
      </c>
      <c r="B848" s="24" t="s">
        <v>1469</v>
      </c>
      <c r="C848" s="25" t="s">
        <v>1470</v>
      </c>
      <c r="D848" s="26" t="s">
        <v>603</v>
      </c>
      <c r="E848" s="47">
        <v>1.0959999999999999E-2</v>
      </c>
      <c r="F848" s="27">
        <v>270</v>
      </c>
      <c r="G848" s="90">
        <f t="shared" si="43"/>
        <v>2.96</v>
      </c>
      <c r="H848" s="23">
        <f t="shared" si="44"/>
        <v>7.3622070890817415E-8</v>
      </c>
      <c r="I848" s="107">
        <f>ROUND(F848*Прил.10!$D$12,2)</f>
        <v>2170.8000000000002</v>
      </c>
      <c r="J848" s="28">
        <f t="shared" si="45"/>
        <v>23.79</v>
      </c>
    </row>
    <row r="849" spans="1:10" s="16" customFormat="1" ht="15.6" hidden="1" customHeight="1" outlineLevel="1" x14ac:dyDescent="0.25">
      <c r="A849" s="96">
        <v>785</v>
      </c>
      <c r="B849" s="24" t="s">
        <v>1471</v>
      </c>
      <c r="C849" s="25" t="s">
        <v>1472</v>
      </c>
      <c r="D849" s="26" t="s">
        <v>446</v>
      </c>
      <c r="E849" s="47">
        <v>1E-4</v>
      </c>
      <c r="F849" s="27">
        <v>27921.97</v>
      </c>
      <c r="G849" s="90">
        <f t="shared" si="43"/>
        <v>2.79</v>
      </c>
      <c r="H849" s="23">
        <f t="shared" si="44"/>
        <v>6.9393776278844795E-8</v>
      </c>
      <c r="I849" s="107">
        <f>ROUND(F849*Прил.10!$D$12,2)</f>
        <v>224492.64</v>
      </c>
      <c r="J849" s="28">
        <f t="shared" si="45"/>
        <v>22.45</v>
      </c>
    </row>
    <row r="850" spans="1:10" s="16" customFormat="1" ht="31.15" hidden="1" customHeight="1" outlineLevel="1" x14ac:dyDescent="0.25">
      <c r="A850" s="96">
        <v>786</v>
      </c>
      <c r="B850" s="24" t="s">
        <v>1473</v>
      </c>
      <c r="C850" s="25" t="s">
        <v>1474</v>
      </c>
      <c r="D850" s="26" t="s">
        <v>446</v>
      </c>
      <c r="E850" s="47">
        <v>1.8000000000000001E-4</v>
      </c>
      <c r="F850" s="27">
        <v>15481</v>
      </c>
      <c r="G850" s="90">
        <f t="shared" ref="G850:G913" si="46">ROUND(F850*E850,2)</f>
        <v>2.79</v>
      </c>
      <c r="H850" s="23">
        <f t="shared" ref="H850:H913" si="47">G850/$G$883</f>
        <v>6.9393776278844795E-8</v>
      </c>
      <c r="I850" s="107">
        <f>ROUND(F850*Прил.10!$D$12,2)</f>
        <v>124467.24</v>
      </c>
      <c r="J850" s="28">
        <f t="shared" ref="J850:J913" si="48">ROUND(I850*E850,2)</f>
        <v>22.4</v>
      </c>
    </row>
    <row r="851" spans="1:10" s="16" customFormat="1" ht="15.6" hidden="1" customHeight="1" outlineLevel="1" x14ac:dyDescent="0.25">
      <c r="A851" s="96">
        <v>787</v>
      </c>
      <c r="B851" s="24" t="s">
        <v>1475</v>
      </c>
      <c r="C851" s="25" t="s">
        <v>1476</v>
      </c>
      <c r="D851" s="26" t="s">
        <v>460</v>
      </c>
      <c r="E851" s="47">
        <v>0.18</v>
      </c>
      <c r="F851" s="27">
        <v>15.37</v>
      </c>
      <c r="G851" s="90">
        <f t="shared" si="46"/>
        <v>2.77</v>
      </c>
      <c r="H851" s="23">
        <f t="shared" si="47"/>
        <v>6.8896329853906844E-8</v>
      </c>
      <c r="I851" s="107">
        <f>ROUND(F851*Прил.10!$D$12,2)</f>
        <v>123.57</v>
      </c>
      <c r="J851" s="28">
        <f t="shared" si="48"/>
        <v>22.24</v>
      </c>
    </row>
    <row r="852" spans="1:10" s="16" customFormat="1" ht="36.75" hidden="1" customHeight="1" outlineLevel="1" x14ac:dyDescent="0.25">
      <c r="A852" s="96">
        <v>788</v>
      </c>
      <c r="B852" s="24" t="s">
        <v>1477</v>
      </c>
      <c r="C852" s="25" t="s">
        <v>1478</v>
      </c>
      <c r="D852" s="26" t="s">
        <v>460</v>
      </c>
      <c r="E852" s="47">
        <v>0.31</v>
      </c>
      <c r="F852" s="27">
        <v>8.94</v>
      </c>
      <c r="G852" s="90">
        <f t="shared" si="46"/>
        <v>2.77</v>
      </c>
      <c r="H852" s="23">
        <f t="shared" si="47"/>
        <v>6.8896329853906844E-8</v>
      </c>
      <c r="I852" s="107">
        <f>ROUND(F852*Прил.10!$D$12,2)</f>
        <v>71.88</v>
      </c>
      <c r="J852" s="28">
        <f t="shared" si="48"/>
        <v>22.28</v>
      </c>
    </row>
    <row r="853" spans="1:10" s="16" customFormat="1" ht="46.9" hidden="1" customHeight="1" outlineLevel="1" x14ac:dyDescent="0.25">
      <c r="A853" s="96">
        <v>789</v>
      </c>
      <c r="B853" s="24" t="s">
        <v>1479</v>
      </c>
      <c r="C853" s="25" t="s">
        <v>1480</v>
      </c>
      <c r="D853" s="26" t="s">
        <v>446</v>
      </c>
      <c r="E853" s="47">
        <v>2.2800000000000001E-4</v>
      </c>
      <c r="F853" s="27">
        <v>11978</v>
      </c>
      <c r="G853" s="90">
        <f t="shared" si="46"/>
        <v>2.73</v>
      </c>
      <c r="H853" s="23">
        <f t="shared" si="47"/>
        <v>6.7901437004030928E-8</v>
      </c>
      <c r="I853" s="107">
        <f>ROUND(F853*Прил.10!$D$12,2)</f>
        <v>96303.12</v>
      </c>
      <c r="J853" s="28">
        <f t="shared" si="48"/>
        <v>21.96</v>
      </c>
    </row>
    <row r="854" spans="1:10" s="16" customFormat="1" ht="31.15" hidden="1" customHeight="1" outlineLevel="1" x14ac:dyDescent="0.25">
      <c r="A854" s="96">
        <v>790</v>
      </c>
      <c r="B854" s="24" t="s">
        <v>1481</v>
      </c>
      <c r="C854" s="25" t="s">
        <v>1482</v>
      </c>
      <c r="D854" s="26" t="s">
        <v>446</v>
      </c>
      <c r="E854" s="47">
        <v>3.1199999999999999E-4</v>
      </c>
      <c r="F854" s="27">
        <v>8190</v>
      </c>
      <c r="G854" s="90">
        <f t="shared" si="46"/>
        <v>2.56</v>
      </c>
      <c r="H854" s="23">
        <f t="shared" si="47"/>
        <v>6.3673142392058308E-8</v>
      </c>
      <c r="I854" s="107">
        <f>ROUND(F854*Прил.10!$D$12,2)</f>
        <v>65847.600000000006</v>
      </c>
      <c r="J854" s="28">
        <f t="shared" si="48"/>
        <v>20.54</v>
      </c>
    </row>
    <row r="855" spans="1:10" s="16" customFormat="1" ht="15.6" hidden="1" customHeight="1" outlineLevel="1" x14ac:dyDescent="0.25">
      <c r="A855" s="96">
        <v>791</v>
      </c>
      <c r="B855" s="24" t="s">
        <v>1483</v>
      </c>
      <c r="C855" s="25" t="s">
        <v>1484</v>
      </c>
      <c r="D855" s="26" t="s">
        <v>474</v>
      </c>
      <c r="E855" s="47">
        <v>4</v>
      </c>
      <c r="F855" s="27">
        <v>0.63</v>
      </c>
      <c r="G855" s="90">
        <f t="shared" si="46"/>
        <v>2.52</v>
      </c>
      <c r="H855" s="23">
        <f t="shared" si="47"/>
        <v>6.2678249542182392E-8</v>
      </c>
      <c r="I855" s="107">
        <f>ROUND(F855*Прил.10!$D$12,2)</f>
        <v>5.07</v>
      </c>
      <c r="J855" s="28">
        <f t="shared" si="48"/>
        <v>20.28</v>
      </c>
    </row>
    <row r="856" spans="1:10" s="16" customFormat="1" ht="46.9" hidden="1" customHeight="1" outlineLevel="1" x14ac:dyDescent="0.25">
      <c r="A856" s="96">
        <v>792</v>
      </c>
      <c r="B856" s="24" t="s">
        <v>1485</v>
      </c>
      <c r="C856" s="25" t="s">
        <v>1486</v>
      </c>
      <c r="D856" s="26" t="s">
        <v>460</v>
      </c>
      <c r="E856" s="47">
        <v>0.02</v>
      </c>
      <c r="F856" s="27">
        <v>125.46</v>
      </c>
      <c r="G856" s="90">
        <f t="shared" si="46"/>
        <v>2.5099999999999998</v>
      </c>
      <c r="H856" s="23">
        <f t="shared" si="47"/>
        <v>6.242952632971341E-8</v>
      </c>
      <c r="I856" s="107">
        <f>ROUND(F856*Прил.10!$D$12,2)</f>
        <v>1008.7</v>
      </c>
      <c r="J856" s="28">
        <f t="shared" si="48"/>
        <v>20.170000000000002</v>
      </c>
    </row>
    <row r="857" spans="1:10" s="16" customFormat="1" ht="31.15" hidden="1" customHeight="1" outlineLevel="1" x14ac:dyDescent="0.25">
      <c r="A857" s="96">
        <v>793</v>
      </c>
      <c r="B857" s="24" t="s">
        <v>1487</v>
      </c>
      <c r="C857" s="25" t="s">
        <v>1488</v>
      </c>
      <c r="D857" s="26" t="s">
        <v>697</v>
      </c>
      <c r="E857" s="47">
        <v>6.0000000000000001E-3</v>
      </c>
      <c r="F857" s="27">
        <v>409</v>
      </c>
      <c r="G857" s="90">
        <f t="shared" si="46"/>
        <v>2.4500000000000002</v>
      </c>
      <c r="H857" s="23">
        <f t="shared" si="47"/>
        <v>6.0937187054899555E-8</v>
      </c>
      <c r="I857" s="107">
        <f>ROUND(F857*Прил.10!$D$12,2)</f>
        <v>3288.36</v>
      </c>
      <c r="J857" s="28">
        <f t="shared" si="48"/>
        <v>19.73</v>
      </c>
    </row>
    <row r="858" spans="1:10" s="16" customFormat="1" ht="31.15" hidden="1" customHeight="1" outlineLevel="1" x14ac:dyDescent="0.25">
      <c r="A858" s="96">
        <v>794</v>
      </c>
      <c r="B858" s="24" t="s">
        <v>1489</v>
      </c>
      <c r="C858" s="25" t="s">
        <v>1490</v>
      </c>
      <c r="D858" s="26" t="s">
        <v>446</v>
      </c>
      <c r="E858" s="47">
        <v>1.34E-3</v>
      </c>
      <c r="F858" s="27">
        <v>1695</v>
      </c>
      <c r="G858" s="90">
        <f t="shared" si="46"/>
        <v>2.27</v>
      </c>
      <c r="H858" s="23">
        <f t="shared" si="47"/>
        <v>5.6460169230457953E-8</v>
      </c>
      <c r="I858" s="107">
        <f>ROUND(F858*Прил.10!$D$12,2)</f>
        <v>13627.8</v>
      </c>
      <c r="J858" s="28">
        <f t="shared" si="48"/>
        <v>18.260000000000002</v>
      </c>
    </row>
    <row r="859" spans="1:10" s="16" customFormat="1" ht="15.6" hidden="1" customHeight="1" outlineLevel="1" x14ac:dyDescent="0.25">
      <c r="A859" s="96">
        <v>795</v>
      </c>
      <c r="B859" s="24" t="s">
        <v>1491</v>
      </c>
      <c r="C859" s="25" t="s">
        <v>1492</v>
      </c>
      <c r="D859" s="26" t="s">
        <v>697</v>
      </c>
      <c r="E859" s="47">
        <v>0.01</v>
      </c>
      <c r="F859" s="27">
        <v>216</v>
      </c>
      <c r="G859" s="90">
        <f t="shared" si="46"/>
        <v>2.16</v>
      </c>
      <c r="H859" s="23">
        <f t="shared" si="47"/>
        <v>5.3724213893299201E-8</v>
      </c>
      <c r="I859" s="107">
        <f>ROUND(F859*Прил.10!$D$12,2)</f>
        <v>1736.64</v>
      </c>
      <c r="J859" s="28">
        <f t="shared" si="48"/>
        <v>17.37</v>
      </c>
    </row>
    <row r="860" spans="1:10" s="16" customFormat="1" ht="31.15" hidden="1" customHeight="1" outlineLevel="1" x14ac:dyDescent="0.25">
      <c r="A860" s="96">
        <v>796</v>
      </c>
      <c r="B860" s="24" t="s">
        <v>1493</v>
      </c>
      <c r="C860" s="25" t="s">
        <v>1494</v>
      </c>
      <c r="D860" s="26" t="s">
        <v>460</v>
      </c>
      <c r="E860" s="47">
        <v>0.15</v>
      </c>
      <c r="F860" s="27">
        <v>13.56</v>
      </c>
      <c r="G860" s="90">
        <f t="shared" si="46"/>
        <v>2.0299999999999998</v>
      </c>
      <c r="H860" s="23">
        <f t="shared" si="47"/>
        <v>5.0490812131202483E-8</v>
      </c>
      <c r="I860" s="107">
        <f>ROUND(F860*Прил.10!$D$12,2)</f>
        <v>109.02</v>
      </c>
      <c r="J860" s="28">
        <f t="shared" si="48"/>
        <v>16.350000000000001</v>
      </c>
    </row>
    <row r="861" spans="1:10" s="16" customFormat="1" ht="15.6" hidden="1" customHeight="1" outlineLevel="1" x14ac:dyDescent="0.25">
      <c r="A861" s="96">
        <v>797</v>
      </c>
      <c r="B861" s="24" t="s">
        <v>1495</v>
      </c>
      <c r="C861" s="25" t="s">
        <v>1496</v>
      </c>
      <c r="D861" s="26" t="s">
        <v>446</v>
      </c>
      <c r="E861" s="47">
        <v>1.751E-3</v>
      </c>
      <c r="F861" s="27">
        <v>968.5</v>
      </c>
      <c r="G861" s="90">
        <f t="shared" si="46"/>
        <v>1.7</v>
      </c>
      <c r="H861" s="23">
        <f t="shared" si="47"/>
        <v>4.2282946119726219E-8</v>
      </c>
      <c r="I861" s="107">
        <f>ROUND(F861*Прил.10!$D$12,2)</f>
        <v>7786.74</v>
      </c>
      <c r="J861" s="28">
        <f t="shared" si="48"/>
        <v>13.63</v>
      </c>
    </row>
    <row r="862" spans="1:10" s="16" customFormat="1" ht="31.15" hidden="1" customHeight="1" outlineLevel="1" x14ac:dyDescent="0.25">
      <c r="A862" s="96">
        <v>798</v>
      </c>
      <c r="B862" s="24" t="s">
        <v>1497</v>
      </c>
      <c r="C862" s="25" t="s">
        <v>1498</v>
      </c>
      <c r="D862" s="26" t="s">
        <v>443</v>
      </c>
      <c r="E862" s="47">
        <v>8.9999999999999993E-3</v>
      </c>
      <c r="F862" s="27">
        <v>180.77</v>
      </c>
      <c r="G862" s="90">
        <f t="shared" si="46"/>
        <v>1.63</v>
      </c>
      <c r="H862" s="23">
        <f t="shared" si="47"/>
        <v>4.054188363244337E-8</v>
      </c>
      <c r="I862" s="107">
        <f>ROUND(F862*Прил.10!$D$12,2)</f>
        <v>1453.39</v>
      </c>
      <c r="J862" s="28">
        <f t="shared" si="48"/>
        <v>13.08</v>
      </c>
    </row>
    <row r="863" spans="1:10" s="16" customFormat="1" ht="46.9" hidden="1" customHeight="1" outlineLevel="1" x14ac:dyDescent="0.25">
      <c r="A863" s="96">
        <v>799</v>
      </c>
      <c r="B863" s="24" t="s">
        <v>1499</v>
      </c>
      <c r="C863" s="25" t="s">
        <v>1500</v>
      </c>
      <c r="D863" s="26" t="s">
        <v>494</v>
      </c>
      <c r="E863" s="47">
        <v>0.16</v>
      </c>
      <c r="F863" s="27">
        <v>9.36</v>
      </c>
      <c r="G863" s="90">
        <f t="shared" si="46"/>
        <v>1.5</v>
      </c>
      <c r="H863" s="23">
        <f t="shared" si="47"/>
        <v>3.7308481870346666E-8</v>
      </c>
      <c r="I863" s="107">
        <f>ROUND(F863*Прил.10!$D$12,2)</f>
        <v>75.25</v>
      </c>
      <c r="J863" s="28">
        <f t="shared" si="48"/>
        <v>12.04</v>
      </c>
    </row>
    <row r="864" spans="1:10" s="16" customFormat="1" ht="31.15" hidden="1" customHeight="1" outlineLevel="1" x14ac:dyDescent="0.25">
      <c r="A864" s="96">
        <v>800</v>
      </c>
      <c r="B864" s="24" t="s">
        <v>1501</v>
      </c>
      <c r="C864" s="25" t="s">
        <v>1502</v>
      </c>
      <c r="D864" s="26" t="s">
        <v>460</v>
      </c>
      <c r="E864" s="47">
        <v>0.02</v>
      </c>
      <c r="F864" s="27">
        <v>68.87</v>
      </c>
      <c r="G864" s="90">
        <f t="shared" si="46"/>
        <v>1.38</v>
      </c>
      <c r="H864" s="23">
        <f t="shared" si="47"/>
        <v>3.4323803320718931E-8</v>
      </c>
      <c r="I864" s="107">
        <f>ROUND(F864*Прил.10!$D$12,2)</f>
        <v>553.71</v>
      </c>
      <c r="J864" s="28">
        <f t="shared" si="48"/>
        <v>11.07</v>
      </c>
    </row>
    <row r="865" spans="1:10" s="16" customFormat="1" ht="31.15" hidden="1" customHeight="1" outlineLevel="1" x14ac:dyDescent="0.25">
      <c r="A865" s="96">
        <v>801</v>
      </c>
      <c r="B865" s="24" t="s">
        <v>1503</v>
      </c>
      <c r="C865" s="25" t="s">
        <v>1504</v>
      </c>
      <c r="D865" s="26" t="s">
        <v>446</v>
      </c>
      <c r="E865" s="47">
        <v>1.6200000000000001E-4</v>
      </c>
      <c r="F865" s="27">
        <v>8475</v>
      </c>
      <c r="G865" s="90">
        <f t="shared" si="46"/>
        <v>1.37</v>
      </c>
      <c r="H865" s="23">
        <f t="shared" si="47"/>
        <v>3.4075080108249955E-8</v>
      </c>
      <c r="I865" s="107">
        <f>ROUND(F865*Прил.10!$D$12,2)</f>
        <v>68139</v>
      </c>
      <c r="J865" s="28">
        <f t="shared" si="48"/>
        <v>11.04</v>
      </c>
    </row>
    <row r="866" spans="1:10" s="16" customFormat="1" ht="15.6" hidden="1" customHeight="1" outlineLevel="1" x14ac:dyDescent="0.25">
      <c r="A866" s="96">
        <v>802</v>
      </c>
      <c r="B866" s="24" t="s">
        <v>1505</v>
      </c>
      <c r="C866" s="25" t="s">
        <v>1506</v>
      </c>
      <c r="D866" s="26" t="s">
        <v>474</v>
      </c>
      <c r="E866" s="47">
        <v>1.4999999999999999E-2</v>
      </c>
      <c r="F866" s="27">
        <v>66.819999999999993</v>
      </c>
      <c r="G866" s="90">
        <f t="shared" si="46"/>
        <v>1</v>
      </c>
      <c r="H866" s="23">
        <f t="shared" si="47"/>
        <v>2.4872321246897775E-8</v>
      </c>
      <c r="I866" s="107">
        <f>ROUND(F866*Прил.10!$D$12,2)</f>
        <v>537.23</v>
      </c>
      <c r="J866" s="28">
        <f t="shared" si="48"/>
        <v>8.06</v>
      </c>
    </row>
    <row r="867" spans="1:10" s="16" customFormat="1" ht="46.9" hidden="1" customHeight="1" outlineLevel="1" x14ac:dyDescent="0.25">
      <c r="A867" s="96">
        <v>803</v>
      </c>
      <c r="B867" s="24" t="s">
        <v>1507</v>
      </c>
      <c r="C867" s="25" t="s">
        <v>1508</v>
      </c>
      <c r="D867" s="26" t="s">
        <v>443</v>
      </c>
      <c r="E867" s="47">
        <v>1E-3</v>
      </c>
      <c r="F867" s="27">
        <v>832.7</v>
      </c>
      <c r="G867" s="90">
        <f t="shared" si="46"/>
        <v>0.83</v>
      </c>
      <c r="H867" s="23">
        <f t="shared" si="47"/>
        <v>2.0644026634925155E-8</v>
      </c>
      <c r="I867" s="107">
        <f>ROUND(F867*Прил.10!$D$12,2)</f>
        <v>6694.91</v>
      </c>
      <c r="J867" s="28">
        <f t="shared" si="48"/>
        <v>6.69</v>
      </c>
    </row>
    <row r="868" spans="1:10" s="16" customFormat="1" ht="46.9" hidden="1" customHeight="1" outlineLevel="1" x14ac:dyDescent="0.25">
      <c r="A868" s="96">
        <v>804</v>
      </c>
      <c r="B868" s="24" t="s">
        <v>1509</v>
      </c>
      <c r="C868" s="25" t="s">
        <v>1510</v>
      </c>
      <c r="D868" s="26" t="s">
        <v>474</v>
      </c>
      <c r="E868" s="47">
        <v>2</v>
      </c>
      <c r="F868" s="27">
        <v>0.37</v>
      </c>
      <c r="G868" s="90">
        <f t="shared" si="46"/>
        <v>0.74</v>
      </c>
      <c r="H868" s="23">
        <f t="shared" si="47"/>
        <v>1.8405517722704354E-8</v>
      </c>
      <c r="I868" s="107">
        <f>ROUND(F868*Прил.10!$D$12,2)</f>
        <v>2.97</v>
      </c>
      <c r="J868" s="28">
        <f t="shared" si="48"/>
        <v>5.94</v>
      </c>
    </row>
    <row r="869" spans="1:10" s="16" customFormat="1" ht="15.6" hidden="1" customHeight="1" outlineLevel="1" x14ac:dyDescent="0.25">
      <c r="A869" s="96">
        <v>805</v>
      </c>
      <c r="B869" s="91" t="s">
        <v>477</v>
      </c>
      <c r="C869" s="25" t="s">
        <v>1511</v>
      </c>
      <c r="D869" s="26" t="s">
        <v>513</v>
      </c>
      <c r="E869" s="47">
        <v>2</v>
      </c>
      <c r="F869" s="30">
        <v>0.34</v>
      </c>
      <c r="G869" s="90">
        <f t="shared" si="46"/>
        <v>0.68</v>
      </c>
      <c r="H869" s="23">
        <f t="shared" si="47"/>
        <v>1.691317844789049E-8</v>
      </c>
      <c r="I869" s="107">
        <f>ROUND(F869*Прил.10!$D$12,2)</f>
        <v>2.73</v>
      </c>
      <c r="J869" s="28">
        <f t="shared" si="48"/>
        <v>5.46</v>
      </c>
    </row>
    <row r="870" spans="1:10" s="16" customFormat="1" ht="15.6" hidden="1" customHeight="1" outlineLevel="1" x14ac:dyDescent="0.25">
      <c r="A870" s="96">
        <v>806</v>
      </c>
      <c r="B870" s="24" t="s">
        <v>1512</v>
      </c>
      <c r="C870" s="25" t="s">
        <v>1513</v>
      </c>
      <c r="D870" s="26" t="s">
        <v>460</v>
      </c>
      <c r="E870" s="47">
        <v>5.0000000000000001E-3</v>
      </c>
      <c r="F870" s="27">
        <v>135.6</v>
      </c>
      <c r="G870" s="90">
        <f t="shared" si="46"/>
        <v>0.68</v>
      </c>
      <c r="H870" s="23">
        <f t="shared" si="47"/>
        <v>1.691317844789049E-8</v>
      </c>
      <c r="I870" s="107">
        <f>ROUND(F870*Прил.10!$D$12,2)</f>
        <v>1090.22</v>
      </c>
      <c r="J870" s="28">
        <f t="shared" si="48"/>
        <v>5.45</v>
      </c>
    </row>
    <row r="871" spans="1:10" s="16" customFormat="1" ht="31.15" hidden="1" customHeight="1" outlineLevel="1" x14ac:dyDescent="0.25">
      <c r="A871" s="96">
        <v>807</v>
      </c>
      <c r="B871" s="24" t="s">
        <v>1514</v>
      </c>
      <c r="C871" s="25" t="s">
        <v>1515</v>
      </c>
      <c r="D871" s="26" t="s">
        <v>460</v>
      </c>
      <c r="E871" s="47">
        <v>0.3073401</v>
      </c>
      <c r="F871" s="27">
        <v>2.15</v>
      </c>
      <c r="G871" s="90">
        <f t="shared" si="46"/>
        <v>0.66</v>
      </c>
      <c r="H871" s="23">
        <f t="shared" si="47"/>
        <v>1.6415732022952532E-8</v>
      </c>
      <c r="I871" s="107">
        <f>ROUND(F871*Прил.10!$D$12,2)</f>
        <v>17.29</v>
      </c>
      <c r="J871" s="28">
        <f t="shared" si="48"/>
        <v>5.31</v>
      </c>
    </row>
    <row r="872" spans="1:10" s="16" customFormat="1" ht="31.15" hidden="1" customHeight="1" outlineLevel="1" x14ac:dyDescent="0.25">
      <c r="A872" s="96">
        <v>808</v>
      </c>
      <c r="B872" s="24" t="s">
        <v>1516</v>
      </c>
      <c r="C872" s="25" t="s">
        <v>1517</v>
      </c>
      <c r="D872" s="26" t="s">
        <v>460</v>
      </c>
      <c r="E872" s="47">
        <v>1.4999999999999999E-2</v>
      </c>
      <c r="F872" s="27">
        <v>39.020000000000003</v>
      </c>
      <c r="G872" s="90">
        <f t="shared" si="46"/>
        <v>0.59</v>
      </c>
      <c r="H872" s="23">
        <f t="shared" si="47"/>
        <v>1.4674669535669687E-8</v>
      </c>
      <c r="I872" s="107">
        <f>ROUND(F872*Прил.10!$D$12,2)</f>
        <v>313.72000000000003</v>
      </c>
      <c r="J872" s="28">
        <f t="shared" si="48"/>
        <v>4.71</v>
      </c>
    </row>
    <row r="873" spans="1:10" s="16" customFormat="1" ht="15.6" hidden="1" customHeight="1" outlineLevel="1" x14ac:dyDescent="0.25">
      <c r="A873" s="96">
        <v>809</v>
      </c>
      <c r="B873" s="24" t="s">
        <v>1518</v>
      </c>
      <c r="C873" s="25" t="s">
        <v>1519</v>
      </c>
      <c r="D873" s="26" t="s">
        <v>460</v>
      </c>
      <c r="E873" s="47">
        <v>0.01</v>
      </c>
      <c r="F873" s="27">
        <v>51.38</v>
      </c>
      <c r="G873" s="90">
        <f t="shared" si="46"/>
        <v>0.51</v>
      </c>
      <c r="H873" s="23">
        <f t="shared" si="47"/>
        <v>1.2684883835917866E-8</v>
      </c>
      <c r="I873" s="107">
        <f>ROUND(F873*Прил.10!$D$12,2)</f>
        <v>413.1</v>
      </c>
      <c r="J873" s="28">
        <f t="shared" si="48"/>
        <v>4.13</v>
      </c>
    </row>
    <row r="874" spans="1:10" s="16" customFormat="1" ht="31.15" hidden="1" customHeight="1" outlineLevel="1" x14ac:dyDescent="0.25">
      <c r="A874" s="96">
        <v>810</v>
      </c>
      <c r="B874" s="24" t="s">
        <v>1520</v>
      </c>
      <c r="C874" s="25" t="s">
        <v>1521</v>
      </c>
      <c r="D874" s="26" t="s">
        <v>446</v>
      </c>
      <c r="E874" s="47">
        <v>1.4399999999999999E-5</v>
      </c>
      <c r="F874" s="27">
        <v>29800</v>
      </c>
      <c r="G874" s="90">
        <f t="shared" si="46"/>
        <v>0.43</v>
      </c>
      <c r="H874" s="23">
        <f t="shared" si="47"/>
        <v>1.0695098136166044E-8</v>
      </c>
      <c r="I874" s="107">
        <f>ROUND(F874*Прил.10!$D$12,2)</f>
        <v>239592</v>
      </c>
      <c r="J874" s="28">
        <f t="shared" si="48"/>
        <v>3.45</v>
      </c>
    </row>
    <row r="875" spans="1:10" s="16" customFormat="1" ht="15.6" hidden="1" customHeight="1" outlineLevel="1" x14ac:dyDescent="0.25">
      <c r="A875" s="96">
        <v>811</v>
      </c>
      <c r="B875" s="24" t="s">
        <v>1522</v>
      </c>
      <c r="C875" s="25" t="s">
        <v>1523</v>
      </c>
      <c r="D875" s="26" t="s">
        <v>460</v>
      </c>
      <c r="E875" s="47">
        <v>2.5000000000000001E-2</v>
      </c>
      <c r="F875" s="27">
        <v>16.95</v>
      </c>
      <c r="G875" s="90">
        <f t="shared" si="46"/>
        <v>0.42</v>
      </c>
      <c r="H875" s="23">
        <f t="shared" si="47"/>
        <v>1.0446374923697065E-8</v>
      </c>
      <c r="I875" s="107">
        <f>ROUND(F875*Прил.10!$D$12,2)</f>
        <v>136.28</v>
      </c>
      <c r="J875" s="28">
        <f t="shared" si="48"/>
        <v>3.41</v>
      </c>
    </row>
    <row r="876" spans="1:10" s="16" customFormat="1" ht="46.9" hidden="1" customHeight="1" outlineLevel="1" x14ac:dyDescent="0.25">
      <c r="A876" s="96">
        <v>812</v>
      </c>
      <c r="B876" s="24" t="s">
        <v>1524</v>
      </c>
      <c r="C876" s="25" t="s">
        <v>1525</v>
      </c>
      <c r="D876" s="26" t="s">
        <v>460</v>
      </c>
      <c r="E876" s="47">
        <v>0.02</v>
      </c>
      <c r="F876" s="27">
        <v>21.3</v>
      </c>
      <c r="G876" s="90">
        <f t="shared" si="46"/>
        <v>0.43</v>
      </c>
      <c r="H876" s="23">
        <f t="shared" si="47"/>
        <v>1.0695098136166044E-8</v>
      </c>
      <c r="I876" s="107">
        <f>ROUND(F876*Прил.10!$D$12,2)</f>
        <v>171.25</v>
      </c>
      <c r="J876" s="28">
        <f t="shared" si="48"/>
        <v>3.43</v>
      </c>
    </row>
    <row r="877" spans="1:10" s="16" customFormat="1" ht="31.15" hidden="1" customHeight="1" outlineLevel="1" x14ac:dyDescent="0.25">
      <c r="A877" s="96">
        <v>813</v>
      </c>
      <c r="B877" s="24" t="s">
        <v>1526</v>
      </c>
      <c r="C877" s="25" t="s">
        <v>1527</v>
      </c>
      <c r="D877" s="26" t="s">
        <v>446</v>
      </c>
      <c r="E877" s="47">
        <v>3.7200000000000003E-5</v>
      </c>
      <c r="F877" s="27">
        <v>11000</v>
      </c>
      <c r="G877" s="90">
        <f t="shared" si="46"/>
        <v>0.41</v>
      </c>
      <c r="H877" s="23">
        <f t="shared" si="47"/>
        <v>1.0197651711228088E-8</v>
      </c>
      <c r="I877" s="107">
        <f>ROUND(F877*Прил.10!$D$12,2)</f>
        <v>88440</v>
      </c>
      <c r="J877" s="28">
        <f t="shared" si="48"/>
        <v>3.29</v>
      </c>
    </row>
    <row r="878" spans="1:10" s="16" customFormat="1" ht="15.6" hidden="1" customHeight="1" outlineLevel="1" x14ac:dyDescent="0.25">
      <c r="A878" s="96">
        <v>814</v>
      </c>
      <c r="B878" s="24" t="s">
        <v>1528</v>
      </c>
      <c r="C878" s="25" t="s">
        <v>1529</v>
      </c>
      <c r="D878" s="26" t="s">
        <v>460</v>
      </c>
      <c r="E878" s="47">
        <v>2E-3</v>
      </c>
      <c r="F878" s="27">
        <v>138.76</v>
      </c>
      <c r="G878" s="90">
        <f t="shared" si="46"/>
        <v>0.28000000000000003</v>
      </c>
      <c r="H878" s="23">
        <f t="shared" si="47"/>
        <v>6.9642499491313783E-9</v>
      </c>
      <c r="I878" s="107">
        <f>ROUND(F878*Прил.10!$D$12,2)</f>
        <v>1115.6300000000001</v>
      </c>
      <c r="J878" s="28">
        <f t="shared" si="48"/>
        <v>2.23</v>
      </c>
    </row>
    <row r="879" spans="1:10" s="16" customFormat="1" ht="31.15" hidden="1" customHeight="1" outlineLevel="1" x14ac:dyDescent="0.25">
      <c r="A879" s="96">
        <v>815</v>
      </c>
      <c r="B879" s="24" t="s">
        <v>1530</v>
      </c>
      <c r="C879" s="25" t="s">
        <v>1531</v>
      </c>
      <c r="D879" s="26" t="s">
        <v>446</v>
      </c>
      <c r="E879" s="47">
        <v>3.1999999999999999E-5</v>
      </c>
      <c r="F879" s="27">
        <v>4770</v>
      </c>
      <c r="G879" s="90">
        <f t="shared" si="46"/>
        <v>0.15</v>
      </c>
      <c r="H879" s="23">
        <f t="shared" si="47"/>
        <v>3.7308481870346661E-9</v>
      </c>
      <c r="I879" s="107">
        <f>ROUND(F879*Прил.10!$D$12,2)</f>
        <v>38350.800000000003</v>
      </c>
      <c r="J879" s="28">
        <f t="shared" si="48"/>
        <v>1.23</v>
      </c>
    </row>
    <row r="880" spans="1:10" s="16" customFormat="1" ht="15.6" hidden="1" customHeight="1" outlineLevel="1" x14ac:dyDescent="0.25">
      <c r="A880" s="96">
        <v>816</v>
      </c>
      <c r="B880" s="24" t="s">
        <v>1532</v>
      </c>
      <c r="C880" s="25" t="s">
        <v>1533</v>
      </c>
      <c r="D880" s="26" t="s">
        <v>460</v>
      </c>
      <c r="E880" s="47">
        <v>1E-3</v>
      </c>
      <c r="F880" s="27">
        <v>100.12</v>
      </c>
      <c r="G880" s="90">
        <f t="shared" si="46"/>
        <v>0.1</v>
      </c>
      <c r="H880" s="23">
        <f t="shared" si="47"/>
        <v>2.4872321246897777E-9</v>
      </c>
      <c r="I880" s="107">
        <f>ROUND(F880*Прил.10!$D$12,2)</f>
        <v>804.96</v>
      </c>
      <c r="J880" s="28">
        <f t="shared" si="48"/>
        <v>0.8</v>
      </c>
    </row>
    <row r="881" spans="1:10" s="16" customFormat="1" ht="62.45" hidden="1" customHeight="1" outlineLevel="1" x14ac:dyDescent="0.25">
      <c r="A881" s="96">
        <v>817</v>
      </c>
      <c r="B881" s="24" t="s">
        <v>1534</v>
      </c>
      <c r="C881" s="25" t="s">
        <v>1535</v>
      </c>
      <c r="D881" s="26" t="s">
        <v>446</v>
      </c>
      <c r="E881" s="47">
        <v>6.1999999999999999E-6</v>
      </c>
      <c r="F881" s="27">
        <v>9526</v>
      </c>
      <c r="G881" s="90">
        <f t="shared" si="46"/>
        <v>0.06</v>
      </c>
      <c r="H881" s="23">
        <f t="shared" si="47"/>
        <v>1.4923392748138666E-9</v>
      </c>
      <c r="I881" s="107">
        <f>ROUND(F881*Прил.10!$D$12,2)</f>
        <v>76589.039999999994</v>
      </c>
      <c r="J881" s="28">
        <f t="shared" si="48"/>
        <v>0.47</v>
      </c>
    </row>
    <row r="882" spans="1:10" s="16" customFormat="1" ht="15.6" customHeight="1" collapsed="1" x14ac:dyDescent="0.25">
      <c r="A882" s="96"/>
      <c r="B882" s="173" t="s">
        <v>1663</v>
      </c>
      <c r="C882" s="173"/>
      <c r="D882" s="173"/>
      <c r="E882" s="173"/>
      <c r="F882" s="178"/>
      <c r="G882" s="22">
        <f>SUM(G274:G881)</f>
        <v>6090470.200000003</v>
      </c>
      <c r="H882" s="23">
        <f>SUM(H274:H881)</f>
        <v>0.15148413135905789</v>
      </c>
      <c r="I882" s="22"/>
      <c r="J882" s="22">
        <f>SUM(J274:J881)</f>
        <v>48967379.029999986</v>
      </c>
    </row>
    <row r="883" spans="1:10" s="16" customFormat="1" ht="15.6" customHeight="1" x14ac:dyDescent="0.25">
      <c r="A883" s="96"/>
      <c r="B883" s="173" t="s">
        <v>1664</v>
      </c>
      <c r="C883" s="172"/>
      <c r="D883" s="173"/>
      <c r="E883" s="173"/>
      <c r="F883" s="178"/>
      <c r="G883" s="22">
        <f>G273+G882</f>
        <v>40205334.68</v>
      </c>
      <c r="H883" s="23">
        <f>H273+H882</f>
        <v>0.99999999999999989</v>
      </c>
      <c r="I883" s="22"/>
      <c r="J883" s="22">
        <f>J273+J882</f>
        <v>323250227.53999996</v>
      </c>
    </row>
    <row r="884" spans="1:10" s="16" customFormat="1" ht="15.6" customHeight="1" x14ac:dyDescent="0.25">
      <c r="A884" s="96"/>
      <c r="B884" s="31"/>
      <c r="C884" s="32" t="s">
        <v>1665</v>
      </c>
      <c r="D884" s="31"/>
      <c r="E884" s="49"/>
      <c r="F884" s="33"/>
      <c r="G884" s="33">
        <f>+G14+G169+G883</f>
        <v>88463602.680000007</v>
      </c>
      <c r="H884" s="34"/>
      <c r="I884" s="35"/>
      <c r="J884" s="33">
        <f>+J14+J169+J883</f>
        <v>1012014372.3299999</v>
      </c>
    </row>
    <row r="885" spans="1:10" s="16" customFormat="1" ht="15.6" customHeight="1" x14ac:dyDescent="0.25">
      <c r="A885" s="96"/>
      <c r="B885" s="31"/>
      <c r="C885" s="32" t="s">
        <v>1666</v>
      </c>
      <c r="D885" s="36">
        <v>1.0481569968310001</v>
      </c>
      <c r="E885" s="49"/>
      <c r="F885" s="33"/>
      <c r="G885" s="33">
        <f>(G14+G18)*D885</f>
        <v>1894228.5699999453</v>
      </c>
      <c r="H885" s="34"/>
      <c r="I885" s="35"/>
      <c r="J885" s="35">
        <f>(J14+J18)*D885</f>
        <v>86228725.58946687</v>
      </c>
    </row>
    <row r="886" spans="1:10" s="16" customFormat="1" ht="15.6" customHeight="1" x14ac:dyDescent="0.25">
      <c r="A886" s="96"/>
      <c r="B886" s="31"/>
      <c r="C886" s="32" t="s">
        <v>1667</v>
      </c>
      <c r="D886" s="36">
        <v>0.53813053754647</v>
      </c>
      <c r="E886" s="49"/>
      <c r="F886" s="33"/>
      <c r="G886" s="33">
        <f>(G14+G18)*D886</f>
        <v>972509.11999999348</v>
      </c>
      <c r="H886" s="34"/>
      <c r="I886" s="35"/>
      <c r="J886" s="35">
        <f>(J14+J18)*D886</f>
        <v>44270381.816559635</v>
      </c>
    </row>
    <row r="887" spans="1:10" s="16" customFormat="1" ht="15.6" customHeight="1" x14ac:dyDescent="0.25">
      <c r="A887" s="96"/>
      <c r="B887" s="31"/>
      <c r="C887" s="32" t="s">
        <v>1668</v>
      </c>
      <c r="D887" s="31"/>
      <c r="E887" s="49"/>
      <c r="F887" s="33"/>
      <c r="G887" s="33">
        <f>G884+G885+G886</f>
        <v>91330340.369999945</v>
      </c>
      <c r="H887" s="34"/>
      <c r="I887" s="35"/>
      <c r="J887" s="33">
        <f>J884+J885+J886</f>
        <v>1142513479.7360263</v>
      </c>
    </row>
    <row r="888" spans="1:10" s="16" customFormat="1" ht="15.6" customHeight="1" x14ac:dyDescent="0.25">
      <c r="A888" s="96"/>
      <c r="B888" s="31"/>
      <c r="C888" s="32" t="s">
        <v>1669</v>
      </c>
      <c r="D888" s="31"/>
      <c r="E888" s="49"/>
      <c r="F888" s="33"/>
      <c r="G888" s="33">
        <f>G226+G887</f>
        <v>91991722.449999943</v>
      </c>
      <c r="H888" s="34"/>
      <c r="I888" s="35"/>
      <c r="J888" s="35">
        <f>J226+J887</f>
        <v>1146653732.3160262</v>
      </c>
    </row>
    <row r="889" spans="1:10" s="16" customFormat="1" ht="15.6" customHeight="1" x14ac:dyDescent="0.25">
      <c r="A889" s="96"/>
      <c r="B889" s="31"/>
      <c r="C889" s="32" t="s">
        <v>1638</v>
      </c>
      <c r="D889" s="31" t="s">
        <v>483</v>
      </c>
      <c r="E889" s="49">
        <v>319.7</v>
      </c>
      <c r="F889" s="33"/>
      <c r="G889" s="33">
        <f>G888/E889</f>
        <v>287743.89255552064</v>
      </c>
      <c r="H889" s="34"/>
      <c r="I889" s="35"/>
      <c r="J889" s="33">
        <f>J888/E889</f>
        <v>3586655.4029278271</v>
      </c>
    </row>
    <row r="890" spans="1:10" s="16" customFormat="1" ht="15.6" customHeight="1" x14ac:dyDescent="0.25">
      <c r="A890" s="155"/>
      <c r="B890" s="155"/>
      <c r="C890" s="155"/>
      <c r="E890" s="50"/>
      <c r="F890" s="51"/>
      <c r="G890" s="51"/>
      <c r="I890" s="51"/>
      <c r="J890" s="51"/>
    </row>
    <row r="891" spans="1:10" s="16" customFormat="1" ht="15.6" customHeight="1" x14ac:dyDescent="0.25">
      <c r="A891" s="155" t="s">
        <v>32</v>
      </c>
      <c r="B891" s="155"/>
      <c r="C891" s="155"/>
      <c r="E891" s="50"/>
      <c r="F891" s="51"/>
      <c r="G891" s="51"/>
      <c r="I891" s="51"/>
      <c r="J891" s="51"/>
    </row>
    <row r="892" spans="1:10" s="16" customFormat="1" ht="15.6" customHeight="1" x14ac:dyDescent="0.25">
      <c r="A892" s="100" t="s">
        <v>33</v>
      </c>
      <c r="B892" s="155"/>
      <c r="C892" s="155"/>
      <c r="E892" s="50"/>
      <c r="F892" s="51"/>
      <c r="G892" s="51"/>
      <c r="I892" s="51"/>
      <c r="J892" s="51"/>
    </row>
    <row r="893" spans="1:10" s="16" customFormat="1" ht="15.6" customHeight="1" x14ac:dyDescent="0.25">
      <c r="A893" s="155"/>
      <c r="B893" s="155"/>
      <c r="C893" s="155"/>
      <c r="E893" s="50"/>
      <c r="F893" s="51"/>
      <c r="G893" s="51"/>
      <c r="I893" s="51"/>
      <c r="J893" s="51"/>
    </row>
    <row r="894" spans="1:10" s="16" customFormat="1" ht="15.6" customHeight="1" x14ac:dyDescent="0.25">
      <c r="A894" s="155" t="s">
        <v>1744</v>
      </c>
      <c r="B894" s="155"/>
      <c r="C894" s="155"/>
      <c r="E894" s="50"/>
      <c r="F894" s="51"/>
      <c r="G894" s="51"/>
      <c r="I894" s="51"/>
      <c r="J894" s="51"/>
    </row>
    <row r="895" spans="1:10" s="16" customFormat="1" ht="15.6" customHeight="1" x14ac:dyDescent="0.25">
      <c r="A895" s="100" t="s">
        <v>34</v>
      </c>
      <c r="B895" s="155"/>
      <c r="C895" s="155"/>
      <c r="E895" s="50"/>
      <c r="F895" s="51"/>
      <c r="G895" s="51"/>
      <c r="I895" s="51"/>
      <c r="J895" s="51"/>
    </row>
    <row r="896" spans="1:10" s="16" customFormat="1" ht="15.6" customHeight="1" x14ac:dyDescent="0.25">
      <c r="E896" s="50"/>
      <c r="F896" s="51"/>
      <c r="G896" s="51"/>
      <c r="I896" s="51"/>
      <c r="J896" s="51"/>
    </row>
  </sheetData>
  <sheetProtection formatCells="0" formatColumns="0" formatRows="0" insertColumns="0" insertRows="0" insertHyperlinks="0" deleteColumns="0" deleteRows="0" sort="0" autoFilter="0" pivotTables="0"/>
  <mergeCells count="25">
    <mergeCell ref="B20:H20"/>
    <mergeCell ref="B12:H12"/>
    <mergeCell ref="B17:H17"/>
    <mergeCell ref="B19:H19"/>
    <mergeCell ref="B229:H229"/>
    <mergeCell ref="B273:F273"/>
    <mergeCell ref="B882:F882"/>
    <mergeCell ref="B883:F883"/>
    <mergeCell ref="B22:F22"/>
    <mergeCell ref="B168:F168"/>
    <mergeCell ref="B169:F169"/>
    <mergeCell ref="B170:J170"/>
    <mergeCell ref="B171:J171"/>
    <mergeCell ref="B228:H228"/>
    <mergeCell ref="H2:J2"/>
    <mergeCell ref="A4:H4"/>
    <mergeCell ref="A9:A10"/>
    <mergeCell ref="B9:B10"/>
    <mergeCell ref="C9:C10"/>
    <mergeCell ref="D9:D10"/>
    <mergeCell ref="E9:E10"/>
    <mergeCell ref="F9:G9"/>
    <mergeCell ref="H9:H10"/>
    <mergeCell ref="I9:J9"/>
    <mergeCell ref="B7:D7"/>
  </mergeCells>
  <conditionalFormatting sqref="E13:E171">
    <cfRule type="expression" dxfId="8" priority="1" stopIfTrue="1">
      <formula>E13&gt;=1/10000</formula>
    </cfRule>
  </conditionalFormatting>
  <conditionalFormatting sqref="E273:E896">
    <cfRule type="expression" dxfId="7" priority="2" stopIfTrue="1">
      <formula>E13&gt;=1/10000</formula>
    </cfRule>
  </conditionalFormatting>
  <conditionalFormatting sqref="E188">
    <cfRule type="expression" dxfId="6" priority="3" stopIfTrue="1">
      <formula>E13&gt;=1/10000</formula>
    </cfRule>
  </conditionalFormatting>
  <conditionalFormatting sqref="E191:E271">
    <cfRule type="expression" dxfId="5" priority="4" stopIfTrue="1">
      <formula>E13&gt;=1/10000</formula>
    </cfRule>
  </conditionalFormatting>
  <conditionalFormatting sqref="E272">
    <cfRule type="expression" dxfId="4" priority="5" stopIfTrue="1">
      <formula>E272&gt;=1/10000</formula>
    </cfRule>
  </conditionalFormatting>
  <conditionalFormatting sqref="E189:E190">
    <cfRule type="expression" dxfId="3" priority="6" stopIfTrue="1">
      <formula>E189&gt;=1/10000</formula>
    </cfRule>
  </conditionalFormatting>
  <conditionalFormatting sqref="E172:E187">
    <cfRule type="expression" dxfId="2" priority="7" stopIfTrue="1">
      <formula>E172&gt;=1/10000</formula>
    </cfRule>
  </conditionalFormatting>
  <pageMargins left="0.70866141732283505" right="0.70866141732283505" top="0.74803149606299202" bottom="0.74803149606299202" header="0.31496062992126" footer="0.31496062992126"/>
  <pageSetup paperSize="9" scale="77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72"/>
  <sheetViews>
    <sheetView tabSelected="1" view="pageBreakPreview" topLeftCell="A37" zoomScale="60" zoomScaleNormal="100" workbookViewId="0">
      <selection activeCell="AF52" sqref="AF52"/>
    </sheetView>
  </sheetViews>
  <sheetFormatPr defaultColWidth="9.140625" defaultRowHeight="15" x14ac:dyDescent="0.25"/>
  <cols>
    <col min="1" max="1" width="5.7109375" style="1" customWidth="1"/>
    <col min="2" max="2" width="14.85546875" style="1" customWidth="1"/>
    <col min="3" max="3" width="39.140625" style="1" customWidth="1"/>
    <col min="4" max="4" width="8.28515625" style="1" customWidth="1"/>
    <col min="5" max="5" width="13.5703125" style="1" customWidth="1"/>
    <col min="6" max="6" width="12.42578125" style="1" customWidth="1"/>
    <col min="7" max="7" width="14.140625" style="1" customWidth="1"/>
    <col min="8" max="8" width="9.140625" style="1"/>
  </cols>
  <sheetData>
    <row r="1" spans="1:7" ht="15.6" customHeight="1" x14ac:dyDescent="0.25">
      <c r="A1" s="174" t="s">
        <v>1670</v>
      </c>
      <c r="B1" s="174"/>
      <c r="C1" s="174"/>
      <c r="D1" s="174"/>
      <c r="E1" s="174"/>
      <c r="F1" s="174"/>
      <c r="G1" s="174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ht="15.6" customHeight="1" x14ac:dyDescent="0.25">
      <c r="A3" s="169" t="s">
        <v>1671</v>
      </c>
      <c r="B3" s="169"/>
      <c r="C3" s="169"/>
      <c r="D3" s="169"/>
      <c r="E3" s="169"/>
      <c r="F3" s="169"/>
      <c r="G3" s="169"/>
    </row>
    <row r="4" spans="1:7" ht="15.6" customHeight="1" x14ac:dyDescent="0.25">
      <c r="A4" s="187" t="s">
        <v>1672</v>
      </c>
      <c r="B4" s="187"/>
      <c r="C4" s="187"/>
      <c r="D4" s="187"/>
      <c r="E4" s="187"/>
      <c r="F4" s="187"/>
      <c r="G4" s="187"/>
    </row>
    <row r="5" spans="1:7" ht="15.6" customHeight="1" x14ac:dyDescent="0.25">
      <c r="A5" s="5"/>
      <c r="B5" s="5"/>
      <c r="C5" s="5"/>
      <c r="D5" s="5"/>
      <c r="E5" s="5"/>
      <c r="F5" s="5"/>
      <c r="G5" s="5"/>
    </row>
    <row r="6" spans="1:7" s="5" customFormat="1" ht="30" customHeight="1" x14ac:dyDescent="0.25">
      <c r="A6" s="188" t="s">
        <v>1643</v>
      </c>
      <c r="B6" s="188" t="s">
        <v>68</v>
      </c>
      <c r="C6" s="188" t="s">
        <v>1604</v>
      </c>
      <c r="D6" s="188" t="s">
        <v>70</v>
      </c>
      <c r="E6" s="189" t="s">
        <v>1644</v>
      </c>
      <c r="F6" s="188" t="s">
        <v>72</v>
      </c>
      <c r="G6" s="188"/>
    </row>
    <row r="7" spans="1:7" s="5" customFormat="1" ht="15.6" customHeight="1" x14ac:dyDescent="0.25">
      <c r="A7" s="188"/>
      <c r="B7" s="188"/>
      <c r="C7" s="188"/>
      <c r="D7" s="188"/>
      <c r="E7" s="190"/>
      <c r="F7" s="53" t="s">
        <v>1647</v>
      </c>
      <c r="G7" s="53" t="s">
        <v>74</v>
      </c>
    </row>
    <row r="8" spans="1:7" s="5" customFormat="1" ht="15.6" customHeigh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</row>
    <row r="9" spans="1:7" s="5" customFormat="1" ht="15.6" customHeight="1" x14ac:dyDescent="0.25">
      <c r="A9" s="40"/>
      <c r="B9" s="184" t="s">
        <v>1673</v>
      </c>
      <c r="C9" s="184"/>
      <c r="D9" s="184"/>
      <c r="E9" s="184"/>
      <c r="F9" s="184"/>
      <c r="G9" s="184"/>
    </row>
    <row r="10" spans="1:7" s="5" customFormat="1" ht="31.15" customHeight="1" x14ac:dyDescent="0.25">
      <c r="A10" s="26"/>
      <c r="B10" s="54"/>
      <c r="C10" s="25" t="s">
        <v>1674</v>
      </c>
      <c r="D10" s="54"/>
      <c r="E10" s="58"/>
      <c r="F10" s="30"/>
      <c r="G10" s="30">
        <v>0</v>
      </c>
    </row>
    <row r="11" spans="1:7" s="5" customFormat="1" ht="15.6" customHeight="1" x14ac:dyDescent="0.25">
      <c r="A11" s="26"/>
      <c r="B11" s="184" t="s">
        <v>1675</v>
      </c>
      <c r="C11" s="184"/>
      <c r="D11" s="184"/>
      <c r="E11" s="185"/>
      <c r="F11" s="186"/>
      <c r="G11" s="186"/>
    </row>
    <row r="12" spans="1:7" s="5" customFormat="1" ht="46.9" customHeight="1" x14ac:dyDescent="0.25">
      <c r="A12" s="26">
        <v>1</v>
      </c>
      <c r="B12" s="102" t="str">
        <f>'Прил.5 Расчет СМР и ОБ'!B172</f>
        <v>62.4.02.01-0050</v>
      </c>
      <c r="C12" s="102" t="str">
        <f>'Прил.5 Расчет СМР и ОБ'!C172</f>
        <v>Источник бесперебойного питания: Eaton Powerware PW 9355-20-N-13-2x9Ah-MBS</v>
      </c>
      <c r="D12" s="102" t="str">
        <f>'Прил.5 Расчет СМР и ОБ'!D172</f>
        <v>шт.</v>
      </c>
      <c r="E12" s="102">
        <f>'Прил.5 Расчет СМР и ОБ'!E172</f>
        <v>1</v>
      </c>
      <c r="F12" s="102">
        <f>'Прил.5 Расчет СМР и ОБ'!F172</f>
        <v>125447.9</v>
      </c>
      <c r="G12" s="102">
        <f>'Прил.5 Расчет СМР и ОБ'!G172</f>
        <v>125447.9</v>
      </c>
    </row>
    <row r="13" spans="1:7" s="5" customFormat="1" ht="109.15" customHeight="1" x14ac:dyDescent="0.25">
      <c r="A13" s="26">
        <v>2</v>
      </c>
      <c r="B13" s="102" t="str">
        <f>'Прил.5 Расчет СМР и ОБ'!B173</f>
        <v>62.1.02.10-0125</v>
      </c>
      <c r="C13" s="102" t="str">
        <f>'Прил.5 Расчет СМР и ОБ'!C173</f>
        <v>Шкаф ВРУ-4 Prisma Plus P "Schneider Electric" IP30, IK08,
размером (с цоколем 100 мм) 2107х706х650 мм, с
установленной и скоммутированной аппаратурой вводавывода (17 автоматов)</v>
      </c>
      <c r="D13" s="102" t="str">
        <f>'Прил.5 Расчет СМР и ОБ'!D173</f>
        <v>шт.</v>
      </c>
      <c r="E13" s="102">
        <f>'Прил.5 Расчет СМР и ОБ'!E173</f>
        <v>1</v>
      </c>
      <c r="F13" s="102">
        <f>'Прил.5 Расчет СМР и ОБ'!F173</f>
        <v>87015.86</v>
      </c>
      <c r="G13" s="102">
        <f>'Прил.5 Расчет СМР и ОБ'!G173</f>
        <v>87015.86</v>
      </c>
    </row>
    <row r="14" spans="1:7" s="5" customFormat="1" ht="46.9" customHeight="1" x14ac:dyDescent="0.25">
      <c r="A14" s="26">
        <v>3</v>
      </c>
      <c r="B14" s="102" t="str">
        <f>'Прил.5 Расчет СМР и ОБ'!B174</f>
        <v>64.1.03.03-0057</v>
      </c>
      <c r="C14" s="102" t="str">
        <f>'Прил.5 Расчет СМР и ОБ'!C174</f>
        <v>Вентиляторы крышные общего назначения ВКР 10, электродвигатель мощностью 15 кВт</v>
      </c>
      <c r="D14" s="102" t="str">
        <f>'Прил.5 Расчет СМР и ОБ'!D174</f>
        <v>шт.</v>
      </c>
      <c r="E14" s="102">
        <f>'Прил.5 Расчет СМР и ОБ'!E174</f>
        <v>3</v>
      </c>
      <c r="F14" s="102">
        <f>'Прил.5 Расчет СМР и ОБ'!F174</f>
        <v>15297.59</v>
      </c>
      <c r="G14" s="102">
        <f>'Прил.5 Расчет СМР и ОБ'!G174</f>
        <v>45892.77</v>
      </c>
    </row>
    <row r="15" spans="1:7" s="5" customFormat="1" ht="31.15" customHeight="1" x14ac:dyDescent="0.25">
      <c r="A15" s="26">
        <v>4</v>
      </c>
      <c r="B15" s="102" t="str">
        <f>'Прил.5 Расчет СМР и ОБ'!B175</f>
        <v>68.1.01.08-0001</v>
      </c>
      <c r="C15" s="102" t="str">
        <f>'Прил.5 Расчет СМР и ОБ'!C175</f>
        <v>Насос канализационный GRUNDFOS: SEV.80.80.11.4.50D</v>
      </c>
      <c r="D15" s="102" t="str">
        <f>'Прил.5 Расчет СМР и ОБ'!D175</f>
        <v>ШТ</v>
      </c>
      <c r="E15" s="102">
        <f>'Прил.5 Расчет СМР и ОБ'!E175</f>
        <v>2</v>
      </c>
      <c r="F15" s="102">
        <f>'Прил.5 Расчет СМР и ОБ'!F175</f>
        <v>17584.580000000002</v>
      </c>
      <c r="G15" s="102">
        <f>'Прил.5 Расчет СМР и ОБ'!G175</f>
        <v>35169.160000000003</v>
      </c>
    </row>
    <row r="16" spans="1:7" s="5" customFormat="1" ht="31.15" customHeight="1" x14ac:dyDescent="0.25">
      <c r="A16" s="26">
        <v>5</v>
      </c>
      <c r="B16" s="102" t="str">
        <f>'Прил.5 Расчет СМР и ОБ'!B176</f>
        <v>68.1.01.08-0001</v>
      </c>
      <c r="C16" s="102" t="str">
        <f>'Прил.5 Расчет СМР и ОБ'!C176</f>
        <v>Насос канализационный GRUNDFOS: SEV.80.80.11.4.50D</v>
      </c>
      <c r="D16" s="102" t="str">
        <f>'Прил.5 Расчет СМР и ОБ'!D176</f>
        <v>ШТ</v>
      </c>
      <c r="E16" s="102">
        <f>'Прил.5 Расчет СМР и ОБ'!E176</f>
        <v>2</v>
      </c>
      <c r="F16" s="102">
        <f>'Прил.5 Расчет СМР и ОБ'!F176</f>
        <v>17584.580000000002</v>
      </c>
      <c r="G16" s="102">
        <f>'Прил.5 Расчет СМР и ОБ'!G176</f>
        <v>35169.160000000003</v>
      </c>
    </row>
    <row r="17" spans="1:7" s="5" customFormat="1" ht="31.15" customHeight="1" x14ac:dyDescent="0.25">
      <c r="A17" s="26">
        <v>6</v>
      </c>
      <c r="B17" s="102" t="str">
        <f>'Прил.5 Расчет СМР и ОБ'!B177</f>
        <v>62.1.02.14-0012</v>
      </c>
      <c r="C17" s="102" t="str">
        <f>'Прил.5 Расчет СМР и ОБ'!C177</f>
        <v>Щиты управления вентиляцией ЩУВ4 7,5 кВт</v>
      </c>
      <c r="D17" s="102" t="str">
        <f>'Прил.5 Расчет СМР и ОБ'!D177</f>
        <v>ШТ</v>
      </c>
      <c r="E17" s="102">
        <f>'Прил.5 Расчет СМР и ОБ'!E177</f>
        <v>5</v>
      </c>
      <c r="F17" s="102">
        <f>'Прил.5 Расчет СМР и ОБ'!F177</f>
        <v>6667.62</v>
      </c>
      <c r="G17" s="102">
        <f>'Прил.5 Расчет СМР и ОБ'!G177</f>
        <v>33338.1</v>
      </c>
    </row>
    <row r="18" spans="1:7" s="5" customFormat="1" ht="62.45" customHeight="1" x14ac:dyDescent="0.25">
      <c r="A18" s="26">
        <v>7</v>
      </c>
      <c r="B18" s="102" t="str">
        <f>'Прил.5 Расчет СМР и ОБ'!B178</f>
        <v>62.1.02.14-0003</v>
      </c>
      <c r="C18" s="102" t="str">
        <f>'Прил.5 Расчет СМР и ОБ'!C178</f>
        <v>Шкаф регулирующих устройств уличный ШРУ-400-У1(с оборудованием, без узла учета электроэнергии)</v>
      </c>
      <c r="D18" s="102" t="str">
        <f>'Прил.5 Расчет СМР и ОБ'!D178</f>
        <v>ШТ</v>
      </c>
      <c r="E18" s="102">
        <f>'Прил.5 Расчет СМР и ОБ'!E178</f>
        <v>1</v>
      </c>
      <c r="F18" s="102">
        <f>'Прил.5 Расчет СМР и ОБ'!F178</f>
        <v>32757.29</v>
      </c>
      <c r="G18" s="102">
        <f>'Прил.5 Расчет СМР и ОБ'!G178</f>
        <v>32757.29</v>
      </c>
    </row>
    <row r="19" spans="1:7" s="5" customFormat="1" ht="31.15" customHeight="1" x14ac:dyDescent="0.25">
      <c r="A19" s="26">
        <v>8</v>
      </c>
      <c r="B19" s="102" t="str">
        <f>'Прил.5 Расчет СМР и ОБ'!B179</f>
        <v>61.2.02.03-0027</v>
      </c>
      <c r="C19" s="102" t="str">
        <f>'Прил.5 Расчет СМР и ОБ'!C179</f>
        <v>Извещатель пожарный ручной: ИПР-513-3ПА</v>
      </c>
      <c r="D19" s="102" t="str">
        <f>'Прил.5 Расчет СМР и ОБ'!D179</f>
        <v>10 шт</v>
      </c>
      <c r="E19" s="102">
        <f>'Прил.5 Расчет СМР и ОБ'!E179</f>
        <v>41</v>
      </c>
      <c r="F19" s="102">
        <f>'Прил.5 Расчет СМР и ОБ'!F179</f>
        <v>798.26</v>
      </c>
      <c r="G19" s="102">
        <f>'Прил.5 Расчет СМР и ОБ'!G179</f>
        <v>32728.66</v>
      </c>
    </row>
    <row r="20" spans="1:7" s="5" customFormat="1" ht="46.9" customHeight="1" x14ac:dyDescent="0.25">
      <c r="A20" s="26">
        <v>9</v>
      </c>
      <c r="B20" s="102" t="str">
        <f>'Прил.5 Расчет СМР и ОБ'!B180</f>
        <v>64.1.03.03-0057</v>
      </c>
      <c r="C20" s="102" t="str">
        <f>'Прил.5 Расчет СМР и ОБ'!C180</f>
        <v>Вентиляторы крышные общего назначения ВКР 10, электродвигатель мощностью 15 кВт</v>
      </c>
      <c r="D20" s="102" t="str">
        <f>'Прил.5 Расчет СМР и ОБ'!D180</f>
        <v>шт.</v>
      </c>
      <c r="E20" s="102">
        <f>'Прил.5 Расчет СМР и ОБ'!E180</f>
        <v>2</v>
      </c>
      <c r="F20" s="102">
        <f>'Прил.5 Расчет СМР и ОБ'!F180</f>
        <v>15297.59</v>
      </c>
      <c r="G20" s="102">
        <f>'Прил.5 Расчет СМР и ОБ'!G180</f>
        <v>30595.18</v>
      </c>
    </row>
    <row r="21" spans="1:7" s="5" customFormat="1" ht="46.9" customHeight="1" x14ac:dyDescent="0.25">
      <c r="A21" s="26">
        <v>10</v>
      </c>
      <c r="B21" s="102" t="str">
        <f>'Прил.5 Расчет СМР и ОБ'!B181</f>
        <v>64.1.03.03-0057</v>
      </c>
      <c r="C21" s="102" t="str">
        <f>'Прил.5 Расчет СМР и ОБ'!C181</f>
        <v>Вентиляторы крышные общего назначения ВКР 10, электродвигатель мощностью 15 кВт</v>
      </c>
      <c r="D21" s="102" t="str">
        <f>'Прил.5 Расчет СМР и ОБ'!D181</f>
        <v>шт.</v>
      </c>
      <c r="E21" s="102">
        <f>'Прил.5 Расчет СМР и ОБ'!E181</f>
        <v>2</v>
      </c>
      <c r="F21" s="102">
        <f>'Прил.5 Расчет СМР и ОБ'!F181</f>
        <v>15297.59</v>
      </c>
      <c r="G21" s="102">
        <f>'Прил.5 Расчет СМР и ОБ'!G181</f>
        <v>30595.18</v>
      </c>
    </row>
    <row r="22" spans="1:7" s="5" customFormat="1" ht="93.6" customHeight="1" x14ac:dyDescent="0.25">
      <c r="A22" s="26">
        <v>11</v>
      </c>
      <c r="B22" s="102" t="str">
        <f>'Прил.5 Расчет СМР и ОБ'!B182</f>
        <v>61.2.07.02-0036</v>
      </c>
      <c r="C22" s="102" t="str">
        <f>'Прил.5 Расчет СМР и ОБ'!C182</f>
        <v>Шкаф контрольно-пусковой для систем пожаротушения и
дымоудаления, мощность управляемой нагрузки 4 кВт,
номинальный коммутируемый ток 10 А</v>
      </c>
      <c r="D22" s="102" t="str">
        <f>'Прил.5 Расчет СМР и ОБ'!D182</f>
        <v>ШТ</v>
      </c>
      <c r="E22" s="102">
        <f>'Прил.5 Расчет СМР и ОБ'!E182</f>
        <v>3</v>
      </c>
      <c r="F22" s="102">
        <f>'Прил.5 Расчет СМР и ОБ'!F182</f>
        <v>6788.92</v>
      </c>
      <c r="G22" s="102">
        <f>'Прил.5 Расчет СМР и ОБ'!G182</f>
        <v>20366.759999999998</v>
      </c>
    </row>
    <row r="23" spans="1:7" s="5" customFormat="1" ht="31.15" customHeight="1" x14ac:dyDescent="0.25">
      <c r="A23" s="26">
        <v>12</v>
      </c>
      <c r="B23" s="102" t="str">
        <f>'Прил.5 Расчет СМР и ОБ'!B183</f>
        <v>61.1.04.09-0031</v>
      </c>
      <c r="C23" s="102" t="str">
        <f>'Прил.5 Расчет СМР и ОБ'!C183</f>
        <v>Мини АТС Panasonic марки KX-TES 824RU</v>
      </c>
      <c r="D23" s="102" t="str">
        <f>'Прил.5 Расчет СМР и ОБ'!D183</f>
        <v>шт.</v>
      </c>
      <c r="E23" s="102">
        <f>'Прил.5 Расчет СМР и ОБ'!E183</f>
        <v>6</v>
      </c>
      <c r="F23" s="102">
        <f>'Прил.5 Расчет СМР и ОБ'!F183</f>
        <v>2980.98</v>
      </c>
      <c r="G23" s="102">
        <f>'Прил.5 Расчет СМР и ОБ'!G183</f>
        <v>17885.88</v>
      </c>
    </row>
    <row r="24" spans="1:7" s="5" customFormat="1" ht="62.45" customHeight="1" x14ac:dyDescent="0.25">
      <c r="A24" s="26">
        <v>13</v>
      </c>
      <c r="B24" s="102" t="str">
        <f>'Прил.5 Расчет СМР и ОБ'!B184</f>
        <v>61.2.02.01-1004</v>
      </c>
      <c r="C24" s="102" t="str">
        <f>'Прил.5 Расчет СМР и ОБ'!C184</f>
        <v>Извещатель пожарный дымовой ДИП-34А (ИП 212-34А) оптико-электронный адресно-аналоговый в комплекте с базой (розеткой)</v>
      </c>
      <c r="D24" s="102" t="str">
        <f>'Прил.5 Расчет СМР и ОБ'!D184</f>
        <v>шт</v>
      </c>
      <c r="E24" s="102">
        <f>'Прил.5 Расчет СМР и ОБ'!E184</f>
        <v>135</v>
      </c>
      <c r="F24" s="102">
        <f>'Прил.5 Расчет СМР и ОБ'!F184</f>
        <v>116.52</v>
      </c>
      <c r="G24" s="102">
        <f>'Прил.5 Расчет СМР и ОБ'!G184</f>
        <v>15730.2</v>
      </c>
    </row>
    <row r="25" spans="1:7" s="5" customFormat="1" ht="31.15" customHeight="1" x14ac:dyDescent="0.25">
      <c r="A25" s="26">
        <v>14</v>
      </c>
      <c r="B25" s="102" t="str">
        <f>'Прил.5 Расчет СМР и ОБ'!B185</f>
        <v>62.1.02.14-0012</v>
      </c>
      <c r="C25" s="102" t="str">
        <f>'Прил.5 Расчет СМР и ОБ'!C185</f>
        <v>Щиты управления вентиляцией ЩУВ4 7,5 кВт</v>
      </c>
      <c r="D25" s="102" t="str">
        <f>'Прил.5 Расчет СМР и ОБ'!D185</f>
        <v>ШТ</v>
      </c>
      <c r="E25" s="102">
        <f>'Прил.5 Расчет СМР и ОБ'!E185</f>
        <v>2</v>
      </c>
      <c r="F25" s="102">
        <f>'Прил.5 Расчет СМР и ОБ'!F185</f>
        <v>6667.62</v>
      </c>
      <c r="G25" s="102">
        <f>'Прил.5 Расчет СМР и ОБ'!G185</f>
        <v>13335.24</v>
      </c>
    </row>
    <row r="26" spans="1:7" s="5" customFormat="1" ht="31.15" customHeight="1" x14ac:dyDescent="0.25">
      <c r="A26" s="26">
        <v>15</v>
      </c>
      <c r="B26" s="102" t="str">
        <f>'Прил.5 Расчет СМР и ОБ'!B186</f>
        <v>62.4.02.01-0049</v>
      </c>
      <c r="C26" s="102" t="str">
        <f>'Прил.5 Расчет СМР и ОБ'!C186</f>
        <v>Источник бесперебойного питания: Delta N Series UPS</v>
      </c>
      <c r="D26" s="102" t="str">
        <f>'Прил.5 Расчет СМР и ОБ'!D186</f>
        <v>шт.</v>
      </c>
      <c r="E26" s="102">
        <f>'Прил.5 Расчет СМР и ОБ'!E186</f>
        <v>2</v>
      </c>
      <c r="F26" s="102">
        <f>'Прил.5 Расчет СМР и ОБ'!F186</f>
        <v>5415.89</v>
      </c>
      <c r="G26" s="102">
        <f>'Прил.5 Расчет СМР и ОБ'!G186</f>
        <v>10831.78</v>
      </c>
    </row>
    <row r="27" spans="1:7" s="5" customFormat="1" ht="31.15" customHeight="1" x14ac:dyDescent="0.25">
      <c r="A27" s="26">
        <v>16</v>
      </c>
      <c r="B27" s="102" t="str">
        <f>'Прил.5 Расчет СМР и ОБ'!B187</f>
        <v>61.1.03.01-0003</v>
      </c>
      <c r="C27" s="102" t="str">
        <f>'Прил.5 Расчет СМР и ОБ'!C187</f>
        <v>Адаптер сотовой связи АССВ-030</v>
      </c>
      <c r="D27" s="102" t="str">
        <f>'Прил.5 Расчет СМР и ОБ'!D187</f>
        <v>шт.</v>
      </c>
      <c r="E27" s="102">
        <f>'Прил.5 Расчет СМР и ОБ'!E187</f>
        <v>3</v>
      </c>
      <c r="F27" s="102">
        <f>'Прил.5 Расчет СМР и ОБ'!F187</f>
        <v>1386.87</v>
      </c>
      <c r="G27" s="102">
        <f>'Прил.5 Расчет СМР и ОБ'!G187</f>
        <v>4160.6099999999997</v>
      </c>
    </row>
    <row r="28" spans="1:7" s="5" customFormat="1" ht="31.15" customHeight="1" x14ac:dyDescent="0.25">
      <c r="A28" s="26">
        <v>17</v>
      </c>
      <c r="B28" s="102" t="str">
        <f>'Прил.5 Расчет СМР и ОБ'!B189</f>
        <v>61.1.04.09-0031</v>
      </c>
      <c r="C28" s="102" t="str">
        <f>'Прил.5 Расчет СМР и ОБ'!C189</f>
        <v>Мини АТС Panasonic марки KX-TES 824RU</v>
      </c>
      <c r="D28" s="102" t="str">
        <f>'Прил.5 Расчет СМР и ОБ'!D189</f>
        <v>шт.</v>
      </c>
      <c r="E28" s="102">
        <f>'Прил.5 Расчет СМР и ОБ'!E189</f>
        <v>2</v>
      </c>
      <c r="F28" s="102">
        <f>'Прил.5 Расчет СМР и ОБ'!F189</f>
        <v>2980.98</v>
      </c>
      <c r="G28" s="102">
        <f>'Прил.5 Расчет СМР и ОБ'!G189</f>
        <v>5961.96</v>
      </c>
    </row>
    <row r="29" spans="1:7" s="5" customFormat="1" ht="31.15" customHeight="1" x14ac:dyDescent="0.25">
      <c r="A29" s="26">
        <v>18</v>
      </c>
      <c r="B29" s="102" t="str">
        <f>'Прил.5 Расчет СМР и ОБ'!B190</f>
        <v>61.1.04.08-0002</v>
      </c>
      <c r="C29" s="102" t="str">
        <f>'Прил.5 Расчет СМР и ОБ'!C190</f>
        <v>Шкаф телекоммуникационный, размер 800х800х2080 мм</v>
      </c>
      <c r="D29" s="102" t="str">
        <f>'Прил.5 Расчет СМР и ОБ'!D190</f>
        <v>шт.</v>
      </c>
      <c r="E29" s="102">
        <f>'Прил.5 Расчет СМР и ОБ'!E190</f>
        <v>1</v>
      </c>
      <c r="F29" s="102">
        <f>'Прил.5 Расчет СМР и ОБ'!F190</f>
        <v>9392.75</v>
      </c>
      <c r="G29" s="102">
        <f>'Прил.5 Расчет СМР и ОБ'!G190</f>
        <v>9392.75</v>
      </c>
    </row>
    <row r="30" spans="1:7" s="5" customFormat="1" ht="31.15" customHeight="1" x14ac:dyDescent="0.25">
      <c r="A30" s="26">
        <v>19</v>
      </c>
      <c r="B30" s="102" t="str">
        <f>'Прил.5 Расчет СМР и ОБ'!B191</f>
        <v>62.1.02.14-0024</v>
      </c>
      <c r="C30" s="102" t="str">
        <f>'Прил.5 Расчет СМР и ОБ'!C191</f>
        <v>Ящики управления, тип: Я 5110 3774, 3874 УХЛ4</v>
      </c>
      <c r="D30" s="102" t="str">
        <f>'Прил.5 Расчет СМР и ОБ'!D191</f>
        <v>шт</v>
      </c>
      <c r="E30" s="102">
        <f>'Прил.5 Расчет СМР и ОБ'!E191</f>
        <v>5</v>
      </c>
      <c r="F30" s="102">
        <f>'Прил.5 Расчет СМР и ОБ'!F191</f>
        <v>1221.03</v>
      </c>
      <c r="G30" s="102">
        <f>'Прил.5 Расчет СМР и ОБ'!G191</f>
        <v>6105.15</v>
      </c>
    </row>
    <row r="31" spans="1:7" s="5" customFormat="1" ht="62.45" customHeight="1" x14ac:dyDescent="0.25">
      <c r="A31" s="26">
        <v>20</v>
      </c>
      <c r="B31" s="102" t="str">
        <f>'Прил.5 Расчет СМР и ОБ'!B192</f>
        <v>Прайс из СД ОП</v>
      </c>
      <c r="C31" s="102" t="str">
        <f>'Прил.5 Расчет СМР и ОБ'!C192</f>
        <v>ШКАФ ПИТАНИЯ И УПРАВЛЕНИЯ ОГНЕЗАДЕРЖИВАЮЩИМИ КЛАПАНАМИ ПО ТИПУ Я500 (900х600х360мм)</v>
      </c>
      <c r="D31" s="102" t="str">
        <f>'Прил.5 Расчет СМР и ОБ'!D192</f>
        <v>ШТ</v>
      </c>
      <c r="E31" s="102">
        <f>'Прил.5 Расчет СМР и ОБ'!E192</f>
        <v>1</v>
      </c>
      <c r="F31" s="102">
        <f>'Прил.5 Расчет СМР и ОБ'!F192</f>
        <v>5370.16</v>
      </c>
      <c r="G31" s="102">
        <f>'Прил.5 Расчет СМР и ОБ'!G192</f>
        <v>5370.16</v>
      </c>
    </row>
    <row r="32" spans="1:7" s="5" customFormat="1" ht="31.15" customHeight="1" x14ac:dyDescent="0.25">
      <c r="A32" s="26">
        <v>21</v>
      </c>
      <c r="B32" s="102" t="str">
        <f>'Прил.5 Расчет СМР и ОБ'!B193</f>
        <v>Прайс из СД ОП</v>
      </c>
      <c r="C32" s="102" t="str">
        <f>'Прил.5 Расчет СМР и ОБ'!C193</f>
        <v>Шкаф металлический ЩРН-12</v>
      </c>
      <c r="D32" s="102" t="str">
        <f>'Прил.5 Расчет СМР и ОБ'!D193</f>
        <v>шт.</v>
      </c>
      <c r="E32" s="102">
        <f>'Прил.5 Расчет СМР и ОБ'!E193</f>
        <v>7</v>
      </c>
      <c r="F32" s="102">
        <f>'Прил.5 Расчет СМР и ОБ'!F193</f>
        <v>610.41999999999996</v>
      </c>
      <c r="G32" s="102">
        <f>'Прил.5 Расчет СМР и ОБ'!G193</f>
        <v>4272.9399999999996</v>
      </c>
    </row>
    <row r="33" spans="1:7" s="5" customFormat="1" ht="31.15" customHeight="1" x14ac:dyDescent="0.25">
      <c r="A33" s="26">
        <v>22</v>
      </c>
      <c r="B33" s="102" t="str">
        <f>'Прил.5 Расчет СМР и ОБ'!B194</f>
        <v>Прайс из СД ОП</v>
      </c>
      <c r="C33" s="102" t="str">
        <f>'Прил.5 Расчет СМР и ОБ'!C194</f>
        <v>Шкаф автоматического переключения ЩАП-23М1</v>
      </c>
      <c r="D33" s="102" t="str">
        <f>'Прил.5 Расчет СМР и ОБ'!D194</f>
        <v>шт.</v>
      </c>
      <c r="E33" s="102">
        <f>'Прил.5 Расчет СМР и ОБ'!E194</f>
        <v>1</v>
      </c>
      <c r="F33" s="102">
        <f>'Прил.5 Расчет СМР и ОБ'!F194</f>
        <v>3734.87</v>
      </c>
      <c r="G33" s="102">
        <f>'Прил.5 Расчет СМР и ОБ'!G194</f>
        <v>3734.87</v>
      </c>
    </row>
    <row r="34" spans="1:7" s="5" customFormat="1" ht="31.15" customHeight="1" x14ac:dyDescent="0.25">
      <c r="A34" s="26">
        <v>23</v>
      </c>
      <c r="B34" s="102" t="str">
        <f>'Прил.5 Расчет СМР и ОБ'!B195</f>
        <v>Прайс из СД ОП</v>
      </c>
      <c r="C34" s="102" t="str">
        <f>'Прил.5 Расчет СМР и ОБ'!C195</f>
        <v>КОНТРОЛЬНО-ПУСКОВОЙ БЛОК С2000-КПБ</v>
      </c>
      <c r="D34" s="102" t="str">
        <f>'Прил.5 Расчет СМР и ОБ'!D195</f>
        <v>ШТ</v>
      </c>
      <c r="E34" s="102">
        <f>'Прил.5 Расчет СМР и ОБ'!E195</f>
        <v>4</v>
      </c>
      <c r="F34" s="102">
        <f>'Прил.5 Расчет СМР и ОБ'!F195</f>
        <v>893.04</v>
      </c>
      <c r="G34" s="102">
        <f>'Прил.5 Расчет СМР и ОБ'!G195</f>
        <v>3572.16</v>
      </c>
    </row>
    <row r="35" spans="1:7" s="5" customFormat="1" ht="31.15" customHeight="1" x14ac:dyDescent="0.25">
      <c r="A35" s="26">
        <v>24</v>
      </c>
      <c r="B35" s="102" t="str">
        <f>'Прил.5 Расчет СМР и ОБ'!B196</f>
        <v>61.2.07.02-0065</v>
      </c>
      <c r="C35" s="102" t="str">
        <f>'Прил.5 Расчет СМР и ОБ'!C196</f>
        <v>Блок релейный, марка "БР-02-4-12" корпус IP20</v>
      </c>
      <c r="D35" s="102" t="str">
        <f>'Прил.5 Расчет СМР и ОБ'!D196</f>
        <v>шт</v>
      </c>
      <c r="E35" s="102">
        <f>'Прил.5 Расчет СМР и ОБ'!E196</f>
        <v>6</v>
      </c>
      <c r="F35" s="102">
        <f>'Прил.5 Расчет СМР и ОБ'!F196</f>
        <v>581</v>
      </c>
      <c r="G35" s="102">
        <f>'Прил.5 Расчет СМР и ОБ'!G196</f>
        <v>3486</v>
      </c>
    </row>
    <row r="36" spans="1:7" s="5" customFormat="1" ht="31.15" customHeight="1" x14ac:dyDescent="0.25">
      <c r="A36" s="26">
        <v>25</v>
      </c>
      <c r="B36" s="102" t="str">
        <f>'Прил.5 Расчет СМР и ОБ'!B197</f>
        <v>Прайс из СД ОП</v>
      </c>
      <c r="C36" s="102" t="str">
        <f>'Прил.5 Расчет СМР и ОБ'!C197</f>
        <v>БЛОК РЕЗЕРВНОГО ПИТАНИЯ РИП-12 ИСП.02П</v>
      </c>
      <c r="D36" s="102" t="str">
        <f>'Прил.5 Расчет СМР и ОБ'!D197</f>
        <v>ШТ</v>
      </c>
      <c r="E36" s="102">
        <f>'Прил.5 Расчет СМР и ОБ'!E197</f>
        <v>4</v>
      </c>
      <c r="F36" s="102">
        <f>'Прил.5 Расчет СМР и ОБ'!F197</f>
        <v>864.76</v>
      </c>
      <c r="G36" s="102">
        <f>'Прил.5 Расчет СМР и ОБ'!G197</f>
        <v>3459.04</v>
      </c>
    </row>
    <row r="37" spans="1:7" s="5" customFormat="1" ht="46.9" customHeight="1" x14ac:dyDescent="0.25">
      <c r="A37" s="26">
        <v>26</v>
      </c>
      <c r="B37" s="102" t="str">
        <f>'Прил.5 Расчет СМР и ОБ'!B198</f>
        <v>Прайс из СД ОП</v>
      </c>
      <c r="C37" s="102" t="str">
        <f>'Прил.5 Расчет СМР и ОБ'!C198</f>
        <v>КРОСС ОПТИЧЕСКИЙ  19"  НА 24ОВ ШКОС-М-1U/2-24SC/DD-24SC/SM/DD-24SC/UPC-H+S</v>
      </c>
      <c r="D37" s="102" t="str">
        <f>'Прил.5 Расчет СМР и ОБ'!D198</f>
        <v>шт.</v>
      </c>
      <c r="E37" s="102">
        <f>'Прил.5 Расчет СМР и ОБ'!E198</f>
        <v>1</v>
      </c>
      <c r="F37" s="102">
        <f>'Прил.5 Расчет СМР и ОБ'!F198</f>
        <v>3233.51</v>
      </c>
      <c r="G37" s="102">
        <f>'Прил.5 Расчет СМР и ОБ'!G198</f>
        <v>3233.51</v>
      </c>
    </row>
    <row r="38" spans="1:7" s="5" customFormat="1" ht="31.15" customHeight="1" x14ac:dyDescent="0.25">
      <c r="A38" s="26">
        <v>27</v>
      </c>
      <c r="B38" s="102" t="str">
        <f>'Прил.5 Расчет СМР и ОБ'!B199</f>
        <v>Прайс из СД ОП</v>
      </c>
      <c r="C38" s="102" t="str">
        <f>'Прил.5 Расчет СМР и ОБ'!C199</f>
        <v>КЛАВИАТУРА С2000-К</v>
      </c>
      <c r="D38" s="102" t="str">
        <f>'Прил.5 Расчет СМР и ОБ'!D199</f>
        <v>ШТ</v>
      </c>
      <c r="E38" s="102">
        <f>'Прил.5 Расчет СМР и ОБ'!E199</f>
        <v>3</v>
      </c>
      <c r="F38" s="102">
        <f>'Прил.5 Расчет СМР и ОБ'!F199</f>
        <v>1030.43</v>
      </c>
      <c r="G38" s="102">
        <f>'Прил.5 Расчет СМР и ОБ'!G199</f>
        <v>3091.29</v>
      </c>
    </row>
    <row r="39" spans="1:7" s="5" customFormat="1" ht="46.9" customHeight="1" x14ac:dyDescent="0.25">
      <c r="A39" s="26">
        <v>28</v>
      </c>
      <c r="B39" s="102" t="str">
        <f>'Прил.5 Расчет СМР и ОБ'!B200</f>
        <v>Прайс из СД ОП</v>
      </c>
      <c r="C39" s="102" t="str">
        <f>'Прил.5 Расчет СМР и ОБ'!C200</f>
        <v>Ящик силовой с рубильником без предохранителей 100А Я8802-40370-54 УХЛ1</v>
      </c>
      <c r="D39" s="102" t="str">
        <f>'Прил.5 Расчет СМР и ОБ'!D200</f>
        <v>шт.</v>
      </c>
      <c r="E39" s="102">
        <f>'Прил.5 Расчет СМР и ОБ'!E200</f>
        <v>8</v>
      </c>
      <c r="F39" s="102">
        <f>'Прил.5 Расчет СМР и ОБ'!F200</f>
        <v>384.15</v>
      </c>
      <c r="G39" s="102">
        <f>'Прил.5 Расчет СМР и ОБ'!G200</f>
        <v>3073.2</v>
      </c>
    </row>
    <row r="40" spans="1:7" s="5" customFormat="1" ht="31.15" customHeight="1" x14ac:dyDescent="0.25">
      <c r="A40" s="26">
        <v>29</v>
      </c>
      <c r="B40" s="102" t="str">
        <f>'Прил.5 Расчет СМР и ОБ'!B201</f>
        <v>Прайс из СД ОП</v>
      </c>
      <c r="C40" s="102" t="str">
        <f>'Прил.5 Расчет СМР и ОБ'!C201</f>
        <v>УСТРОЙСТВО ЗАРЯДНОЕ АВТОМАТИЧЕСКОЕ УЗИ-5А-1/6</v>
      </c>
      <c r="D40" s="102" t="str">
        <f>'Прил.5 Расчет СМР и ОБ'!D201</f>
        <v>шт.</v>
      </c>
      <c r="E40" s="102">
        <f>'Прил.5 Расчет СМР и ОБ'!E201</f>
        <v>6</v>
      </c>
      <c r="F40" s="102">
        <f>'Прил.5 Расчет СМР и ОБ'!F201</f>
        <v>435.62</v>
      </c>
      <c r="G40" s="102">
        <f>'Прил.5 Расчет СМР и ОБ'!G201</f>
        <v>2613.7199999999998</v>
      </c>
    </row>
    <row r="41" spans="1:7" s="5" customFormat="1" ht="31.15" customHeight="1" x14ac:dyDescent="0.25">
      <c r="A41" s="26">
        <v>30</v>
      </c>
      <c r="B41" s="102" t="str">
        <f>'Прил.5 Расчет СМР и ОБ'!B202</f>
        <v>Прайс из СД ОП</v>
      </c>
      <c r="C41" s="102" t="str">
        <f>'Прил.5 Расчет СМР и ОБ'!C202</f>
        <v>БЛОКПИТАНИЯ ББП ДЛЯ ВЕБР-1/6Д</v>
      </c>
      <c r="D41" s="102" t="str">
        <f>'Прил.5 Расчет СМР и ОБ'!D202</f>
        <v>шт.</v>
      </c>
      <c r="E41" s="102">
        <f>'Прил.5 Расчет СМР и ОБ'!E202</f>
        <v>2</v>
      </c>
      <c r="F41" s="102">
        <f>'Прил.5 Расчет СМР и ОБ'!F202</f>
        <v>1289.43</v>
      </c>
      <c r="G41" s="102">
        <f>'Прил.5 Расчет СМР и ОБ'!G202</f>
        <v>2578.86</v>
      </c>
    </row>
    <row r="42" spans="1:7" s="5" customFormat="1" ht="31.15" customHeight="1" x14ac:dyDescent="0.25">
      <c r="A42" s="26">
        <v>31</v>
      </c>
      <c r="B42" s="102" t="str">
        <f>'Прил.5 Расчет СМР и ОБ'!B203</f>
        <v>Прайс из СД ОП</v>
      </c>
      <c r="C42" s="102" t="str">
        <f>'Прил.5 Расчет СМР и ОБ'!C203</f>
        <v>АДАПТЕР IP-ТЕЛЕФОНИЯ SIP P-2301RL EE</v>
      </c>
      <c r="D42" s="102" t="str">
        <f>'Прил.5 Расчет СМР и ОБ'!D203</f>
        <v>шт.</v>
      </c>
      <c r="E42" s="102">
        <f>'Прил.5 Расчет СМР и ОБ'!E203</f>
        <v>3</v>
      </c>
      <c r="F42" s="102">
        <f>'Прил.5 Расчет СМР и ОБ'!F203</f>
        <v>794.45</v>
      </c>
      <c r="G42" s="102">
        <f>'Прил.5 Расчет СМР и ОБ'!G203</f>
        <v>2383.35</v>
      </c>
    </row>
    <row r="43" spans="1:7" s="5" customFormat="1" ht="31.15" customHeight="1" x14ac:dyDescent="0.25">
      <c r="A43" s="26">
        <v>32</v>
      </c>
      <c r="B43" s="102" t="str">
        <f>'Прил.5 Расчет СМР и ОБ'!B204</f>
        <v>Прайс из СД ОП</v>
      </c>
      <c r="C43" s="102" t="str">
        <f>'Прил.5 Расчет СМР и ОБ'!C204</f>
        <v>ОБОГРЕВАТЕЛЬ ЛЕНТОЧНЫЙ ЭНГЛ-1-0,8/220-13.48М</v>
      </c>
      <c r="D43" s="102" t="str">
        <f>'Прил.5 Расчет СМР и ОБ'!D204</f>
        <v>шт.</v>
      </c>
      <c r="E43" s="102">
        <f>'Прил.5 Расчет СМР и ОБ'!E204</f>
        <v>3</v>
      </c>
      <c r="F43" s="102">
        <f>'Прил.5 Расчет СМР и ОБ'!F204</f>
        <v>781.87</v>
      </c>
      <c r="G43" s="102">
        <f>'Прил.5 Расчет СМР и ОБ'!G204</f>
        <v>2345.61</v>
      </c>
    </row>
    <row r="44" spans="1:7" s="5" customFormat="1" ht="62.45" customHeight="1" x14ac:dyDescent="0.25">
      <c r="A44" s="26">
        <v>33</v>
      </c>
      <c r="B44" s="102" t="str">
        <f>'Прил.5 Расчет СМР и ОБ'!B205</f>
        <v>62.5.01.04-0032</v>
      </c>
      <c r="C44" s="102" t="str">
        <f>'Прил.5 Расчет СМР и ОБ'!C205</f>
        <v>Счетчик электрической энергии электронный,: трехфазный Меркурий 230ART2-00 P(Q) C(R) SIDN, 5(7,5)А (многотарифный)</v>
      </c>
      <c r="D44" s="102" t="str">
        <f>'Прил.5 Расчет СМР и ОБ'!D205</f>
        <v>шт</v>
      </c>
      <c r="E44" s="102">
        <f>'Прил.5 Расчет СМР и ОБ'!E205</f>
        <v>2</v>
      </c>
      <c r="F44" s="102">
        <f>'Прил.5 Расчет СМР и ОБ'!F205</f>
        <v>1161.5899999999999</v>
      </c>
      <c r="G44" s="102">
        <f>'Прил.5 Расчет СМР и ОБ'!G205</f>
        <v>2323.1799999999998</v>
      </c>
    </row>
    <row r="45" spans="1:7" s="5" customFormat="1" ht="31.15" customHeight="1" x14ac:dyDescent="0.25">
      <c r="A45" s="26">
        <v>34</v>
      </c>
      <c r="B45" s="102" t="str">
        <f>'Прил.5 Расчет СМР и ОБ'!B206</f>
        <v>Прайс из СД ОП</v>
      </c>
      <c r="C45" s="102" t="str">
        <f>'Прил.5 Расчет СМР и ОБ'!C206</f>
        <v>АККУМУЛЯТОРНАЯ БАТАРЕЯ 17Ач</v>
      </c>
      <c r="D45" s="102" t="str">
        <f>'Прил.5 Расчет СМР и ОБ'!D206</f>
        <v>ШТ</v>
      </c>
      <c r="E45" s="102">
        <f>'Прил.5 Расчет СМР и ОБ'!E206</f>
        <v>5</v>
      </c>
      <c r="F45" s="102">
        <f>'Прил.5 Расчет СМР и ОБ'!F206</f>
        <v>439.5</v>
      </c>
      <c r="G45" s="102">
        <f>'Прил.5 Расчет СМР и ОБ'!G206</f>
        <v>2197.5</v>
      </c>
    </row>
    <row r="46" spans="1:7" s="5" customFormat="1" ht="31.15" customHeight="1" x14ac:dyDescent="0.25">
      <c r="A46" s="26">
        <v>35</v>
      </c>
      <c r="B46" s="102" t="str">
        <f>'Прил.5 Расчет СМР и ОБ'!B207</f>
        <v>Прайс из СД ОП</v>
      </c>
      <c r="C46" s="102" t="str">
        <f>'Прил.5 Расчет СМР и ОБ'!C207</f>
        <v>НАГРУЗОЧНОЕ УСТРОЙСТВО УН-1/6</v>
      </c>
      <c r="D46" s="102" t="str">
        <f>'Прил.5 Расчет СМР и ОБ'!D207</f>
        <v>шт.</v>
      </c>
      <c r="E46" s="102">
        <f>'Прил.5 Расчет СМР и ОБ'!E207</f>
        <v>4</v>
      </c>
      <c r="F46" s="102">
        <f>'Прил.5 Расчет СМР и ОБ'!F207</f>
        <v>505.32</v>
      </c>
      <c r="G46" s="102">
        <f>'Прил.5 Расчет СМР и ОБ'!G207</f>
        <v>2021.28</v>
      </c>
    </row>
    <row r="47" spans="1:7" s="5" customFormat="1" ht="31.15" customHeight="1" x14ac:dyDescent="0.25">
      <c r="A47" s="26">
        <v>36</v>
      </c>
      <c r="B47" s="102" t="str">
        <f>'Прил.5 Расчет СМР и ОБ'!B208</f>
        <v>Прайс из СД ОП</v>
      </c>
      <c r="C47" s="102" t="str">
        <f>'Прил.5 Расчет СМР и ОБ'!C208</f>
        <v>ПУЛЬТ КОНТРОЛЯ И УПРАВЛЕНИЯ С2000-М</v>
      </c>
      <c r="D47" s="102" t="str">
        <f>'Прил.5 Расчет СМР и ОБ'!D208</f>
        <v>ШТ</v>
      </c>
      <c r="E47" s="102">
        <f>'Прил.5 Расчет СМР и ОБ'!E208</f>
        <v>1</v>
      </c>
      <c r="F47" s="102">
        <f>'Прил.5 Расчет СМР и ОБ'!F208</f>
        <v>1978.43</v>
      </c>
      <c r="G47" s="102">
        <f>'Прил.5 Расчет СМР и ОБ'!G208</f>
        <v>1978.43</v>
      </c>
    </row>
    <row r="48" spans="1:7" s="5" customFormat="1" ht="31.15" customHeight="1" x14ac:dyDescent="0.25">
      <c r="A48" s="26">
        <v>37</v>
      </c>
      <c r="B48" s="102" t="str">
        <f>'Прил.5 Расчет СМР и ОБ'!B209</f>
        <v>Прайс из СД ОП</v>
      </c>
      <c r="C48" s="102" t="str">
        <f>'Прил.5 Расчет СМР и ОБ'!C209</f>
        <v>АВТОМАТИЧЕСКИЙ  ВЫКЛЮЧАТЕЛЬ С60Н 1П  6А В</v>
      </c>
      <c r="D48" s="102" t="str">
        <f>'Прил.5 Расчет СМР и ОБ'!D209</f>
        <v>шт.</v>
      </c>
      <c r="E48" s="102">
        <f>'Прил.5 Расчет СМР и ОБ'!E209</f>
        <v>12</v>
      </c>
      <c r="F48" s="102">
        <f>'Прил.5 Расчет СМР и ОБ'!F209</f>
        <v>163.80000000000001</v>
      </c>
      <c r="G48" s="102">
        <f>'Прил.5 Расчет СМР и ОБ'!G209</f>
        <v>1965.6</v>
      </c>
    </row>
    <row r="49" spans="1:7" s="5" customFormat="1" ht="31.15" customHeight="1" x14ac:dyDescent="0.25">
      <c r="A49" s="26">
        <v>38</v>
      </c>
      <c r="B49" s="102" t="str">
        <f>'Прил.5 Расчет СМР и ОБ'!B210</f>
        <v>61.2.04.07-0008</v>
      </c>
      <c r="C49" s="102" t="str">
        <f>'Прил.5 Расчет СМР и ОБ'!C210</f>
        <v>Оповещатель световой МОЛНИЯ-12(24)</v>
      </c>
      <c r="D49" s="102" t="str">
        <f>'Прил.5 Расчет СМР и ОБ'!D210</f>
        <v>шт</v>
      </c>
      <c r="E49" s="102">
        <f>'Прил.5 Расчет СМР и ОБ'!E210</f>
        <v>51</v>
      </c>
      <c r="F49" s="102">
        <f>'Прил.5 Расчет СМР и ОБ'!F210</f>
        <v>38.380000000000003</v>
      </c>
      <c r="G49" s="102">
        <f>'Прил.5 Расчет СМР и ОБ'!G210</f>
        <v>1957.38</v>
      </c>
    </row>
    <row r="50" spans="1:7" s="5" customFormat="1" ht="31.15" customHeight="1" x14ac:dyDescent="0.25">
      <c r="A50" s="26">
        <v>39</v>
      </c>
      <c r="B50" s="102" t="str">
        <f>'Прил.5 Расчет СМР и ОБ'!B211</f>
        <v>Прайс из СД ОП</v>
      </c>
      <c r="C50" s="102" t="str">
        <f>'Прил.5 Расчет СМР и ОБ'!C211</f>
        <v>КОНТРОЛЕР ДВУХПРОВОДНОЙ ЛИНИИ С2000-КДЛ</v>
      </c>
      <c r="D50" s="102" t="str">
        <f>'Прил.5 Расчет СМР и ОБ'!D211</f>
        <v>ШТ</v>
      </c>
      <c r="E50" s="102">
        <f>'Прил.5 Расчет СМР и ОБ'!E211</f>
        <v>3</v>
      </c>
      <c r="F50" s="102">
        <f>'Прил.5 Расчет СМР и ОБ'!F211</f>
        <v>618.26</v>
      </c>
      <c r="G50" s="102">
        <f>'Прил.5 Расчет СМР и ОБ'!G211</f>
        <v>1854.78</v>
      </c>
    </row>
    <row r="51" spans="1:7" s="5" customFormat="1" ht="31.15" customHeight="1" x14ac:dyDescent="0.25">
      <c r="A51" s="26">
        <v>40</v>
      </c>
      <c r="B51" s="102" t="str">
        <f>'Прил.5 Расчет СМР и ОБ'!B212</f>
        <v>Прайс из СД ОП</v>
      </c>
      <c r="C51" s="102" t="str">
        <f>'Прил.5 Расчет СМР и ОБ'!C212</f>
        <v>БОКС ДЛЯ АККУМУЛЯТОРНЫХ БАТАРЕЙ 2Х17А*Ч-12 В</v>
      </c>
      <c r="D51" s="102" t="str">
        <f>'Прил.5 Расчет СМР и ОБ'!D212</f>
        <v>ШТ</v>
      </c>
      <c r="E51" s="102">
        <f>'Прил.5 Расчет СМР и ОБ'!E212</f>
        <v>4</v>
      </c>
      <c r="F51" s="102">
        <f>'Прил.5 Расчет СМР и ОБ'!F212</f>
        <v>412.55</v>
      </c>
      <c r="G51" s="102">
        <f>'Прил.5 Расчет СМР и ОБ'!G212</f>
        <v>1650.2</v>
      </c>
    </row>
    <row r="52" spans="1:7" s="5" customFormat="1" ht="46.9" customHeight="1" x14ac:dyDescent="0.25">
      <c r="A52" s="26">
        <v>41</v>
      </c>
      <c r="B52" s="102" t="str">
        <f>'Прил.5 Расчет СМР и ОБ'!B213</f>
        <v>Прайс из СД ОП</v>
      </c>
      <c r="C52" s="102" t="str">
        <f>'Прил.5 Расчет СМР и ОБ'!C213</f>
        <v>3-Х ПОЛЮСНЫЙ АВТОМАТИЧЕСКИЙ ВЫКЛЮЧАТЕЛЬ С60Р С10</v>
      </c>
      <c r="D52" s="102" t="str">
        <f>'Прил.5 Расчет СМР и ОБ'!D213</f>
        <v>шт.</v>
      </c>
      <c r="E52" s="102">
        <f>'Прил.5 Расчет СМР и ОБ'!E213</f>
        <v>3</v>
      </c>
      <c r="F52" s="102">
        <f>'Прил.5 Расчет СМР и ОБ'!F213</f>
        <v>524</v>
      </c>
      <c r="G52" s="102">
        <f>'Прил.5 Расчет СМР и ОБ'!G213</f>
        <v>1572</v>
      </c>
    </row>
    <row r="53" spans="1:7" s="5" customFormat="1" ht="31.15" customHeight="1" x14ac:dyDescent="0.25">
      <c r="A53" s="26">
        <v>42</v>
      </c>
      <c r="B53" s="102" t="str">
        <f>'Прил.5 Расчет СМР и ОБ'!B214</f>
        <v>Прайс из СД ОП</v>
      </c>
      <c r="C53" s="102" t="str">
        <f>'Прил.5 Расчет СМР и ОБ'!C214</f>
        <v>БЛОК РАЗВЕТВИТЕЛЬНО-ИЗОЛИРУЮЩИЙ БРИЗ</v>
      </c>
      <c r="D53" s="102" t="str">
        <f>'Прил.5 Расчет СМР и ОБ'!D214</f>
        <v>ШТ</v>
      </c>
      <c r="E53" s="102">
        <f>'Прил.5 Расчет СМР и ОБ'!E214</f>
        <v>13</v>
      </c>
      <c r="F53" s="102">
        <f>'Прил.5 Расчет СМР и ОБ'!F214</f>
        <v>120.32</v>
      </c>
      <c r="G53" s="102">
        <f>'Прил.5 Расчет СМР и ОБ'!G214</f>
        <v>1564.16</v>
      </c>
    </row>
    <row r="54" spans="1:7" s="5" customFormat="1" ht="31.15" customHeight="1" x14ac:dyDescent="0.25">
      <c r="A54" s="26">
        <v>43</v>
      </c>
      <c r="B54" s="102" t="str">
        <f>'Прил.5 Расчет СМР и ОБ'!B215</f>
        <v>Прайс из СД ОП</v>
      </c>
      <c r="C54" s="102" t="str">
        <f>'Прил.5 Расчет СМР и ОБ'!C215</f>
        <v>БЛОК ИНДИКАЦИИ С2000-БКИ</v>
      </c>
      <c r="D54" s="102" t="str">
        <f>'Прил.5 Расчет СМР и ОБ'!D215</f>
        <v>ШТ</v>
      </c>
      <c r="E54" s="102">
        <f>'Прил.5 Расчет СМР и ОБ'!E215</f>
        <v>1</v>
      </c>
      <c r="F54" s="102">
        <f>'Прил.5 Расчет СМР и ОБ'!F215</f>
        <v>1332.69</v>
      </c>
      <c r="G54" s="102">
        <f>'Прил.5 Расчет СМР и ОБ'!G215</f>
        <v>1332.69</v>
      </c>
    </row>
    <row r="55" spans="1:7" s="5" customFormat="1" ht="31.15" customHeight="1" x14ac:dyDescent="0.25">
      <c r="A55" s="26">
        <v>44</v>
      </c>
      <c r="B55" s="102" t="str">
        <f>'Прил.5 Расчет СМР и ОБ'!B216</f>
        <v>Прайс из СД ОП</v>
      </c>
      <c r="C55" s="102" t="str">
        <f>'Прил.5 Расчет СМР и ОБ'!C216</f>
        <v>АДРЕСНЫЙ РАСШИРИТЕЛЬ С2000-АР2</v>
      </c>
      <c r="D55" s="102" t="str">
        <f>'Прил.5 Расчет СМР и ОБ'!D216</f>
        <v>ШТ</v>
      </c>
      <c r="E55" s="102">
        <f>'Прил.5 Расчет СМР и ОБ'!E216</f>
        <v>7</v>
      </c>
      <c r="F55" s="102">
        <f>'Прил.5 Расчет СМР и ОБ'!F216</f>
        <v>164.15</v>
      </c>
      <c r="G55" s="102">
        <f>'Прил.5 Расчет СМР и ОБ'!G216</f>
        <v>1149.05</v>
      </c>
    </row>
    <row r="56" spans="1:7" s="5" customFormat="1" ht="46.9" customHeight="1" x14ac:dyDescent="0.25">
      <c r="A56" s="26">
        <v>45</v>
      </c>
      <c r="B56" s="102" t="str">
        <f>'Прил.5 Расчет СМР и ОБ'!B217</f>
        <v>61.2.04.05-0019</v>
      </c>
      <c r="C56" s="102" t="str">
        <f>'Прил.5 Расчет СМР и ОБ'!C217</f>
        <v>Оповещатель охранно-пожарный звуковой, тип СВИРЕЛЬ-2 исп.01 6-15В/300мА</v>
      </c>
      <c r="D56" s="102" t="str">
        <f>'Прил.5 Расчет СМР и ОБ'!D217</f>
        <v>шт</v>
      </c>
      <c r="E56" s="102">
        <f>'Прил.5 Расчет СМР и ОБ'!E217</f>
        <v>7</v>
      </c>
      <c r="F56" s="102">
        <f>'Прил.5 Расчет СМР и ОБ'!F217</f>
        <v>127.22</v>
      </c>
      <c r="G56" s="102">
        <f>'Прил.5 Расчет СМР и ОБ'!G217</f>
        <v>890.54</v>
      </c>
    </row>
    <row r="57" spans="1:7" s="5" customFormat="1" ht="31.15" customHeight="1" x14ac:dyDescent="0.25">
      <c r="A57" s="26">
        <v>46</v>
      </c>
      <c r="B57" s="102" t="str">
        <f>'Прил.5 Расчет СМР и ОБ'!B218</f>
        <v>Прайс из СД ОП</v>
      </c>
      <c r="C57" s="102" t="str">
        <f>'Прил.5 Расчет СМР и ОБ'!C218</f>
        <v>БЛОК ЗАЩИТНЫЙ КОММУТАЦИОННЫЙ БЗК ИСП.02</v>
      </c>
      <c r="D57" s="102" t="str">
        <f>'Прил.5 Расчет СМР и ОБ'!D218</f>
        <v>ШТ</v>
      </c>
      <c r="E57" s="102">
        <f>'Прил.5 Расчет СМР и ОБ'!E218</f>
        <v>4</v>
      </c>
      <c r="F57" s="102">
        <f>'Прил.5 Расчет СМР и ОБ'!F218</f>
        <v>207.26</v>
      </c>
      <c r="G57" s="102">
        <f>'Прил.5 Расчет СМР и ОБ'!G218</f>
        <v>829.04</v>
      </c>
    </row>
    <row r="58" spans="1:7" s="5" customFormat="1" ht="31.15" customHeight="1" x14ac:dyDescent="0.25">
      <c r="A58" s="26">
        <v>47</v>
      </c>
      <c r="B58" s="102" t="str">
        <f>'Прил.5 Расчет СМР и ОБ'!B219</f>
        <v>Прайс из СД ОП</v>
      </c>
      <c r="C58" s="102" t="str">
        <f>'Прил.5 Расчет СМР и ОБ'!C219</f>
        <v>ТЕРМОРЕГУЛЯТОР AURATJN 2016</v>
      </c>
      <c r="D58" s="102" t="str">
        <f>'Прил.5 Расчет СМР и ОБ'!D219</f>
        <v>шт.</v>
      </c>
      <c r="E58" s="102">
        <f>'Прил.5 Расчет СМР и ОБ'!E219</f>
        <v>3</v>
      </c>
      <c r="F58" s="102">
        <f>'Прил.5 Расчет СМР и ОБ'!F219</f>
        <v>209.1</v>
      </c>
      <c r="G58" s="102">
        <f>'Прил.5 Расчет СМР и ОБ'!G219</f>
        <v>627.29999999999995</v>
      </c>
    </row>
    <row r="59" spans="1:7" s="5" customFormat="1" ht="31.15" customHeight="1" x14ac:dyDescent="0.25">
      <c r="A59" s="26">
        <v>48</v>
      </c>
      <c r="B59" s="102" t="str">
        <f>'Прил.5 Расчет СМР и ОБ'!B220</f>
        <v>Прайс из СД ОП</v>
      </c>
      <c r="C59" s="102" t="str">
        <f>'Прил.5 Расчет СМР и ОБ'!C220</f>
        <v>АККУМУЛЯТОРНАЯ БАТАРЕЯ 7Ач</v>
      </c>
      <c r="D59" s="102" t="str">
        <f>'Прил.5 Расчет СМР и ОБ'!D220</f>
        <v>ШТ</v>
      </c>
      <c r="E59" s="102">
        <f>'Прил.5 Расчет СМР и ОБ'!E220</f>
        <v>4</v>
      </c>
      <c r="F59" s="102">
        <f>'Прил.5 Расчет СМР и ОБ'!F220</f>
        <v>130.47999999999999</v>
      </c>
      <c r="G59" s="102">
        <f>'Прил.5 Расчет СМР и ОБ'!G220</f>
        <v>521.91999999999996</v>
      </c>
    </row>
    <row r="60" spans="1:7" s="5" customFormat="1" ht="31.15" customHeight="1" x14ac:dyDescent="0.25">
      <c r="A60" s="26">
        <v>49</v>
      </c>
      <c r="B60" s="102" t="str">
        <f>'Прил.5 Расчет СМР и ОБ'!B221</f>
        <v>Прайс из СД ОП</v>
      </c>
      <c r="C60" s="102" t="str">
        <f>'Прил.5 Расчет СМР и ОБ'!C221</f>
        <v>УСТРОЙСТВО СОГЛАСУЮЩЕЕ УС-1/6</v>
      </c>
      <c r="D60" s="102" t="str">
        <f>'Прил.5 Расчет СМР и ОБ'!D221</f>
        <v>шт.</v>
      </c>
      <c r="E60" s="102">
        <f>'Прил.5 Расчет СМР и ОБ'!E221</f>
        <v>1</v>
      </c>
      <c r="F60" s="102">
        <f>'Прил.5 Расчет СМР и ОБ'!F221</f>
        <v>505.32</v>
      </c>
      <c r="G60" s="102">
        <f>'Прил.5 Расчет СМР и ОБ'!G221</f>
        <v>505.32</v>
      </c>
    </row>
    <row r="61" spans="1:7" s="5" customFormat="1" ht="31.15" customHeight="1" x14ac:dyDescent="0.25">
      <c r="A61" s="26">
        <v>50</v>
      </c>
      <c r="B61" s="102" t="str">
        <f>'Прил.5 Расчет СМР и ОБ'!B222</f>
        <v>Прайс из СД ОП</v>
      </c>
      <c r="C61" s="102" t="str">
        <f>'Прил.5 Расчет СМР и ОБ'!C222</f>
        <v>АДРЕСНЫЙ РАСШИРИТЕЛЬ С2000-АР8</v>
      </c>
      <c r="D61" s="102" t="str">
        <f>'Прил.5 Расчет СМР и ОБ'!D222</f>
        <v>ШТ</v>
      </c>
      <c r="E61" s="102">
        <f>'Прил.5 Расчет СМР и ОБ'!E222</f>
        <v>1</v>
      </c>
      <c r="F61" s="102">
        <f>'Прил.5 Расчет СМР и ОБ'!F222</f>
        <v>502.19</v>
      </c>
      <c r="G61" s="102">
        <f>'Прил.5 Расчет СМР и ОБ'!G222</f>
        <v>502.19</v>
      </c>
    </row>
    <row r="62" spans="1:7" s="5" customFormat="1" ht="31.15" customHeight="1" x14ac:dyDescent="0.25">
      <c r="A62" s="26">
        <v>51</v>
      </c>
      <c r="B62" s="102" t="str">
        <f>'Прил.5 Расчет СМР и ОБ'!B223</f>
        <v>Прайс из СД ОП</v>
      </c>
      <c r="C62" s="102" t="str">
        <f>'Прил.5 Расчет СМР и ОБ'!C223</f>
        <v>ПРОВОДНОЙ ТЕЛЕФОН  EUROSET 500S</v>
      </c>
      <c r="D62" s="102" t="str">
        <f>'Прил.5 Расчет СМР и ОБ'!D223</f>
        <v>шт.</v>
      </c>
      <c r="E62" s="102">
        <f>'Прил.5 Расчет СМР и ОБ'!E223</f>
        <v>1</v>
      </c>
      <c r="F62" s="102">
        <f>'Прил.5 Расчет СМР и ОБ'!F223</f>
        <v>171.59</v>
      </c>
      <c r="G62" s="102">
        <f>'Прил.5 Расчет СМР и ОБ'!G223</f>
        <v>171.59</v>
      </c>
    </row>
    <row r="63" spans="1:7" s="5" customFormat="1" ht="78" customHeight="1" x14ac:dyDescent="0.25">
      <c r="A63" s="26">
        <v>52</v>
      </c>
      <c r="B63" s="102" t="str">
        <f>'Прил.5 Расчет СМР и ОБ'!B224</f>
        <v>62.1.01.09-0049</v>
      </c>
      <c r="C63" s="102" t="str">
        <f>'Прил.5 Расчет СМР и ОБ'!C224</f>
        <v>Выключатели автоматические, однополюсные, на ток 16 А (ВЫКЛЮЧАТЕЛИ АВТОМАТИЧЕСКИЕ,  ТИП S201, ОДНОПОЛЮСНЫЕ, НА ТОК:10-25 А)</v>
      </c>
      <c r="D63" s="102" t="str">
        <f>'Прил.5 Расчет СМР и ОБ'!D224</f>
        <v>шт</v>
      </c>
      <c r="E63" s="102">
        <f>'Прил.5 Расчет СМР и ОБ'!E224</f>
        <v>1</v>
      </c>
      <c r="F63" s="102">
        <f>'Прил.5 Расчет СМР и ОБ'!F224</f>
        <v>73.63</v>
      </c>
      <c r="G63" s="102">
        <f>'Прил.5 Расчет СМР и ОБ'!G224</f>
        <v>73.63</v>
      </c>
    </row>
    <row r="64" spans="1:7" s="5" customFormat="1" ht="31.15" customHeight="1" x14ac:dyDescent="0.25">
      <c r="A64" s="55"/>
      <c r="B64" s="56"/>
      <c r="C64" s="56" t="s">
        <v>1676</v>
      </c>
      <c r="D64" s="56"/>
      <c r="E64" s="59"/>
      <c r="F64" s="57"/>
      <c r="G64" s="57">
        <f>SUM(G12:G63)</f>
        <v>661382.07999999996</v>
      </c>
    </row>
    <row r="65" spans="1:7" s="5" customFormat="1" ht="15.6" customHeight="1" x14ac:dyDescent="0.25">
      <c r="A65" s="55"/>
      <c r="B65" s="56"/>
      <c r="C65" s="56" t="s">
        <v>1677</v>
      </c>
      <c r="D65" s="56"/>
      <c r="E65" s="59"/>
      <c r="F65" s="57"/>
      <c r="G65" s="57">
        <f>G64</f>
        <v>661382.07999999996</v>
      </c>
    </row>
    <row r="66" spans="1:7" s="5" customFormat="1" ht="15.6" customHeight="1" x14ac:dyDescent="0.25">
      <c r="A66" s="155"/>
      <c r="B66" s="155"/>
      <c r="C66" s="155"/>
    </row>
    <row r="67" spans="1:7" s="5" customFormat="1" ht="15.6" customHeight="1" x14ac:dyDescent="0.25">
      <c r="A67" s="155" t="s">
        <v>32</v>
      </c>
      <c r="B67" s="155"/>
      <c r="C67" s="155"/>
    </row>
    <row r="68" spans="1:7" s="5" customFormat="1" ht="15.6" customHeight="1" x14ac:dyDescent="0.25">
      <c r="A68" s="100" t="s">
        <v>33</v>
      </c>
      <c r="B68" s="155"/>
      <c r="C68" s="155"/>
    </row>
    <row r="69" spans="1:7" s="5" customFormat="1" ht="15.6" customHeight="1" x14ac:dyDescent="0.25">
      <c r="A69" s="155"/>
      <c r="B69" s="155"/>
      <c r="C69" s="155"/>
    </row>
    <row r="70" spans="1:7" s="5" customFormat="1" ht="15.6" customHeight="1" x14ac:dyDescent="0.25">
      <c r="A70" s="155" t="s">
        <v>1744</v>
      </c>
      <c r="B70" s="155"/>
      <c r="C70" s="155"/>
    </row>
    <row r="71" spans="1:7" s="5" customFormat="1" ht="15.6" customHeight="1" x14ac:dyDescent="0.25">
      <c r="A71" s="100" t="s">
        <v>34</v>
      </c>
      <c r="B71" s="155"/>
      <c r="C71" s="155"/>
    </row>
    <row r="72" spans="1:7" s="5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11">
    <cfRule type="expression" dxfId="1" priority="1" stopIfTrue="1">
      <formula>E10&gt;=1/10000</formula>
    </cfRule>
  </conditionalFormatting>
  <conditionalFormatting sqref="E64:E65">
    <cfRule type="expression" dxfId="0" priority="2" stopIfTrue="1">
      <formula>E10&gt;=1/10000</formula>
    </cfRule>
  </conditionalFormatting>
  <pageMargins left="0.7" right="0.7" top="0.75" bottom="0.75" header="0.3" footer="0.3"/>
  <pageSetup paperSize="9" scale="81" fitToHeight="0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A12" sqref="A12:C17"/>
    </sheetView>
  </sheetViews>
  <sheetFormatPr defaultRowHeight="15" x14ac:dyDescent="0.25"/>
  <cols>
    <col min="1" max="1" width="12.7109375" style="111" customWidth="1"/>
    <col min="2" max="2" width="22.42578125" style="111" customWidth="1"/>
    <col min="3" max="3" width="37.140625" style="111" customWidth="1"/>
    <col min="4" max="4" width="49" style="111" customWidth="1"/>
    <col min="5" max="5" width="9.140625" style="111" customWidth="1"/>
  </cols>
  <sheetData>
    <row r="1" spans="1:4" ht="15.75" customHeight="1" x14ac:dyDescent="0.25">
      <c r="A1" s="110"/>
      <c r="B1" s="110"/>
      <c r="C1" s="110"/>
      <c r="D1" s="110" t="s">
        <v>1678</v>
      </c>
    </row>
    <row r="2" spans="1:4" ht="15.75" customHeight="1" x14ac:dyDescent="0.25">
      <c r="A2" s="110"/>
      <c r="B2" s="110"/>
      <c r="C2" s="110"/>
      <c r="D2" s="110"/>
    </row>
    <row r="3" spans="1:4" ht="15.75" customHeight="1" x14ac:dyDescent="0.25">
      <c r="A3" s="110"/>
      <c r="B3" s="112" t="s">
        <v>1679</v>
      </c>
      <c r="C3" s="110"/>
      <c r="D3" s="110"/>
    </row>
    <row r="4" spans="1:4" ht="15.75" customHeight="1" x14ac:dyDescent="0.25">
      <c r="A4" s="110"/>
      <c r="B4" s="110"/>
      <c r="C4" s="110"/>
      <c r="D4" s="110"/>
    </row>
    <row r="5" spans="1:4" ht="31.5" customHeight="1" x14ac:dyDescent="0.25">
      <c r="A5" s="187" t="s">
        <v>1680</v>
      </c>
      <c r="B5" s="187"/>
      <c r="C5" s="187"/>
      <c r="D5" s="113" t="str">
        <f>'Прил.5 Расчет СМР и ОБ'!D6:J6</f>
        <v xml:space="preserve">Н2-08 БРТМ Каб.коллектор глубокого заложения диам.4,1 м </v>
      </c>
    </row>
    <row r="6" spans="1:4" ht="15.75" customHeight="1" x14ac:dyDescent="0.25">
      <c r="A6" s="114" t="s">
        <v>1681</v>
      </c>
      <c r="B6" s="114"/>
      <c r="C6" s="114"/>
      <c r="D6" s="114"/>
    </row>
    <row r="7" spans="1:4" ht="15.75" customHeight="1" x14ac:dyDescent="0.25">
      <c r="A7" s="114"/>
      <c r="B7" s="114"/>
      <c r="C7" s="114"/>
      <c r="D7" s="114"/>
    </row>
    <row r="8" spans="1:4" x14ac:dyDescent="0.25">
      <c r="A8" s="167" t="s">
        <v>1682</v>
      </c>
      <c r="B8" s="167" t="s">
        <v>1683</v>
      </c>
      <c r="C8" s="167" t="s">
        <v>1684</v>
      </c>
      <c r="D8" s="167" t="s">
        <v>1685</v>
      </c>
    </row>
    <row r="9" spans="1:4" x14ac:dyDescent="0.25">
      <c r="A9" s="167"/>
      <c r="B9" s="167"/>
      <c r="C9" s="167"/>
      <c r="D9" s="167"/>
    </row>
    <row r="10" spans="1:4" ht="15.75" customHeight="1" x14ac:dyDescent="0.25">
      <c r="A10" s="115">
        <v>1</v>
      </c>
      <c r="B10" s="115">
        <v>2</v>
      </c>
      <c r="C10" s="115">
        <v>3</v>
      </c>
      <c r="D10" s="115">
        <v>4</v>
      </c>
    </row>
    <row r="11" spans="1:4" ht="63" customHeight="1" x14ac:dyDescent="0.25">
      <c r="A11" s="115" t="s">
        <v>1686</v>
      </c>
      <c r="B11" s="115" t="s">
        <v>1687</v>
      </c>
      <c r="C11" s="116" t="str">
        <f>D5</f>
        <v xml:space="preserve">Н2-08 БРТМ Каб.коллектор глубокого заложения диам.4,1 м </v>
      </c>
      <c r="D11" s="117">
        <f>'Прил.4 РМ'!C41/1000</f>
        <v>3949.0046228214783</v>
      </c>
    </row>
    <row r="12" spans="1:4" ht="15.75" x14ac:dyDescent="0.25">
      <c r="A12" s="155"/>
      <c r="B12" s="155"/>
      <c r="C12" s="155"/>
    </row>
    <row r="13" spans="1:4" ht="15.75" x14ac:dyDescent="0.25">
      <c r="A13" s="155" t="s">
        <v>32</v>
      </c>
      <c r="B13" s="155"/>
      <c r="C13" s="155"/>
      <c r="D13" s="118"/>
    </row>
    <row r="14" spans="1:4" ht="15.75" x14ac:dyDescent="0.25">
      <c r="A14" s="100" t="s">
        <v>33</v>
      </c>
      <c r="B14" s="155"/>
      <c r="C14" s="155"/>
      <c r="D14" s="118"/>
    </row>
    <row r="15" spans="1:4" ht="15.75" x14ac:dyDescent="0.25">
      <c r="A15" s="155"/>
      <c r="B15" s="155"/>
      <c r="C15" s="155"/>
      <c r="D15" s="118"/>
    </row>
    <row r="16" spans="1:4" ht="15.75" x14ac:dyDescent="0.25">
      <c r="A16" s="155" t="s">
        <v>1744</v>
      </c>
      <c r="B16" s="155"/>
      <c r="C16" s="155"/>
      <c r="D16" s="118"/>
    </row>
    <row r="17" spans="1:4" ht="20.25" customHeight="1" x14ac:dyDescent="0.25">
      <c r="A17" s="100" t="s">
        <v>34</v>
      </c>
      <c r="B17" s="155"/>
      <c r="C17" s="155"/>
      <c r="D17" s="118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2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4:E30"/>
  <sheetViews>
    <sheetView view="pageBreakPreview" zoomScale="60" zoomScaleNormal="100" workbookViewId="0">
      <selection activeCell="B24" sqref="B24:D29"/>
    </sheetView>
  </sheetViews>
  <sheetFormatPr defaultColWidth="9.140625" defaultRowHeight="15" x14ac:dyDescent="0.25"/>
  <cols>
    <col min="1" max="1" width="9.140625" style="1"/>
    <col min="2" max="2" width="40.7109375" style="1" customWidth="1"/>
    <col min="3" max="3" width="37" style="1" customWidth="1"/>
    <col min="4" max="4" width="32" style="1" customWidth="1"/>
    <col min="5" max="5" width="9.140625" style="1"/>
  </cols>
  <sheetData>
    <row r="4" spans="2:5" ht="15.6" customHeight="1" x14ac:dyDescent="0.25">
      <c r="B4" s="164" t="s">
        <v>1688</v>
      </c>
      <c r="C4" s="164"/>
      <c r="D4" s="164"/>
    </row>
    <row r="5" spans="2:5" ht="18" customHeight="1" x14ac:dyDescent="0.25">
      <c r="B5" s="60"/>
    </row>
    <row r="6" spans="2:5" ht="15.6" customHeight="1" x14ac:dyDescent="0.25">
      <c r="B6" s="169" t="s">
        <v>1689</v>
      </c>
      <c r="C6" s="169"/>
      <c r="D6" s="169"/>
    </row>
    <row r="7" spans="2:5" ht="18" customHeight="1" x14ac:dyDescent="0.25">
      <c r="B7" s="2"/>
    </row>
    <row r="8" spans="2:5" s="5" customFormat="1" ht="46.9" customHeight="1" x14ac:dyDescent="0.25">
      <c r="B8" s="3" t="s">
        <v>1690</v>
      </c>
      <c r="C8" s="3" t="s">
        <v>1691</v>
      </c>
      <c r="D8" s="3" t="s">
        <v>1692</v>
      </c>
    </row>
    <row r="9" spans="2:5" s="5" customFormat="1" ht="15.6" customHeight="1" x14ac:dyDescent="0.25">
      <c r="B9" s="3">
        <v>1</v>
      </c>
      <c r="C9" s="3">
        <v>2</v>
      </c>
      <c r="D9" s="3">
        <v>3</v>
      </c>
    </row>
    <row r="10" spans="2:5" s="5" customFormat="1" ht="45" customHeight="1" x14ac:dyDescent="0.25">
      <c r="B10" s="3" t="s">
        <v>1693</v>
      </c>
      <c r="C10" s="3" t="s">
        <v>1694</v>
      </c>
      <c r="D10" s="108">
        <v>44.29</v>
      </c>
    </row>
    <row r="11" spans="2:5" s="5" customFormat="1" ht="29.25" customHeight="1" x14ac:dyDescent="0.25">
      <c r="B11" s="3" t="s">
        <v>1695</v>
      </c>
      <c r="C11" s="3" t="s">
        <v>1694</v>
      </c>
      <c r="D11" s="108">
        <v>13.47</v>
      </c>
    </row>
    <row r="12" spans="2:5" s="5" customFormat="1" ht="29.25" customHeight="1" x14ac:dyDescent="0.25">
      <c r="B12" s="3" t="s">
        <v>1696</v>
      </c>
      <c r="C12" s="3" t="s">
        <v>1694</v>
      </c>
      <c r="D12" s="108">
        <v>8.0399999999999991</v>
      </c>
    </row>
    <row r="13" spans="2:5" s="5" customFormat="1" ht="30.75" customHeight="1" x14ac:dyDescent="0.25">
      <c r="B13" s="3" t="s">
        <v>1697</v>
      </c>
      <c r="C13" s="4" t="s">
        <v>1698</v>
      </c>
      <c r="D13" s="108">
        <v>6.26</v>
      </c>
    </row>
    <row r="14" spans="2:5" s="5" customFormat="1" ht="89.25" customHeight="1" x14ac:dyDescent="0.25">
      <c r="B14" s="3" t="s">
        <v>1699</v>
      </c>
      <c r="C14" s="3" t="s">
        <v>1700</v>
      </c>
      <c r="D14" s="61">
        <v>3.9E-2</v>
      </c>
    </row>
    <row r="15" spans="2:5" s="5" customFormat="1" ht="78" customHeight="1" x14ac:dyDescent="0.25">
      <c r="B15" s="3" t="s">
        <v>1701</v>
      </c>
      <c r="C15" s="3" t="s">
        <v>1702</v>
      </c>
      <c r="D15" s="61">
        <v>2.1000000000000001E-2</v>
      </c>
      <c r="E15" s="6"/>
    </row>
    <row r="16" spans="2:5" s="5" customFormat="1" ht="31.5" customHeight="1" x14ac:dyDescent="0.25">
      <c r="B16" s="3" t="s">
        <v>1703</v>
      </c>
      <c r="C16" s="3" t="s">
        <v>1704</v>
      </c>
      <c r="D16" s="61">
        <v>2.1399999999999999E-2</v>
      </c>
    </row>
    <row r="17" spans="2:4" s="5" customFormat="1" ht="31.5" customHeight="1" x14ac:dyDescent="0.25">
      <c r="B17" s="3" t="s">
        <v>1705</v>
      </c>
      <c r="C17" s="3" t="s">
        <v>1706</v>
      </c>
      <c r="D17" s="61">
        <v>2E-3</v>
      </c>
    </row>
    <row r="18" spans="2:4" s="5" customFormat="1" ht="24" customHeight="1" x14ac:dyDescent="0.25">
      <c r="B18" s="3" t="s">
        <v>1636</v>
      </c>
      <c r="C18" s="3" t="s">
        <v>1707</v>
      </c>
      <c r="D18" s="61">
        <v>0.03</v>
      </c>
    </row>
    <row r="19" spans="2:4" s="5" customFormat="1" ht="15.6" customHeight="1" x14ac:dyDescent="0.25">
      <c r="B19" s="8"/>
    </row>
    <row r="20" spans="2:4" s="5" customFormat="1" ht="15.6" customHeight="1" x14ac:dyDescent="0.25">
      <c r="B20" s="8"/>
    </row>
    <row r="21" spans="2:4" s="5" customFormat="1" ht="15.6" customHeight="1" x14ac:dyDescent="0.25">
      <c r="B21" s="8"/>
    </row>
    <row r="22" spans="2:4" s="5" customFormat="1" ht="15.6" customHeight="1" x14ac:dyDescent="0.25">
      <c r="B22" s="8"/>
    </row>
    <row r="23" spans="2:4" s="5" customFormat="1" ht="15.6" customHeight="1" x14ac:dyDescent="0.25"/>
    <row r="24" spans="2:4" s="5" customFormat="1" ht="15.6" customHeight="1" x14ac:dyDescent="0.25">
      <c r="B24" s="155"/>
      <c r="C24" s="155"/>
      <c r="D24" s="155"/>
    </row>
    <row r="25" spans="2:4" s="5" customFormat="1" ht="15.6" customHeight="1" x14ac:dyDescent="0.25">
      <c r="B25" s="155" t="s">
        <v>32</v>
      </c>
      <c r="C25" s="155"/>
      <c r="D25" s="155"/>
    </row>
    <row r="26" spans="2:4" s="5" customFormat="1" ht="15.6" customHeight="1" x14ac:dyDescent="0.25">
      <c r="B26" s="100" t="s">
        <v>33</v>
      </c>
      <c r="C26" s="155"/>
      <c r="D26" s="155"/>
    </row>
    <row r="27" spans="2:4" s="5" customFormat="1" ht="15.6" customHeight="1" x14ac:dyDescent="0.25">
      <c r="B27" s="155"/>
      <c r="C27" s="155"/>
      <c r="D27" s="155"/>
    </row>
    <row r="28" spans="2:4" s="5" customFormat="1" ht="15.6" customHeight="1" x14ac:dyDescent="0.25">
      <c r="B28" s="155" t="s">
        <v>1744</v>
      </c>
      <c r="C28" s="155"/>
      <c r="D28" s="155"/>
    </row>
    <row r="29" spans="2:4" s="5" customFormat="1" ht="15.6" customHeight="1" x14ac:dyDescent="0.25">
      <c r="B29" s="100" t="s">
        <v>34</v>
      </c>
      <c r="C29" s="155"/>
      <c r="D29" s="155"/>
    </row>
    <row r="30" spans="2:4" s="5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13"/>
  <sheetViews>
    <sheetView view="pageBreakPreview" zoomScale="60" zoomScaleNormal="100" workbookViewId="0">
      <selection activeCell="F45" sqref="F45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1" spans="1:7" s="119" customFormat="1" x14ac:dyDescent="0.25"/>
    <row r="2" spans="1:7" s="119" customFormat="1" ht="17.25" customHeight="1" x14ac:dyDescent="0.25">
      <c r="A2" s="169" t="s">
        <v>1708</v>
      </c>
      <c r="B2" s="169"/>
      <c r="C2" s="169"/>
      <c r="D2" s="169"/>
      <c r="E2" s="169"/>
      <c r="F2" s="169"/>
    </row>
    <row r="3" spans="1:7" s="119" customFormat="1" x14ac:dyDescent="0.25"/>
    <row r="4" spans="1:7" s="119" customFormat="1" ht="18" customHeight="1" x14ac:dyDescent="0.25">
      <c r="A4" s="120" t="s">
        <v>1709</v>
      </c>
      <c r="B4" s="121"/>
      <c r="C4" s="121"/>
      <c r="D4" s="121"/>
      <c r="E4" s="121"/>
      <c r="F4" s="121"/>
      <c r="G4" s="121"/>
    </row>
    <row r="5" spans="1:7" s="119" customFormat="1" ht="15.75" customHeight="1" x14ac:dyDescent="0.25">
      <c r="A5" s="122" t="s">
        <v>1643</v>
      </c>
      <c r="B5" s="122" t="s">
        <v>1710</v>
      </c>
      <c r="C5" s="122" t="s">
        <v>1711</v>
      </c>
      <c r="D5" s="122" t="s">
        <v>1712</v>
      </c>
      <c r="E5" s="122" t="s">
        <v>1713</v>
      </c>
      <c r="F5" s="122" t="s">
        <v>1714</v>
      </c>
      <c r="G5" s="121"/>
    </row>
    <row r="6" spans="1:7" s="119" customFormat="1" ht="15.75" customHeight="1" x14ac:dyDescent="0.25">
      <c r="A6" s="122">
        <v>1</v>
      </c>
      <c r="B6" s="122">
        <v>2</v>
      </c>
      <c r="C6" s="122">
        <v>3</v>
      </c>
      <c r="D6" s="122">
        <v>4</v>
      </c>
      <c r="E6" s="122">
        <v>5</v>
      </c>
      <c r="F6" s="122">
        <v>6</v>
      </c>
      <c r="G6" s="121"/>
    </row>
    <row r="7" spans="1:7" s="119" customFormat="1" ht="110.25" customHeight="1" x14ac:dyDescent="0.25">
      <c r="A7" s="123" t="s">
        <v>1715</v>
      </c>
      <c r="B7" s="124" t="s">
        <v>1716</v>
      </c>
      <c r="C7" s="125" t="s">
        <v>1717</v>
      </c>
      <c r="D7" s="125" t="s">
        <v>1718</v>
      </c>
      <c r="E7" s="126">
        <v>47872.94</v>
      </c>
      <c r="F7" s="124" t="s">
        <v>1719</v>
      </c>
      <c r="G7" s="121"/>
    </row>
    <row r="8" spans="1:7" s="119" customFormat="1" ht="31.5" customHeight="1" x14ac:dyDescent="0.25">
      <c r="A8" s="123" t="s">
        <v>1720</v>
      </c>
      <c r="B8" s="124" t="s">
        <v>1721</v>
      </c>
      <c r="C8" s="125" t="s">
        <v>1722</v>
      </c>
      <c r="D8" s="125" t="s">
        <v>1723</v>
      </c>
      <c r="E8" s="127">
        <f>1973/12</f>
        <v>164.41666666667001</v>
      </c>
      <c r="F8" s="128" t="s">
        <v>1724</v>
      </c>
      <c r="G8" s="129"/>
    </row>
    <row r="9" spans="1:7" s="119" customFormat="1" ht="15.75" customHeight="1" x14ac:dyDescent="0.25">
      <c r="A9" s="123" t="s">
        <v>1725</v>
      </c>
      <c r="B9" s="124" t="s">
        <v>1726</v>
      </c>
      <c r="C9" s="125" t="s">
        <v>1727</v>
      </c>
      <c r="D9" s="125" t="s">
        <v>1718</v>
      </c>
      <c r="E9" s="127">
        <v>1</v>
      </c>
      <c r="F9" s="128"/>
      <c r="G9" s="130"/>
    </row>
    <row r="10" spans="1:7" s="119" customFormat="1" ht="15.75" customHeight="1" x14ac:dyDescent="0.25">
      <c r="A10" s="123" t="s">
        <v>1728</v>
      </c>
      <c r="B10" s="124" t="s">
        <v>1729</v>
      </c>
      <c r="C10" s="125"/>
      <c r="D10" s="125"/>
      <c r="E10" s="131">
        <v>3.6</v>
      </c>
      <c r="F10" s="128" t="s">
        <v>1730</v>
      </c>
      <c r="G10" s="130"/>
    </row>
    <row r="11" spans="1:7" s="119" customFormat="1" ht="78.75" customHeight="1" x14ac:dyDescent="0.25">
      <c r="A11" s="123" t="s">
        <v>1731</v>
      </c>
      <c r="B11" s="124" t="s">
        <v>1732</v>
      </c>
      <c r="C11" s="125" t="s">
        <v>1733</v>
      </c>
      <c r="D11" s="125" t="s">
        <v>1718</v>
      </c>
      <c r="E11" s="132">
        <v>1.278</v>
      </c>
      <c r="F11" s="124" t="s">
        <v>1734</v>
      </c>
      <c r="G11" s="121"/>
    </row>
    <row r="12" spans="1:7" s="119" customFormat="1" ht="78.75" customHeight="1" x14ac:dyDescent="0.25">
      <c r="A12" s="123" t="s">
        <v>1735</v>
      </c>
      <c r="B12" s="133" t="s">
        <v>1736</v>
      </c>
      <c r="C12" s="125" t="s">
        <v>1737</v>
      </c>
      <c r="D12" s="125" t="s">
        <v>1718</v>
      </c>
      <c r="E12" s="134">
        <v>1.139</v>
      </c>
      <c r="F12" s="135" t="s">
        <v>1738</v>
      </c>
      <c r="G12" s="130"/>
    </row>
    <row r="13" spans="1:7" s="119" customFormat="1" ht="63" customHeight="1" x14ac:dyDescent="0.25">
      <c r="A13" s="136" t="s">
        <v>1739</v>
      </c>
      <c r="B13" s="137" t="s">
        <v>1740</v>
      </c>
      <c r="C13" s="138" t="s">
        <v>1741</v>
      </c>
      <c r="D13" s="138" t="s">
        <v>1742</v>
      </c>
      <c r="E13" s="139">
        <f>((E7*E9/E8)*E11)*E12</f>
        <v>423.83697188533</v>
      </c>
      <c r="F13" s="140" t="s">
        <v>1743</v>
      </c>
      <c r="G13" s="121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4</vt:i4>
      </vt:variant>
    </vt:vector>
  </HeadingPairs>
  <TitlesOfParts>
    <vt:vector size="13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'Прил.5 Расчет СМР и ОБ'!Область_печати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2023-12-01T09:47:23Z</cp:lastPrinted>
  <dcterms:created xsi:type="dcterms:W3CDTF">2023-07-25T09:21:58Z</dcterms:created>
  <dcterms:modified xsi:type="dcterms:W3CDTF">2023-12-01T09:47:59Z</dcterms:modified>
  <cp:category/>
</cp:coreProperties>
</file>