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2" zoomScale="115" workbookViewId="0">
      <selection activeCell="D28" sqref="D28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89" t="n"/>
      <c r="C6" s="289" t="n"/>
      <c r="D6" s="289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6 мм2, количество жил 4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90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94" t="n"/>
      <c r="F12" s="294" t="n"/>
      <c r="G12" s="294" t="n"/>
      <c r="H12" s="294" t="n"/>
      <c r="I12" s="294" t="n"/>
      <c r="J12" s="294" t="n"/>
      <c r="K12" s="294" t="n"/>
      <c r="L12" s="294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4x6</t>
        </is>
      </c>
    </row>
    <row r="17" ht="78.75" customHeight="1" s="318">
      <c r="B17" s="357" t="n">
        <v>6</v>
      </c>
      <c r="C17" s="2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96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10" zoomScaleNormal="70" workbookViewId="0">
      <selection activeCell="E24" sqref="E24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0" customWidth="1" style="320" min="9" max="9"/>
    <col width="14.8554687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90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4x6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  <row r="42" ht="15" customHeight="1" s="318"/>
    <row r="43" ht="15" customHeight="1" s="318"/>
    <row r="44" ht="15" customHeight="1" s="318"/>
    <row r="45" ht="15" customHeight="1" s="318"/>
    <row r="46" ht="15" customHeight="1" s="318"/>
    <row r="47" ht="15" customHeight="1" s="318"/>
    <row r="48" ht="15" customHeight="1" s="318"/>
    <row r="49" ht="15" customHeight="1" s="318"/>
    <row r="50" ht="15" customHeight="1" s="318"/>
    <row r="51" ht="15" customHeight="1" s="318"/>
    <row r="52" ht="15" customHeight="1" s="318"/>
    <row r="53" ht="15" customHeight="1" s="318"/>
    <row r="54" ht="15" customHeight="1" s="318"/>
    <row r="55" ht="15" customHeight="1" s="318"/>
    <row r="56" ht="15" customHeight="1" s="318"/>
    <row r="57" ht="15" customHeight="1" s="318"/>
    <row r="58" ht="15" customHeight="1" s="318"/>
    <row r="59" ht="15" customHeight="1" s="318"/>
    <row r="60" ht="15" customHeight="1" s="318"/>
    <row r="61" ht="15" customHeight="1" s="318"/>
    <row r="62" ht="15" customHeight="1" s="318"/>
    <row r="63" ht="15" customHeight="1" s="318"/>
    <row r="64" ht="15" customHeight="1" s="318"/>
    <row r="65" ht="15" customHeight="1" s="318"/>
    <row r="66" ht="15" customHeight="1" s="318"/>
    <row r="67" ht="15" customHeight="1" s="318"/>
    <row r="68" ht="15" customHeight="1" s="318"/>
    <row r="69" ht="15" customHeight="1" s="318"/>
    <row r="70" ht="15" customHeight="1" s="318"/>
    <row r="71" ht="15" customHeight="1" s="318"/>
    <row r="72" ht="15" customHeight="1" s="318"/>
    <row r="73" ht="15" customHeight="1" s="318"/>
    <row r="74" ht="15" customHeight="1" s="318"/>
    <row r="75" ht="15" customHeight="1" s="318"/>
    <row r="76" ht="15" customHeight="1" s="318"/>
    <row r="77" ht="15" customHeight="1" s="318"/>
    <row r="78" ht="15" customHeight="1" s="318"/>
    <row r="79" ht="15" customHeight="1" s="318"/>
    <row r="80" ht="15" customHeight="1" s="318"/>
    <row r="8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19" zoomScale="70" zoomScaleSheetLayoutView="70" workbookViewId="0">
      <selection activeCell="F47" sqref="F47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63" t="inlineStr">
        <is>
          <t>Наименование разрабатываемого показателя УНЦ - Контрольный (силовой) кабель, сечение жилы 6 мм2, количество жил 4 шт.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0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69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69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69" t="n">
        <v>0.46</v>
      </c>
      <c r="G15" s="446" t="n">
        <v>9.76</v>
      </c>
      <c r="H15" s="248">
        <f>ROUND(F15*G15,2)</f>
        <v/>
      </c>
    </row>
    <row r="16">
      <c r="A16" s="359" t="inlineStr">
        <is>
          <t>Затраты труда машинистов</t>
        </is>
      </c>
      <c r="B16" s="435" t="n"/>
      <c r="C16" s="435" t="n"/>
      <c r="D16" s="435" t="n"/>
      <c r="E16" s="436" t="n"/>
      <c r="F16" s="360" t="n"/>
      <c r="G16" s="230" t="n"/>
      <c r="H16" s="445">
        <f>H17</f>
        <v/>
      </c>
    </row>
    <row r="17">
      <c r="A17" s="390" t="n">
        <v>4</v>
      </c>
      <c r="B17" s="361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0" t="inlineStr">
        <is>
          <t>Машины и механизмы</t>
        </is>
      </c>
      <c r="B18" s="435" t="n"/>
      <c r="C18" s="435" t="n"/>
      <c r="D18" s="435" t="n"/>
      <c r="E18" s="436" t="n"/>
      <c r="F18" s="360" t="n"/>
      <c r="G18" s="230" t="n"/>
      <c r="H18" s="445">
        <f>SUM(H19:H24)</f>
        <v/>
      </c>
    </row>
    <row r="19">
      <c r="A19" s="390" t="n">
        <v>5</v>
      </c>
      <c r="B19" s="361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1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1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1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1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1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0" t="inlineStr">
        <is>
          <t>Материалы</t>
        </is>
      </c>
      <c r="B25" s="435" t="n"/>
      <c r="C25" s="435" t="n"/>
      <c r="D25" s="435" t="n"/>
      <c r="E25" s="436" t="n"/>
      <c r="F25" s="360" t="n"/>
      <c r="G25" s="230" t="n"/>
      <c r="H25" s="445">
        <f>SUM(H26:H43)</f>
        <v/>
      </c>
    </row>
    <row r="26">
      <c r="A26" s="252" t="n">
        <v>11</v>
      </c>
      <c r="B26" s="361" t="n"/>
      <c r="C26" s="264" t="inlineStr">
        <is>
          <t>21.1.08.03-0696</t>
        </is>
      </c>
      <c r="D26" s="265" t="inlineStr">
        <is>
          <t>Кабель контрольный КВВГЭнг-LS 4x6</t>
        </is>
      </c>
      <c r="E26" s="390" t="inlineStr">
        <is>
          <t>1000 м</t>
        </is>
      </c>
      <c r="F26" s="447" t="n">
        <v>1.1</v>
      </c>
      <c r="G26" s="248" t="n">
        <v>27197.09</v>
      </c>
      <c r="H26" s="248">
        <f>ROUND(F26*G26,2)</f>
        <v/>
      </c>
      <c r="I26" s="253" t="n"/>
    </row>
    <row r="27" ht="25.5" customHeight="1" s="318">
      <c r="A27" s="252" t="n">
        <v>12</v>
      </c>
      <c r="B27" s="361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1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1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1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1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1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1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1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1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1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1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1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1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1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1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1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1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A25:E25"/>
    <mergeCell ref="E9:E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85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40" t="inlineStr">
        <is>
          <t>Ресурсная модель</t>
        </is>
      </c>
    </row>
    <row r="6">
      <c r="B6" s="244" t="n"/>
      <c r="C6" s="279" t="n"/>
      <c r="D6" s="279" t="n"/>
      <c r="E6" s="279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6 мм2, количество жил 4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79" t="n"/>
      <c r="D9" s="279" t="n"/>
      <c r="E9" s="279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81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81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81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81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81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81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81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81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81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81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81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81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81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81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81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81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81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81">
        <f>C40/'Прил.5 Расчет СМР и ОБ'!E62</f>
        <v/>
      </c>
      <c r="D41" s="236" t="n"/>
      <c r="E41" s="236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Д.Ю. Нефедова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65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topLeftCell="A20" zoomScale="85" zoomScaleSheetLayoutView="85" workbookViewId="0">
      <selection activeCell="P65" sqref="P65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5" customWidth="1" style="286" min="6" max="6"/>
    <col width="13.42578125" customWidth="1" style="286" min="7" max="7"/>
    <col width="12.7109375" customWidth="1" style="286" min="8" max="8"/>
    <col width="13.85546875" customWidth="1" style="286" min="9" max="9"/>
    <col width="17.5703125" customWidth="1" style="286" min="10" max="10"/>
    <col width="10.85546875" customWidth="1" style="286" min="11" max="11"/>
    <col width="9.140625" customWidth="1" style="286" min="12" max="12"/>
    <col width="9.140625" customWidth="1" style="318" min="13" max="13"/>
  </cols>
  <sheetData>
    <row r="1" s="318">
      <c r="A1" s="286" t="n"/>
      <c r="B1" s="286" t="n"/>
      <c r="C1" s="286" t="n"/>
      <c r="D1" s="286" t="n"/>
      <c r="E1" s="286" t="n"/>
      <c r="F1" s="286" t="n"/>
      <c r="G1" s="286" t="n"/>
      <c r="H1" s="286" t="n"/>
      <c r="I1" s="286" t="n"/>
      <c r="J1" s="286" t="n"/>
      <c r="K1" s="286" t="n"/>
      <c r="L1" s="286" t="n"/>
      <c r="M1" s="286" t="n"/>
      <c r="N1" s="286" t="n"/>
    </row>
    <row r="2" ht="15.75" customHeight="1" s="318">
      <c r="A2" s="286" t="n"/>
      <c r="B2" s="286" t="n"/>
      <c r="C2" s="286" t="n"/>
      <c r="D2" s="286" t="n"/>
      <c r="E2" s="286" t="n"/>
      <c r="F2" s="286" t="n"/>
      <c r="G2" s="286" t="n"/>
      <c r="H2" s="366" t="inlineStr">
        <is>
          <t>Приложение №5</t>
        </is>
      </c>
      <c r="K2" s="286" t="n"/>
      <c r="L2" s="286" t="n"/>
      <c r="M2" s="286" t="n"/>
      <c r="N2" s="286" t="n"/>
    </row>
    <row r="3" s="318">
      <c r="A3" s="286" t="n"/>
      <c r="B3" s="286" t="n"/>
      <c r="C3" s="286" t="n"/>
      <c r="D3" s="286" t="n"/>
      <c r="E3" s="286" t="n"/>
      <c r="F3" s="286" t="n"/>
      <c r="G3" s="286" t="n"/>
      <c r="H3" s="286" t="n"/>
      <c r="I3" s="286" t="n"/>
      <c r="J3" s="286" t="n"/>
      <c r="K3" s="286" t="n"/>
      <c r="L3" s="286" t="n"/>
      <c r="M3" s="286" t="n"/>
      <c r="N3" s="286" t="n"/>
    </row>
    <row r="4" ht="12.75" customFormat="1" customHeight="1" s="279">
      <c r="A4" s="340" t="inlineStr">
        <is>
          <t>Расчет стоимости СМР и оборудования</t>
        </is>
      </c>
    </row>
    <row r="5" ht="12.75" customFormat="1" customHeight="1" s="279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79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Контрольный (силовой) кабель, сечение жилы 6 мм2, количество жил 4 шт.</t>
        </is>
      </c>
    </row>
    <row r="7" ht="12.75" customFormat="1" customHeight="1" s="279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79">
      <c r="A8" s="343" t="n"/>
    </row>
    <row r="9" ht="27" customHeight="1" s="318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36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36" t="n"/>
      <c r="K9" s="286" t="n"/>
      <c r="L9" s="286" t="n"/>
      <c r="M9" s="286" t="n"/>
      <c r="N9" s="286" t="n"/>
    </row>
    <row r="10" ht="28.5" customHeight="1" s="318">
      <c r="A10" s="438" t="n"/>
      <c r="B10" s="438" t="n"/>
      <c r="C10" s="438" t="n"/>
      <c r="D10" s="438" t="n"/>
      <c r="E10" s="438" t="n"/>
      <c r="F10" s="369" t="inlineStr">
        <is>
          <t>на ед. изм.</t>
        </is>
      </c>
      <c r="G10" s="369" t="inlineStr">
        <is>
          <t>общая</t>
        </is>
      </c>
      <c r="H10" s="438" t="n"/>
      <c r="I10" s="369" t="inlineStr">
        <is>
          <t>на ед. изм.</t>
        </is>
      </c>
      <c r="J10" s="369" t="inlineStr">
        <is>
          <t>общая</t>
        </is>
      </c>
      <c r="K10" s="286" t="n"/>
      <c r="L10" s="286" t="n"/>
      <c r="M10" s="286" t="n"/>
      <c r="N10" s="286" t="n"/>
    </row>
    <row r="11" s="318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286" t="n"/>
      <c r="L11" s="286" t="n"/>
      <c r="M11" s="286" t="n"/>
      <c r="N11" s="286" t="n"/>
    </row>
    <row r="12">
      <c r="A12" s="369" t="n"/>
      <c r="B12" s="359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69" t="n">
        <v>1</v>
      </c>
      <c r="B13" s="210" t="inlineStr">
        <is>
          <t>1-3-9</t>
        </is>
      </c>
      <c r="C13" s="377" t="inlineStr">
        <is>
          <t>Затраты труда рабочих-строителей среднего разряда (3,9)</t>
        </is>
      </c>
      <c r="D13" s="369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86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80" t="n">
        <v>1</v>
      </c>
      <c r="I14" s="200" t="n"/>
      <c r="J14" s="207">
        <f>SUM(J13:J13)</f>
        <v/>
      </c>
    </row>
    <row r="15" ht="14.25" customFormat="1" customHeight="1" s="286">
      <c r="A15" s="369" t="n"/>
      <c r="B15" s="377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86">
      <c r="A16" s="369" t="n">
        <v>2</v>
      </c>
      <c r="B16" s="369" t="n">
        <v>2</v>
      </c>
      <c r="C16" s="377" t="inlineStr">
        <is>
          <t>Затраты труда машинистов</t>
        </is>
      </c>
      <c r="D16" s="369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80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86">
      <c r="A17" s="369" t="n"/>
      <c r="B17" s="359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86">
      <c r="A18" s="369" t="n"/>
      <c r="B18" s="377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86">
      <c r="A19" s="369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86">
      <c r="A20" s="369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86">
      <c r="A21" s="369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86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9" t="n"/>
      <c r="F22" s="207" t="n"/>
      <c r="G22" s="207">
        <f>SUM(G19:G21)</f>
        <v/>
      </c>
      <c r="H22" s="380">
        <f>G22/G27</f>
        <v/>
      </c>
      <c r="I22" s="201" t="n"/>
      <c r="J22" s="207">
        <f>SUM(J19:J21)</f>
        <v/>
      </c>
    </row>
    <row r="23" hidden="1" outlineLevel="1" ht="25.5" customFormat="1" customHeight="1" s="286">
      <c r="A23" s="369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86">
      <c r="A24" s="369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86">
      <c r="A25" s="369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86">
      <c r="A26" s="369" t="n"/>
      <c r="B26" s="369" t="n"/>
      <c r="C26" s="377" t="inlineStr">
        <is>
          <t>Итого прочие машины и механизмы</t>
        </is>
      </c>
      <c r="D26" s="369" t="n"/>
      <c r="E26" s="378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86">
      <c r="A27" s="369" t="n"/>
      <c r="B27" s="369" t="n"/>
      <c r="C27" s="359" t="inlineStr">
        <is>
          <t>Итого по разделу «Машины и механизмы»</t>
        </is>
      </c>
      <c r="D27" s="369" t="n"/>
      <c r="E27" s="378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86">
      <c r="A28" s="369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69" t="n"/>
      <c r="B29" s="377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86" t="n"/>
      <c r="L29" s="286" t="n"/>
    </row>
    <row r="30">
      <c r="A30" s="369" t="n"/>
      <c r="B30" s="369" t="n"/>
      <c r="C30" s="377" t="inlineStr">
        <is>
          <t>Итого основное оборудование</t>
        </is>
      </c>
      <c r="D30" s="369" t="n"/>
      <c r="E30" s="450" t="n"/>
      <c r="F30" s="379" t="n"/>
      <c r="G30" s="207" t="n">
        <v>0</v>
      </c>
      <c r="H30" s="209" t="n">
        <v>0</v>
      </c>
      <c r="I30" s="201" t="n"/>
      <c r="J30" s="207" t="n">
        <v>0</v>
      </c>
      <c r="K30" s="286" t="n"/>
      <c r="L30" s="286" t="n"/>
    </row>
    <row r="31">
      <c r="A31" s="369" t="n"/>
      <c r="B31" s="369" t="n"/>
      <c r="C31" s="377" t="inlineStr">
        <is>
          <t>Итого прочее оборудование</t>
        </is>
      </c>
      <c r="D31" s="369" t="n"/>
      <c r="E31" s="449" t="n"/>
      <c r="F31" s="379" t="n"/>
      <c r="G31" s="207" t="n">
        <v>0</v>
      </c>
      <c r="H31" s="209" t="n">
        <v>0</v>
      </c>
      <c r="I31" s="201" t="n"/>
      <c r="J31" s="207" t="n">
        <v>0</v>
      </c>
      <c r="K31" s="286" t="n"/>
      <c r="L31" s="286" t="n"/>
    </row>
    <row r="32">
      <c r="A32" s="369" t="n"/>
      <c r="B32" s="369" t="n"/>
      <c r="C32" s="359" t="inlineStr">
        <is>
          <t>Итого по разделу «Оборудование»</t>
        </is>
      </c>
      <c r="D32" s="369" t="n"/>
      <c r="E32" s="378" t="n"/>
      <c r="F32" s="379" t="n"/>
      <c r="G32" s="207">
        <f>G30+G31</f>
        <v/>
      </c>
      <c r="H32" s="209" t="n">
        <v>0</v>
      </c>
      <c r="I32" s="201" t="n"/>
      <c r="J32" s="207" t="n">
        <v>0</v>
      </c>
      <c r="K32" s="286" t="n"/>
      <c r="L32" s="286" t="n"/>
    </row>
    <row r="33" ht="25.5" customHeight="1" s="318">
      <c r="A33" s="369" t="n"/>
      <c r="B33" s="369" t="n"/>
      <c r="C33" s="377" t="inlineStr">
        <is>
          <t>в том числе технологическое оборудование</t>
        </is>
      </c>
      <c r="D33" s="369" t="n"/>
      <c r="E33" s="450" t="n"/>
      <c r="F33" s="379" t="n"/>
      <c r="G33" s="207">
        <f>'Прил.6 Расчет ОБ'!G12</f>
        <v/>
      </c>
      <c r="H33" s="380" t="n"/>
      <c r="I33" s="201" t="n"/>
      <c r="J33" s="207">
        <f>J32</f>
        <v/>
      </c>
      <c r="K33" s="286" t="n"/>
      <c r="L33" s="286" t="n"/>
    </row>
    <row r="34" ht="14.25" customFormat="1" customHeight="1" s="286">
      <c r="A34" s="369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86">
      <c r="A35" s="370" t="n"/>
      <c r="B35" s="373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86">
      <c r="A36" s="369" t="n">
        <v>9</v>
      </c>
      <c r="B36" s="264" t="inlineStr">
        <is>
          <t>БЦ.90.15</t>
        </is>
      </c>
      <c r="C36" s="265" t="inlineStr">
        <is>
          <t>Кабель контрольный КВВГЭнг-LS 4x6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357230.76</v>
      </c>
      <c r="J36" s="207">
        <f>ROUND(I36*E36,2)</f>
        <v/>
      </c>
    </row>
    <row r="37" ht="14.25" customFormat="1" customHeight="1" s="286">
      <c r="A37" s="371" t="n"/>
      <c r="B37" s="217" t="n"/>
      <c r="C37" s="218" t="inlineStr">
        <is>
          <t>Итого основные материалы</t>
        </is>
      </c>
      <c r="D37" s="371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86">
      <c r="A38" s="369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86">
      <c r="A39" s="369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86">
      <c r="A40" s="369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86">
      <c r="A41" s="369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86">
      <c r="A42" s="369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86">
      <c r="A43" s="369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86">
      <c r="A44" s="369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86">
      <c r="A45" s="369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86">
      <c r="A46" s="369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86">
      <c r="A47" s="369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86">
      <c r="A48" s="369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86">
      <c r="A49" s="369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86">
      <c r="A50" s="369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86">
      <c r="A51" s="369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86">
      <c r="A52" s="369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86">
      <c r="A53" s="369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86">
      <c r="A54" s="369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86">
      <c r="A55" s="369" t="n"/>
      <c r="B55" s="369" t="n"/>
      <c r="C55" s="377" t="inlineStr">
        <is>
          <t>Итого прочие материалы</t>
        </is>
      </c>
      <c r="D55" s="369" t="n"/>
      <c r="E55" s="450" t="n"/>
      <c r="F55" s="379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86">
      <c r="A56" s="369" t="n"/>
      <c r="B56" s="369" t="n"/>
      <c r="C56" s="359" t="inlineStr">
        <is>
          <t>Итого по разделу «Материалы»</t>
        </is>
      </c>
      <c r="D56" s="369" t="n"/>
      <c r="E56" s="378" t="n"/>
      <c r="F56" s="379" t="n"/>
      <c r="G56" s="207">
        <f>G37+G55</f>
        <v/>
      </c>
      <c r="H56" s="380">
        <f>G56/$G$56</f>
        <v/>
      </c>
      <c r="I56" s="207" t="n"/>
      <c r="J56" s="207">
        <f>J37+J55</f>
        <v/>
      </c>
    </row>
    <row r="57" ht="14.25" customFormat="1" customHeight="1" s="286">
      <c r="A57" s="369" t="n"/>
      <c r="B57" s="369" t="n"/>
      <c r="C57" s="377" t="inlineStr">
        <is>
          <t>ИТОГО ПО РМ</t>
        </is>
      </c>
      <c r="D57" s="369" t="n"/>
      <c r="E57" s="378" t="n"/>
      <c r="F57" s="379" t="n"/>
      <c r="G57" s="207">
        <f>G14+G27+G56</f>
        <v/>
      </c>
      <c r="H57" s="380" t="n"/>
      <c r="I57" s="207" t="n"/>
      <c r="J57" s="207">
        <f>J14+J27+J56</f>
        <v/>
      </c>
    </row>
    <row r="58" ht="14.25" customFormat="1" customHeight="1" s="286">
      <c r="A58" s="369" t="n"/>
      <c r="B58" s="369" t="n"/>
      <c r="C58" s="377" t="inlineStr">
        <is>
          <t>Накладные расходы</t>
        </is>
      </c>
      <c r="D58" s="203">
        <f>ROUND(G58/(G$16+$G$14),2)</f>
        <v/>
      </c>
      <c r="E58" s="378" t="n"/>
      <c r="F58" s="379" t="n"/>
      <c r="G58" s="207" t="n">
        <v>660.3099999999999</v>
      </c>
      <c r="H58" s="380" t="n"/>
      <c r="I58" s="207" t="n"/>
      <c r="J58" s="207">
        <f>ROUND(D58*(J14+J16),2)</f>
        <v/>
      </c>
    </row>
    <row r="59" ht="14.25" customFormat="1" customHeight="1" s="286">
      <c r="A59" s="369" t="n"/>
      <c r="B59" s="369" t="n"/>
      <c r="C59" s="377" t="inlineStr">
        <is>
          <t>Сметная прибыль</t>
        </is>
      </c>
      <c r="D59" s="203">
        <f>ROUND(G59/(G$14+G$16),2)</f>
        <v/>
      </c>
      <c r="E59" s="378" t="n"/>
      <c r="F59" s="379" t="n"/>
      <c r="G59" s="207" t="n">
        <v>452.02</v>
      </c>
      <c r="H59" s="380" t="n"/>
      <c r="I59" s="207" t="n"/>
      <c r="J59" s="207">
        <f>ROUND(D59*(J14+J16),2)</f>
        <v/>
      </c>
    </row>
    <row r="60" ht="14.25" customFormat="1" customHeight="1" s="286">
      <c r="A60" s="369" t="n"/>
      <c r="B60" s="369" t="n"/>
      <c r="C60" s="377" t="inlineStr">
        <is>
          <t>Итого СМР (с НР и СП)</t>
        </is>
      </c>
      <c r="D60" s="369" t="n"/>
      <c r="E60" s="378" t="n"/>
      <c r="F60" s="379" t="n"/>
      <c r="G60" s="207">
        <f>G14+G27+G56+G58+G59</f>
        <v/>
      </c>
      <c r="H60" s="380" t="n"/>
      <c r="I60" s="207" t="n"/>
      <c r="J60" s="207">
        <f>J14+J27+J56+J58+J59</f>
        <v/>
      </c>
    </row>
    <row r="61" ht="14.25" customFormat="1" customHeight="1" s="286">
      <c r="A61" s="369" t="n"/>
      <c r="B61" s="369" t="n"/>
      <c r="C61" s="377" t="inlineStr">
        <is>
          <t>ВСЕГО СМР + ОБОРУДОВАНИЕ</t>
        </is>
      </c>
      <c r="D61" s="369" t="n"/>
      <c r="E61" s="378" t="n"/>
      <c r="F61" s="379" t="n"/>
      <c r="G61" s="207">
        <f>G60+G32</f>
        <v/>
      </c>
      <c r="H61" s="380" t="n"/>
      <c r="I61" s="207" t="n"/>
      <c r="J61" s="207">
        <f>J60+J32</f>
        <v/>
      </c>
    </row>
    <row r="62" ht="34.5" customFormat="1" customHeight="1" s="286">
      <c r="A62" s="369" t="n"/>
      <c r="B62" s="369" t="n"/>
      <c r="C62" s="377" t="inlineStr">
        <is>
          <t>ИТОГО ПОКАЗАТЕЛЬ НА ЕД. ИЗМ.</t>
        </is>
      </c>
      <c r="D62" s="369" t="inlineStr">
        <is>
          <t>1км</t>
        </is>
      </c>
      <c r="E62" s="450" t="n">
        <v>1</v>
      </c>
      <c r="F62" s="379" t="n"/>
      <c r="G62" s="207">
        <f>G61/E62</f>
        <v/>
      </c>
      <c r="H62" s="380" t="n"/>
      <c r="I62" s="207" t="n"/>
      <c r="J62" s="207">
        <f>J61/E62</f>
        <v/>
      </c>
    </row>
    <row r="64" ht="14.25" customFormat="1" customHeight="1" s="286">
      <c r="A64" s="279" t="inlineStr">
        <is>
          <t>Составил ______________________    Д.Ю. Нефедова</t>
        </is>
      </c>
    </row>
    <row r="65" ht="14.25" customFormat="1" customHeight="1" s="286">
      <c r="A65" s="287" t="inlineStr">
        <is>
          <t xml:space="preserve">                         (подпись, инициалы, фамилия)</t>
        </is>
      </c>
    </row>
    <row r="66" ht="14.25" customFormat="1" customHeight="1" s="286">
      <c r="A66" s="279" t="n"/>
    </row>
    <row r="67" ht="14.25" customFormat="1" customHeight="1" s="286">
      <c r="A67" s="279" t="inlineStr">
        <is>
          <t>Проверил ______________________        А.В. Костянецкая</t>
        </is>
      </c>
    </row>
    <row r="68" ht="14.25" customFormat="1" customHeight="1" s="286">
      <c r="A68" s="2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D21" sqref="D21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6 мм2, количество жил 4 шт.</t>
        </is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36" t="n"/>
      <c r="B9" s="377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8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 t="n">
        <v>0</v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Д.Ю. Нефедова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79" t="n"/>
      <c r="C1" s="279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79" t="n"/>
      <c r="B7" s="279" t="n"/>
      <c r="C7" s="279" t="n"/>
      <c r="D7" s="279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18">
      <c r="A11" s="369" t="inlineStr">
        <is>
          <t>Н3-04-01</t>
        </is>
      </c>
      <c r="B11" s="369" t="inlineStr">
        <is>
          <t xml:space="preserve">УНЦ контрольного (силового) кабеля 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Д.Ю. Нефедова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J34" sqref="J34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96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90" t="n"/>
    </row>
    <row r="21" ht="18.75" customHeight="1" s="318">
      <c r="B21" s="290" t="n"/>
    </row>
    <row r="22" ht="18.75" customHeight="1" s="318">
      <c r="B22" s="290" t="n"/>
    </row>
    <row r="23" ht="18.75" customHeight="1" s="318">
      <c r="B23" s="290" t="n"/>
    </row>
    <row r="26">
      <c r="B26" s="279" t="inlineStr">
        <is>
          <t>Составил ______________________        Д.Ю. Нефедова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30" sqref="P30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2025-01-24T12:12:32Z</dcterms:modified>
  <cp:lastModifiedBy>REDMIBOOK</cp:lastModifiedBy>
  <cp:lastPrinted>2023-12-01T10:19:49Z</cp:lastPrinted>
</cp:coreProperties>
</file>