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2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7" zoomScale="60" zoomScaleNormal="85" workbookViewId="0">
      <selection activeCell="C28" sqref="C28"/>
    </sheetView>
  </sheetViews>
  <sheetFormatPr baseColWidth="8" defaultRowHeight="15.75"/>
  <cols>
    <col width="9.140625" customWidth="1" style="115" min="1" max="2"/>
    <col width="36.85546875" customWidth="1" style="115" min="3" max="3"/>
    <col width="54.7109375" customWidth="1" style="115" min="4" max="4"/>
    <col width="14.28515625" customWidth="1" style="113" min="5" max="5"/>
    <col width="12.140625" customWidth="1" style="113" min="6" max="6"/>
    <col width="12.28515625" customWidth="1" style="113" min="7" max="7"/>
    <col width="15" customWidth="1" style="113" min="8" max="8"/>
  </cols>
  <sheetData>
    <row r="1">
      <c r="E1" s="115" t="n"/>
      <c r="F1" s="115" t="n"/>
      <c r="G1" s="115" t="n"/>
      <c r="H1" s="115" t="n"/>
      <c r="I1" s="115" t="n"/>
    </row>
    <row r="2">
      <c r="E2" s="115" t="n"/>
      <c r="F2" s="115" t="n"/>
      <c r="G2" s="115" t="n"/>
      <c r="H2" s="115" t="n"/>
      <c r="I2" s="115" t="n"/>
    </row>
    <row r="3">
      <c r="B3" s="142" t="inlineStr">
        <is>
          <t>Приложение № 1</t>
        </is>
      </c>
      <c r="E3" s="115" t="n"/>
      <c r="F3" s="115" t="n"/>
      <c r="G3" s="115" t="n"/>
      <c r="H3" s="115" t="n"/>
      <c r="I3" s="115" t="n"/>
    </row>
    <row r="4">
      <c r="B4" s="143" t="inlineStr">
        <is>
          <t>Сравнительная таблица отбора объекта-представителя</t>
        </is>
      </c>
      <c r="E4" s="115" t="n"/>
      <c r="F4" s="115" t="n"/>
      <c r="G4" s="115" t="n"/>
      <c r="H4" s="115" t="n"/>
      <c r="I4" s="115" t="n"/>
    </row>
    <row r="5">
      <c r="B5" s="56" t="n"/>
      <c r="C5" s="56" t="n"/>
      <c r="D5" s="56" t="n"/>
      <c r="E5" s="115" t="n"/>
      <c r="F5" s="115" t="n"/>
      <c r="G5" s="115" t="n"/>
      <c r="H5" s="115" t="n"/>
      <c r="I5" s="115" t="n"/>
    </row>
    <row r="6">
      <c r="B6" s="56" t="n"/>
      <c r="C6" s="56" t="n"/>
      <c r="D6" s="56" t="n"/>
      <c r="E6" s="115" t="n"/>
      <c r="F6" s="115" t="n"/>
      <c r="G6" s="115" t="n"/>
      <c r="H6" s="115" t="n"/>
      <c r="I6" s="115" t="n"/>
    </row>
    <row r="7" ht="54.75" customHeight="1" s="113">
      <c r="B7" s="141" t="inlineStr">
        <is>
          <t>Наименование разрабатываемого показателя УНЦ - ОКСН количество волокон 48 шт., максимально-допустимая растягивающая нагрузка 30 кН</t>
        </is>
      </c>
      <c r="E7" s="57" t="n"/>
      <c r="F7" s="115" t="n"/>
      <c r="G7" s="115" t="n"/>
      <c r="H7" s="115" t="n"/>
      <c r="I7" s="115" t="n"/>
    </row>
    <row r="8" ht="15.75" customHeight="1" s="113">
      <c r="B8" s="55" t="inlineStr">
        <is>
          <t xml:space="preserve">Сопоставимый уровень цен: </t>
        </is>
      </c>
      <c r="C8" s="55" t="n"/>
      <c r="D8" s="55" t="n"/>
      <c r="E8" s="115" t="n"/>
      <c r="F8" s="115" t="n"/>
      <c r="G8" s="115" t="n"/>
      <c r="H8" s="115" t="n"/>
      <c r="I8" s="115" t="n"/>
    </row>
    <row r="9" ht="15.75" customHeight="1" s="113">
      <c r="B9" s="141" t="inlineStr">
        <is>
          <t>Единица измерения  — 1 км</t>
        </is>
      </c>
      <c r="E9" s="57" t="n"/>
      <c r="F9" s="115" t="n"/>
      <c r="G9" s="115" t="n"/>
      <c r="H9" s="115" t="n"/>
      <c r="I9" s="115" t="n"/>
    </row>
    <row r="10">
      <c r="B10" s="141" t="n"/>
      <c r="E10" s="115" t="n"/>
      <c r="F10" s="115" t="n"/>
      <c r="G10" s="115" t="n"/>
      <c r="H10" s="115" t="n"/>
      <c r="I10" s="115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>Объект-представитель 1</t>
        </is>
      </c>
      <c r="E11" s="57" t="n"/>
      <c r="F11" s="115" t="n"/>
      <c r="G11" s="115" t="n"/>
      <c r="H11" s="115" t="n"/>
      <c r="I11" s="115" t="n"/>
    </row>
    <row r="12" ht="31.7" customHeight="1" s="113">
      <c r="B12" s="147" t="n">
        <v>1</v>
      </c>
      <c r="C12" s="127" t="inlineStr">
        <is>
          <t>Наименование объекта-представителя</t>
        </is>
      </c>
      <c r="D12" s="147" t="inlineStr">
        <is>
          <t>ВЛ 220 кВ Уренгойская -Мангазея (МЭС Западной Сибири)</t>
        </is>
      </c>
      <c r="E12" s="115" t="n"/>
      <c r="F12" s="115" t="n"/>
      <c r="G12" s="115" t="n"/>
      <c r="H12" s="115" t="n"/>
      <c r="I12" s="115" t="n"/>
    </row>
    <row r="13" ht="31.7" customHeight="1" s="113">
      <c r="B13" s="147" t="n">
        <v>2</v>
      </c>
      <c r="C13" s="127" t="inlineStr">
        <is>
          <t>Наименование субъекта Российской Федерации</t>
        </is>
      </c>
      <c r="D13" s="147" t="inlineStr">
        <is>
          <t>Тюменская обл</t>
        </is>
      </c>
      <c r="E13" s="115" t="n"/>
      <c r="F13" s="115" t="n"/>
      <c r="G13" s="115" t="n"/>
      <c r="H13" s="115" t="n"/>
      <c r="I13" s="115" t="n"/>
    </row>
    <row r="14">
      <c r="B14" s="147" t="n">
        <v>3</v>
      </c>
      <c r="C14" s="127" t="inlineStr">
        <is>
          <t>Климатический район и подрайон</t>
        </is>
      </c>
      <c r="D14" s="147" t="inlineStr">
        <is>
          <t>IВ</t>
        </is>
      </c>
      <c r="E14" s="115" t="n"/>
      <c r="F14" s="115" t="n"/>
      <c r="G14" s="115" t="n"/>
      <c r="H14" s="115" t="n"/>
      <c r="I14" s="115" t="n"/>
    </row>
    <row r="15">
      <c r="B15" s="147" t="n">
        <v>4</v>
      </c>
      <c r="C15" s="127" t="inlineStr">
        <is>
          <t>Мощность объекта</t>
        </is>
      </c>
      <c r="D15" s="147" t="n">
        <v>147.07</v>
      </c>
      <c r="E15" s="115" t="n"/>
      <c r="F15" s="115" t="n"/>
      <c r="G15" s="115" t="n"/>
      <c r="H15" s="115" t="n"/>
      <c r="I15" s="115" t="n"/>
    </row>
    <row r="16" ht="100.5" customHeight="1" s="113">
      <c r="B16" s="1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ОКСН 48 волокон (МДРН 30кН)</t>
        </is>
      </c>
      <c r="E16" s="115" t="n"/>
      <c r="F16" s="115" t="n"/>
      <c r="G16" s="115" t="n"/>
      <c r="H16" s="115" t="n"/>
      <c r="I16" s="115" t="n"/>
    </row>
    <row r="17" ht="82.5" customHeight="1" s="113">
      <c r="B17" s="1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 t="n">
        <v>25831.453052</v>
      </c>
      <c r="E17" s="60" t="n"/>
      <c r="F17" s="115" t="n"/>
      <c r="G17" s="115" t="n"/>
      <c r="H17" s="115" t="n"/>
      <c r="I17" s="115" t="n"/>
    </row>
    <row r="18">
      <c r="B18" s="61" t="inlineStr">
        <is>
          <t>6.1</t>
        </is>
      </c>
      <c r="C18" s="127" t="inlineStr">
        <is>
          <t>строительно-монтажные работы</t>
        </is>
      </c>
      <c r="D18" s="192" t="n">
        <v>25831.453052</v>
      </c>
      <c r="E18" s="115" t="n"/>
      <c r="F18" s="115" t="n"/>
      <c r="G18" s="115" t="n"/>
      <c r="H18" s="115" t="n"/>
      <c r="I18" s="115" t="n"/>
    </row>
    <row r="19">
      <c r="B19" s="61" t="inlineStr">
        <is>
          <t>6.2</t>
        </is>
      </c>
      <c r="C19" s="127" t="inlineStr">
        <is>
          <t>оборудование и инвентарь</t>
        </is>
      </c>
      <c r="D19" s="192" t="n">
        <v>0</v>
      </c>
      <c r="E19" s="115" t="n"/>
      <c r="F19" s="115" t="n"/>
      <c r="G19" s="115" t="n"/>
      <c r="H19" s="115" t="n"/>
      <c r="I19" s="115" t="n"/>
    </row>
    <row r="20">
      <c r="B20" s="61" t="inlineStr">
        <is>
          <t>6.3</t>
        </is>
      </c>
      <c r="C20" s="127" t="inlineStr">
        <is>
          <t>пусконаладочные работы</t>
        </is>
      </c>
      <c r="D20" s="192" t="n"/>
      <c r="E20" s="115" t="n"/>
      <c r="F20" s="115" t="n"/>
      <c r="G20" s="115" t="n"/>
      <c r="H20" s="115" t="n"/>
      <c r="I20" s="11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2" t="n"/>
      <c r="E21" s="115" t="n"/>
      <c r="F21" s="115" t="n"/>
      <c r="G21" s="115" t="n"/>
      <c r="H21" s="115" t="n"/>
      <c r="I21" s="115" t="n"/>
    </row>
    <row r="22">
      <c r="B22" s="147" t="n">
        <v>7</v>
      </c>
      <c r="C22" s="62" t="inlineStr">
        <is>
          <t>Сопоставимый уровень цен</t>
        </is>
      </c>
      <c r="D22" s="147" t="inlineStr">
        <is>
          <t>3 квартал 2014</t>
        </is>
      </c>
      <c r="E22" s="60" t="n"/>
      <c r="F22" s="115" t="n"/>
      <c r="G22" s="115" t="n"/>
      <c r="H22" s="115" t="n"/>
      <c r="I22" s="115" t="n"/>
    </row>
    <row r="23" ht="119.25" customHeight="1" s="113">
      <c r="B23" s="14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 t="n">
        <v>25831.453052</v>
      </c>
      <c r="E23" s="115" t="n"/>
      <c r="F23" s="115" t="n"/>
      <c r="G23" s="115" t="n"/>
      <c r="H23" s="115" t="n"/>
      <c r="I23" s="115" t="n"/>
    </row>
    <row r="24" ht="47.25" customHeight="1" s="113">
      <c r="B24" s="1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192" t="n">
        <v>175.64053207316</v>
      </c>
      <c r="E24" s="60" t="n"/>
      <c r="F24" s="115" t="n"/>
      <c r="G24" s="115" t="n"/>
      <c r="H24" s="115" t="n"/>
      <c r="I24" s="115" t="n"/>
    </row>
    <row r="25">
      <c r="B25" s="147" t="n">
        <v>10</v>
      </c>
      <c r="C25" s="127" t="inlineStr">
        <is>
          <t>Примечание</t>
        </is>
      </c>
      <c r="D25" s="127" t="n"/>
      <c r="E25" s="115" t="n"/>
      <c r="F25" s="115" t="n"/>
      <c r="G25" s="115" t="n"/>
      <c r="H25" s="115" t="n"/>
      <c r="I25" s="115" t="n"/>
    </row>
    <row r="26">
      <c r="B26" s="179" t="n"/>
      <c r="C26" s="65" t="n"/>
      <c r="D26" s="65" t="n"/>
      <c r="E26" s="115" t="n"/>
      <c r="F26" s="115" t="n"/>
      <c r="G26" s="115" t="n"/>
      <c r="H26" s="115" t="n"/>
      <c r="I26" s="115" t="n"/>
    </row>
    <row r="27">
      <c r="B27" s="55" t="n"/>
      <c r="E27" s="115" t="n"/>
      <c r="F27" s="115" t="n"/>
      <c r="G27" s="115" t="n"/>
      <c r="H27" s="115" t="n"/>
      <c r="I27" s="115" t="n"/>
    </row>
    <row r="28">
      <c r="B28" s="115" t="inlineStr">
        <is>
          <t>Составил ______________________        Е.А. Князева</t>
        </is>
      </c>
      <c r="E28" s="115" t="n"/>
      <c r="F28" s="115" t="n"/>
      <c r="G28" s="115" t="n"/>
      <c r="H28" s="115" t="n"/>
      <c r="I28" s="115" t="n"/>
    </row>
    <row r="29" ht="22.7" customHeight="1" s="113">
      <c r="B29" s="75" t="inlineStr">
        <is>
          <t xml:space="preserve">                         (подпись, инициалы, фамилия)</t>
        </is>
      </c>
      <c r="E29" s="115" t="n"/>
      <c r="F29" s="115" t="n"/>
      <c r="G29" s="115" t="n"/>
      <c r="H29" s="115" t="n"/>
      <c r="I29" s="115" t="n"/>
    </row>
    <row r="30">
      <c r="E30" s="115" t="n"/>
      <c r="F30" s="115" t="n"/>
      <c r="G30" s="115" t="n"/>
      <c r="H30" s="115" t="n"/>
      <c r="I30" s="115" t="n"/>
    </row>
    <row r="31">
      <c r="B31" s="115" t="inlineStr">
        <is>
          <t>Проверил ______________________        А.В. Костянецкая</t>
        </is>
      </c>
      <c r="E31" s="115" t="n"/>
      <c r="F31" s="115" t="n"/>
      <c r="G31" s="115" t="n"/>
      <c r="H31" s="115" t="n"/>
      <c r="I31" s="115" t="n"/>
    </row>
    <row r="32" ht="22.7" customHeight="1" s="113">
      <c r="B32" s="75" t="inlineStr">
        <is>
          <t xml:space="preserve">                        (подпись, инициалы, фамилия)</t>
        </is>
      </c>
      <c r="E32" s="115" t="n"/>
      <c r="F32" s="115" t="n"/>
      <c r="G32" s="115" t="n"/>
      <c r="H32" s="115" t="n"/>
      <c r="I32" s="115" t="n"/>
    </row>
    <row r="33">
      <c r="E33" s="115" t="n"/>
      <c r="F33" s="115" t="n"/>
      <c r="G33" s="115" t="n"/>
      <c r="H33" s="115" t="n"/>
      <c r="I33" s="115" t="n"/>
    </row>
    <row r="34">
      <c r="E34" s="115" t="n"/>
      <c r="F34" s="115" t="n"/>
      <c r="G34" s="115" t="n"/>
      <c r="H34" s="115" t="n"/>
      <c r="I34" s="115" t="n"/>
    </row>
    <row r="35">
      <c r="E35" s="115" t="n"/>
      <c r="F35" s="115" t="n"/>
      <c r="G35" s="115" t="n"/>
      <c r="H35" s="115" t="n"/>
      <c r="I35" s="11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3" min="1" max="1"/>
    <col width="35.28515625" customWidth="1" style="113" min="3" max="3"/>
    <col width="13.85546875" customWidth="1" style="113" min="4" max="4"/>
    <col width="24.8554687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</cols>
  <sheetData>
    <row r="1" ht="15.75" customHeight="1" s="113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</row>
    <row r="2" ht="15.75" customHeight="1" s="113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</row>
    <row r="3" ht="15.75" customHeight="1" s="113">
      <c r="A3" s="115" t="n"/>
      <c r="B3" s="142" t="inlineStr">
        <is>
          <t>Приложение № 2</t>
        </is>
      </c>
    </row>
    <row r="4" ht="15.75" customHeight="1" s="113">
      <c r="A4" s="11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A5" s="11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3">
      <c r="A6" s="115" t="n"/>
      <c r="B6" s="146">
        <f>'Прил.1 Сравнит табл'!B7</f>
        <v/>
      </c>
    </row>
    <row r="7" ht="15.75" customHeight="1" s="113">
      <c r="A7" s="115" t="n"/>
      <c r="B7" s="141" t="inlineStr">
        <is>
          <t>Единица измерения  — 1 км</t>
        </is>
      </c>
    </row>
    <row r="8" ht="15.75" customHeight="1" s="113">
      <c r="A8" s="115" t="n"/>
      <c r="B8" s="141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15.75" customHeight="1" s="113">
      <c r="A9" s="115" t="n"/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75" customHeight="1" s="113">
      <c r="A10" s="115" t="n"/>
      <c r="B10" s="195" t="n"/>
      <c r="C10" s="195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3кв. 2014г., тыс. руб.</t>
        </is>
      </c>
      <c r="G10" s="193" t="n"/>
      <c r="H10" s="193" t="n"/>
      <c r="I10" s="193" t="n"/>
      <c r="J10" s="194" t="n"/>
    </row>
    <row r="11" ht="63" customHeight="1" s="113">
      <c r="A11" s="115" t="n"/>
      <c r="B11" s="196" t="n"/>
      <c r="C11" s="196" t="n"/>
      <c r="D11" s="196" t="n"/>
      <c r="E11" s="196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5.75" customHeight="1" s="113">
      <c r="A12" s="115" t="n"/>
      <c r="B12" s="147" t="n"/>
      <c r="C12" s="147">
        <f>'Прил.1 Сравнит табл'!D16</f>
        <v/>
      </c>
      <c r="D12" s="147" t="n"/>
      <c r="E12" s="147" t="n"/>
      <c r="F12" s="147" t="n">
        <v>25831.453052</v>
      </c>
      <c r="G12" s="194" t="n"/>
      <c r="H12" s="147" t="n">
        <v>0</v>
      </c>
      <c r="I12" s="147" t="n"/>
      <c r="J12" s="147">
        <f>F12</f>
        <v/>
      </c>
    </row>
    <row r="13" ht="15" customHeight="1" s="113">
      <c r="A13" s="115" t="n"/>
      <c r="B13" s="150" t="inlineStr">
        <is>
          <t>Всего по объекту:</t>
        </is>
      </c>
      <c r="C13" s="193" t="n"/>
      <c r="D13" s="193" t="n"/>
      <c r="E13" s="194" t="n"/>
      <c r="F13" s="89" t="n"/>
      <c r="G13" s="89" t="n"/>
      <c r="H13" s="89" t="n"/>
      <c r="I13" s="89" t="n"/>
      <c r="J13" s="89" t="n"/>
    </row>
    <row r="14" ht="15.75" customHeight="1" s="113">
      <c r="A14" s="115" t="n"/>
      <c r="B14" s="150" t="inlineStr">
        <is>
          <t>Всего по объекту в сопоставимом уровне цен 3кв. 2014г:</t>
        </is>
      </c>
      <c r="C14" s="193" t="n"/>
      <c r="D14" s="193" t="n"/>
      <c r="E14" s="194" t="n"/>
      <c r="F14" s="197">
        <f>F12</f>
        <v/>
      </c>
      <c r="G14" s="194" t="n"/>
      <c r="H14" s="89">
        <f>H12</f>
        <v/>
      </c>
      <c r="I14" s="89" t="n"/>
      <c r="J14" s="89">
        <f>J12</f>
        <v/>
      </c>
    </row>
    <row r="15" ht="15.75" customHeight="1" s="113">
      <c r="A15" s="115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</row>
    <row r="16" ht="15.75" customHeight="1" s="113">
      <c r="A16" s="115" t="n"/>
      <c r="B16" s="115" t="n"/>
      <c r="C16" s="115" t="n"/>
      <c r="D16" s="115" t="n"/>
      <c r="E16" s="115" t="n"/>
      <c r="F16" s="115" t="n"/>
      <c r="G16" s="115" t="n"/>
      <c r="H16" s="115" t="n"/>
      <c r="I16" s="115" t="n"/>
      <c r="J16" s="115" t="n"/>
    </row>
    <row r="17" ht="15.75" customHeight="1" s="113">
      <c r="A17" s="115" t="n"/>
      <c r="B17" s="115" t="inlineStr">
        <is>
          <t>Составил ______________________        Е.А. Князева</t>
        </is>
      </c>
      <c r="C17" s="115" t="n"/>
      <c r="D17" s="115" t="n"/>
      <c r="E17" s="115" t="n"/>
      <c r="F17" s="115" t="n"/>
      <c r="G17" s="115" t="n"/>
      <c r="H17" s="115" t="n"/>
      <c r="I17" s="115" t="n"/>
      <c r="J17" s="115" t="n"/>
    </row>
    <row r="18" ht="15.75" customHeight="1" s="113">
      <c r="A18" s="115" t="n"/>
      <c r="B18" s="75" t="inlineStr">
        <is>
          <t xml:space="preserve">                         (подпись, инициалы, фамилия)</t>
        </is>
      </c>
      <c r="C18" s="115" t="n"/>
      <c r="D18" s="115" t="n"/>
      <c r="E18" s="115" t="n"/>
      <c r="F18" s="115" t="n"/>
      <c r="G18" s="115" t="n"/>
      <c r="H18" s="115" t="n"/>
      <c r="I18" s="115" t="n"/>
      <c r="J18" s="115" t="n"/>
    </row>
    <row r="19" ht="15.75" customHeight="1" s="113">
      <c r="A19" s="115" t="n"/>
      <c r="B19" s="115" t="n"/>
      <c r="C19" s="115" t="n"/>
      <c r="D19" s="115" t="n"/>
      <c r="E19" s="115" t="n"/>
      <c r="F19" s="115" t="n"/>
      <c r="G19" s="115" t="n"/>
      <c r="H19" s="115" t="n"/>
      <c r="I19" s="115" t="n"/>
      <c r="J19" s="115" t="n"/>
    </row>
    <row r="20" ht="22.7" customHeight="1" s="113">
      <c r="A20" s="115" t="n"/>
      <c r="B20" s="115" t="inlineStr">
        <is>
          <t>Проверил ______________________        А.В. Костянецкая</t>
        </is>
      </c>
      <c r="C20" s="115" t="n"/>
      <c r="D20" s="115" t="n"/>
      <c r="E20" s="115" t="n"/>
      <c r="F20" s="115" t="n"/>
      <c r="G20" s="115" t="n"/>
      <c r="H20" s="115" t="n"/>
      <c r="I20" s="115" t="n"/>
      <c r="J20" s="115" t="n"/>
    </row>
    <row r="21" ht="15.75" customHeight="1" s="113">
      <c r="A21" s="115" t="n"/>
      <c r="B21" s="75" t="inlineStr">
        <is>
          <t xml:space="preserve">                        (подпись, инициалы, фамилия)</t>
        </is>
      </c>
      <c r="C21" s="115" t="n"/>
      <c r="D21" s="115" t="n"/>
      <c r="E21" s="115" t="n"/>
      <c r="F21" s="115" t="n"/>
      <c r="G21" s="115" t="n"/>
      <c r="H21" s="115" t="n"/>
      <c r="I21" s="115" t="n"/>
      <c r="J21" s="115" t="n"/>
    </row>
    <row r="22" ht="15.75" customHeight="1" s="113">
      <c r="A22" s="115" t="n"/>
    </row>
    <row r="23" ht="22.7" customHeight="1" s="113">
      <c r="A23" s="11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5" min="1" max="1"/>
    <col width="12.5703125" customWidth="1" style="115" min="2" max="2"/>
    <col width="18.5703125" customWidth="1" style="115" min="3" max="3"/>
    <col width="54.28515625" customWidth="1" style="115" min="4" max="4"/>
    <col width="10.140625" customWidth="1" style="93" min="5" max="5"/>
    <col width="20.7109375" customWidth="1" style="115" min="6" max="6"/>
    <col width="16.140625" customWidth="1" style="115" min="7" max="7"/>
    <col width="16.7109375" customWidth="1" style="115" min="8" max="8"/>
    <col width="9.140625" customWidth="1" style="115" min="9" max="9"/>
    <col width="19.42578125" customWidth="1" style="115" min="10" max="10"/>
    <col width="13" customWidth="1" style="113" min="11" max="11"/>
    <col width="9.140625" customWidth="1" style="113" min="12" max="12"/>
  </cols>
  <sheetData>
    <row r="1">
      <c r="K1" s="115" t="n"/>
    </row>
    <row r="2">
      <c r="A2" s="142" t="inlineStr">
        <is>
          <t xml:space="preserve">Приложение № 3 </t>
        </is>
      </c>
      <c r="K2" s="115" t="n"/>
    </row>
    <row r="3">
      <c r="A3" s="143" t="inlineStr">
        <is>
          <t>Объектная ресурсная ведомость</t>
        </is>
      </c>
      <c r="K3" s="115" t="n"/>
    </row>
    <row r="4" s="11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15" t="n"/>
      <c r="J4" s="115" t="n"/>
      <c r="K4" s="115" t="n"/>
    </row>
    <row r="5" ht="18.75" customHeight="1" s="113">
      <c r="A5" s="141" t="n"/>
      <c r="K5" s="115" t="n"/>
    </row>
    <row r="6" ht="36.75" customHeight="1" s="113">
      <c r="A6" s="146">
        <f>'Прил.1 Сравнит табл'!B7</f>
        <v/>
      </c>
      <c r="K6" s="115" t="n"/>
    </row>
    <row r="7" ht="36.75" customHeight="1" s="113">
      <c r="A7" s="146" t="n"/>
      <c r="B7" s="146" t="n"/>
      <c r="C7" s="146" t="n"/>
      <c r="D7" s="146" t="n"/>
      <c r="E7" s="146" t="n"/>
      <c r="F7" s="146" t="n"/>
      <c r="G7" s="146" t="n"/>
      <c r="H7" s="146" t="n"/>
      <c r="I7" s="115" t="n"/>
      <c r="J7" s="115" t="n"/>
      <c r="K7" s="115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5" t="n"/>
    </row>
    <row r="9" ht="33" customHeight="1" s="113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4" t="n"/>
      <c r="K9" s="115" t="n"/>
    </row>
    <row r="10" ht="33" customHeight="1" s="113">
      <c r="A10" s="196" t="n"/>
      <c r="B10" s="196" t="n"/>
      <c r="C10" s="196" t="n"/>
      <c r="D10" s="196" t="n"/>
      <c r="E10" s="196" t="n"/>
      <c r="F10" s="196" t="n"/>
      <c r="G10" s="147" t="inlineStr">
        <is>
          <t>на ед.изм.</t>
        </is>
      </c>
      <c r="H10" s="147" t="inlineStr">
        <is>
          <t>общая</t>
        </is>
      </c>
      <c r="K10" s="115" t="n"/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  <c r="I11" s="198" t="n"/>
      <c r="K11" s="115" t="n"/>
    </row>
    <row r="12">
      <c r="A12" s="151" t="inlineStr">
        <is>
          <t>Затраты труда рабочих</t>
        </is>
      </c>
      <c r="B12" s="193" t="n"/>
      <c r="C12" s="193" t="n"/>
      <c r="D12" s="193" t="n"/>
      <c r="E12" s="194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2" t="n">
        <v>1</v>
      </c>
      <c r="B13" s="84" t="n"/>
      <c r="C13" s="71" t="inlineStr">
        <is>
          <t>1-3-3</t>
        </is>
      </c>
      <c r="D13" s="153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2" t="n">
        <v>22060.5</v>
      </c>
      <c r="G13" s="73" t="n">
        <v>8.859999999999999</v>
      </c>
      <c r="H13" s="73">
        <f>ROUND(F13*G13,2)</f>
        <v/>
      </c>
      <c r="K13" s="115" t="n"/>
    </row>
    <row r="14">
      <c r="A14" s="152" t="n">
        <v>2</v>
      </c>
      <c r="B14" s="84" t="n"/>
      <c r="C14" s="71" t="inlineStr">
        <is>
          <t>1-4-0</t>
        </is>
      </c>
      <c r="D14" s="153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2" t="n">
        <v>336.27</v>
      </c>
      <c r="G14" s="73" t="n">
        <v>9.619999999999999</v>
      </c>
      <c r="H14" s="73">
        <f>ROUND(F14*G14,2)</f>
        <v/>
      </c>
      <c r="K14" s="115" t="n"/>
    </row>
    <row r="15">
      <c r="A15" s="152" t="n">
        <v>3</v>
      </c>
      <c r="B15" s="84" t="n"/>
      <c r="C15" s="71" t="inlineStr">
        <is>
          <t>1-6-0</t>
        </is>
      </c>
      <c r="D15" s="153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2" t="n">
        <v>169.29</v>
      </c>
      <c r="G15" s="73" t="n">
        <v>12.92</v>
      </c>
      <c r="H15" s="73">
        <f>ROUND(F15*G15,2)</f>
        <v/>
      </c>
      <c r="K15" s="115" t="n"/>
    </row>
    <row r="16">
      <c r="A16" s="152" t="n">
        <v>4</v>
      </c>
      <c r="B16" s="84" t="n"/>
      <c r="C16" s="71" t="inlineStr">
        <is>
          <t>1-7-3</t>
        </is>
      </c>
      <c r="D16" s="153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2" t="n">
        <v>92.73</v>
      </c>
      <c r="G16" s="73" t="n">
        <v>14.06</v>
      </c>
      <c r="H16" s="73">
        <f>ROUND(F16*G16,2)</f>
        <v/>
      </c>
      <c r="K16" s="115" t="n"/>
    </row>
    <row r="17">
      <c r="A17" s="152" t="n">
        <v>5</v>
      </c>
      <c r="B17" s="84" t="n"/>
      <c r="C17" s="71" t="inlineStr">
        <is>
          <t>10-3-1</t>
        </is>
      </c>
      <c r="D17" s="153" t="inlineStr">
        <is>
          <t>Инженер I категории</t>
        </is>
      </c>
      <c r="E17" s="86" t="inlineStr">
        <is>
          <t>чел.-ч</t>
        </is>
      </c>
      <c r="F17" s="152" t="n">
        <v>83.81999999999999</v>
      </c>
      <c r="G17" s="73" t="n">
        <v>15.49</v>
      </c>
      <c r="H17" s="73">
        <f>ROUND(F17*G17,2)</f>
        <v/>
      </c>
      <c r="K17" s="115" t="n"/>
    </row>
    <row r="18">
      <c r="A18" s="152" t="n">
        <v>6</v>
      </c>
      <c r="B18" s="84" t="n"/>
      <c r="C18" s="71" t="inlineStr">
        <is>
          <t>10-2-1</t>
        </is>
      </c>
      <c r="D18" s="153" t="inlineStr">
        <is>
          <t>Ведущий инженер</t>
        </is>
      </c>
      <c r="E18" s="86" t="inlineStr">
        <is>
          <t>чел.-ч</t>
        </is>
      </c>
      <c r="F18" s="152" t="n">
        <v>49.17</v>
      </c>
      <c r="G18" s="73" t="n">
        <v>16.93</v>
      </c>
      <c r="H18" s="73">
        <f>ROUND(F18*G18,2)</f>
        <v/>
      </c>
      <c r="K18" s="115" t="n"/>
    </row>
    <row r="19">
      <c r="A19" s="151" t="inlineStr">
        <is>
          <t>Затраты труда машинистов</t>
        </is>
      </c>
      <c r="B19" s="193" t="n"/>
      <c r="C19" s="193" t="n"/>
      <c r="D19" s="193" t="n"/>
      <c r="E19" s="194" t="n"/>
      <c r="F19" s="151" t="n">
        <v>2834.062</v>
      </c>
      <c r="G19" s="68" t="n"/>
      <c r="H19" s="68">
        <f>H20</f>
        <v/>
      </c>
      <c r="K19" s="115" t="n"/>
    </row>
    <row r="20">
      <c r="A20" s="152" t="n">
        <v>7</v>
      </c>
      <c r="B20" s="116" t="n"/>
      <c r="C20" s="79" t="n">
        <v>2</v>
      </c>
      <c r="D20" s="153" t="inlineStr">
        <is>
          <t>Затраты труда машинистов</t>
        </is>
      </c>
      <c r="E20" s="86" t="inlineStr">
        <is>
          <t>чел.-ч</t>
        </is>
      </c>
      <c r="F20" s="152" t="n">
        <v>2834.062</v>
      </c>
      <c r="G20" s="73" t="n"/>
      <c r="H20" s="73" t="n">
        <v>32902.17</v>
      </c>
      <c r="K20" s="115" t="n"/>
    </row>
    <row r="21">
      <c r="A21" s="151" t="inlineStr">
        <is>
          <t>Машины и механизмы</t>
        </is>
      </c>
      <c r="B21" s="193" t="n"/>
      <c r="C21" s="193" t="n"/>
      <c r="D21" s="193" t="n"/>
      <c r="E21" s="194" t="n"/>
      <c r="F21" s="151" t="n"/>
      <c r="G21" s="68" t="n"/>
      <c r="H21" s="68">
        <f>SUM(H22:H30)</f>
        <v/>
      </c>
      <c r="I21" s="69" t="n"/>
      <c r="J21" s="69" t="n"/>
      <c r="K21" s="69" t="n"/>
    </row>
    <row r="22" ht="31.7" customHeight="1" s="113">
      <c r="A22" s="152" t="n">
        <v>8</v>
      </c>
      <c r="B22" s="116" t="n"/>
      <c r="C22" s="153" t="inlineStr">
        <is>
          <t>91.11.01-012</t>
        </is>
      </c>
      <c r="D22" s="153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2" t="n">
        <v>2735.502</v>
      </c>
      <c r="G22" s="73" t="n">
        <v>110.86</v>
      </c>
      <c r="H22" s="73">
        <f>ROUND(F22*G22,2)</f>
        <v/>
      </c>
      <c r="K22" s="115" t="n"/>
    </row>
    <row r="23" ht="31.7" customHeight="1" s="113">
      <c r="A23" s="152" t="n">
        <v>9</v>
      </c>
      <c r="B23" s="116" t="n"/>
      <c r="C23" s="153" t="inlineStr">
        <is>
          <t>91.05.05-015</t>
        </is>
      </c>
      <c r="D23" s="153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2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2" t="n">
        <v>10</v>
      </c>
      <c r="B24" s="116" t="n"/>
      <c r="C24" s="153" t="inlineStr">
        <is>
          <t>91.06.06-014</t>
        </is>
      </c>
      <c r="D24" s="153" t="inlineStr">
        <is>
          <t>Автогидроподъемники, высота подъема 28 м</t>
        </is>
      </c>
      <c r="E24" s="86" t="inlineStr">
        <is>
          <t>маш.час</t>
        </is>
      </c>
      <c r="F24" s="152" t="n">
        <v>11.55</v>
      </c>
      <c r="G24" s="73" t="n">
        <v>243.49</v>
      </c>
      <c r="H24" s="73">
        <f>ROUND(F24*G24,2)</f>
        <v/>
      </c>
      <c r="K24" s="115" t="n"/>
    </row>
    <row r="25">
      <c r="A25" s="152" t="n">
        <v>11</v>
      </c>
      <c r="B25" s="116" t="n"/>
      <c r="C25" s="153" t="inlineStr">
        <is>
          <t>91.21.22-341</t>
        </is>
      </c>
      <c r="D25" s="153" t="inlineStr">
        <is>
          <t>Рефлектометры</t>
        </is>
      </c>
      <c r="E25" s="86" t="inlineStr">
        <is>
          <t>маш.час</t>
        </is>
      </c>
      <c r="F25" s="152" t="n">
        <v>151.47</v>
      </c>
      <c r="G25" s="73" t="n">
        <v>10.62</v>
      </c>
      <c r="H25" s="73">
        <f>ROUND(F25*G25,2)</f>
        <v/>
      </c>
      <c r="K25" s="115" t="n"/>
    </row>
    <row r="26">
      <c r="A26" s="152" t="n">
        <v>12</v>
      </c>
      <c r="B26" s="116" t="n"/>
      <c r="C26" s="153" t="inlineStr">
        <is>
          <t>91.06.06-042</t>
        </is>
      </c>
      <c r="D26" s="153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2" t="n">
        <v>46.53</v>
      </c>
      <c r="G26" s="73" t="n">
        <v>29.6</v>
      </c>
      <c r="H26" s="73">
        <f>ROUND(F26*G26,2)</f>
        <v/>
      </c>
      <c r="K26" s="115" t="n"/>
    </row>
    <row r="27" ht="31.7" customHeight="1" s="113">
      <c r="A27" s="152" t="n">
        <v>13</v>
      </c>
      <c r="B27" s="116" t="n"/>
      <c r="C27" s="153" t="inlineStr">
        <is>
          <t>91.17.04-194</t>
        </is>
      </c>
      <c r="D27" s="153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2" t="n">
        <v>35.97</v>
      </c>
      <c r="G27" s="73" t="n">
        <v>12.14</v>
      </c>
      <c r="H27" s="73">
        <f>ROUND(F27*G27,2)</f>
        <v/>
      </c>
      <c r="K27" s="115" t="n"/>
    </row>
    <row r="28">
      <c r="A28" s="152" t="n">
        <v>14</v>
      </c>
      <c r="B28" s="116" t="n"/>
      <c r="C28" s="153" t="inlineStr">
        <is>
          <t>91.14.02-001</t>
        </is>
      </c>
      <c r="D28" s="153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2" t="n">
        <v>3.3</v>
      </c>
      <c r="G28" s="73" t="n">
        <v>65.70999999999999</v>
      </c>
      <c r="H28" s="73">
        <f>ROUND(F28*G28,2)</f>
        <v/>
      </c>
      <c r="K28" s="115" t="n"/>
    </row>
    <row r="29" ht="31.7" customHeight="1" s="113">
      <c r="A29" s="152" t="n">
        <v>15</v>
      </c>
      <c r="B29" s="116" t="n"/>
      <c r="C29" s="153" t="inlineStr">
        <is>
          <t>91.17.04-233</t>
        </is>
      </c>
      <c r="D29" s="153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2" t="n">
        <v>14.52</v>
      </c>
      <c r="G29" s="73" t="n">
        <v>8.1</v>
      </c>
      <c r="H29" s="73">
        <f>ROUND(F29*G29,2)</f>
        <v/>
      </c>
      <c r="K29" s="115" t="n"/>
    </row>
    <row r="30" ht="31.7" customHeight="1" s="113">
      <c r="A30" s="152" t="n">
        <v>16</v>
      </c>
      <c r="B30" s="116" t="n"/>
      <c r="C30" s="153" t="inlineStr">
        <is>
          <t>91.06.01-003</t>
        </is>
      </c>
      <c r="D30" s="153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2" t="n">
        <v>27.72</v>
      </c>
      <c r="G30" s="73" t="n">
        <v>0.9</v>
      </c>
      <c r="H30" s="73">
        <f>ROUND(F30*G30,2)</f>
        <v/>
      </c>
      <c r="K30" s="115" t="n"/>
    </row>
    <row r="31">
      <c r="A31" s="151" t="inlineStr">
        <is>
          <t>Оборудование</t>
        </is>
      </c>
      <c r="B31" s="193" t="n"/>
      <c r="C31" s="193" t="n"/>
      <c r="D31" s="193" t="n"/>
      <c r="E31" s="194" t="n"/>
      <c r="F31" s="151" t="n"/>
      <c r="G31" s="68" t="n"/>
      <c r="H31" s="68" t="n">
        <v>0</v>
      </c>
      <c r="J31" s="81" t="n"/>
    </row>
    <row r="32">
      <c r="A32" s="151" t="inlineStr">
        <is>
          <t>Материалы</t>
        </is>
      </c>
      <c r="B32" s="193" t="n"/>
      <c r="C32" s="193" t="n"/>
      <c r="D32" s="193" t="n"/>
      <c r="E32" s="194" t="n"/>
      <c r="F32" s="151" t="n"/>
      <c r="G32" s="68" t="n"/>
      <c r="H32" s="68">
        <f>SUM(H33:H85)</f>
        <v/>
      </c>
      <c r="J32" s="81" t="n"/>
    </row>
    <row r="33" ht="31.7" customHeight="1" s="113">
      <c r="A33" s="152" t="n">
        <v>17</v>
      </c>
      <c r="B33" s="86" t="n"/>
      <c r="C33" s="153" t="inlineStr">
        <is>
          <t>Прайс из СД ОП</t>
        </is>
      </c>
      <c r="D33" s="153" t="inlineStr">
        <is>
          <t>Кабель оптический ОКСН на 48 волокон МДРН 30 кН</t>
        </is>
      </c>
      <c r="E33" s="86" t="inlineStr">
        <is>
          <t>1000 м</t>
        </is>
      </c>
      <c r="F33" s="152" t="n">
        <v>147.07</v>
      </c>
      <c r="G33" s="73" t="n">
        <v>8792.309999999999</v>
      </c>
      <c r="H33" s="73">
        <f>ROUND(F33*G33,2)</f>
        <v/>
      </c>
    </row>
    <row r="34" ht="63" customHeight="1" s="113">
      <c r="A34" s="152" t="n">
        <v>18</v>
      </c>
      <c r="B34" s="86" t="n"/>
      <c r="C34" s="153" t="inlineStr">
        <is>
          <t>08.2.02.06-0001</t>
        </is>
      </c>
      <c r="D34" s="153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2" t="n">
        <v>15442.35</v>
      </c>
      <c r="G34" s="73" t="n">
        <v>64.31</v>
      </c>
      <c r="H34" s="73">
        <f>ROUND(F34*G34,2)</f>
        <v/>
      </c>
    </row>
    <row r="35">
      <c r="A35" s="152" t="n">
        <v>19</v>
      </c>
      <c r="B35" s="86" t="n"/>
      <c r="C35" s="153" t="inlineStr">
        <is>
          <t>22.2.02.01-0005</t>
        </is>
      </c>
      <c r="D35" s="153" t="inlineStr">
        <is>
          <t>Гаситель вибрации ГВ-4433-02</t>
        </is>
      </c>
      <c r="E35" s="86" t="inlineStr">
        <is>
          <t>шт</t>
        </is>
      </c>
      <c r="F35" s="152" t="n">
        <v>1070</v>
      </c>
      <c r="G35" s="73" t="n">
        <v>160.79</v>
      </c>
      <c r="H35" s="73">
        <f>ROUND(F35*G35,2)</f>
        <v/>
      </c>
    </row>
    <row r="36">
      <c r="A36" s="152" t="n">
        <v>20</v>
      </c>
      <c r="B36" s="86" t="n"/>
      <c r="C36" s="153" t="inlineStr">
        <is>
          <t>20.1.02.10-0002</t>
        </is>
      </c>
      <c r="D36" s="153" t="inlineStr">
        <is>
          <t>Подвес металлический кабелей связи</t>
        </is>
      </c>
      <c r="E36" s="86" t="inlineStr">
        <is>
          <t>т</t>
        </is>
      </c>
      <c r="F36" s="152" t="n">
        <v>9.706619999999999</v>
      </c>
      <c r="G36" s="73" t="n">
        <v>13900</v>
      </c>
      <c r="H36" s="73">
        <f>ROUND(F36*G36,2)</f>
        <v/>
      </c>
    </row>
    <row r="37" ht="15" customHeight="1" s="113">
      <c r="A37" s="152" t="n">
        <v>21</v>
      </c>
      <c r="B37" s="86" t="n"/>
      <c r="C37" s="153" t="inlineStr">
        <is>
          <t>22.2.01.03-0003</t>
        </is>
      </c>
      <c r="D37" s="153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2" t="n">
        <v>505</v>
      </c>
      <c r="G37" s="73" t="n">
        <v>169.25</v>
      </c>
      <c r="H37" s="73">
        <f>ROUND(F37*G37,2)</f>
        <v/>
      </c>
    </row>
    <row r="38" ht="31.7" customHeight="1" s="113">
      <c r="A38" s="152" t="n">
        <v>22</v>
      </c>
      <c r="B38" s="86" t="n"/>
      <c r="C38" s="153" t="inlineStr">
        <is>
          <t>20.1.01.12-0032</t>
        </is>
      </c>
      <c r="D38" s="153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2" t="n">
        <v>4.82</v>
      </c>
      <c r="G38" s="73" t="n">
        <v>14164</v>
      </c>
      <c r="H38" s="73">
        <f>ROUND(F38*G38,2)</f>
        <v/>
      </c>
    </row>
    <row r="39" ht="31.7" customHeight="1" s="113">
      <c r="A39" s="152" t="n">
        <v>23</v>
      </c>
      <c r="B39" s="86" t="n"/>
      <c r="C39" s="153" t="inlineStr">
        <is>
          <t>22.2.01.05-0052</t>
        </is>
      </c>
      <c r="D39" s="153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2" t="n">
        <v>114</v>
      </c>
      <c r="G39" s="73" t="n">
        <v>555.4400000000001</v>
      </c>
      <c r="H39" s="73">
        <f>ROUND(F39*G39,2)</f>
        <v/>
      </c>
    </row>
    <row r="40" ht="15" customHeight="1" s="113">
      <c r="A40" s="152" t="n">
        <v>24</v>
      </c>
      <c r="B40" s="86" t="n"/>
      <c r="C40" s="153" t="inlineStr">
        <is>
          <t>22.2.02.20-1020</t>
        </is>
      </c>
      <c r="D40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2" t="n">
        <v>1127</v>
      </c>
      <c r="G40" s="73" t="n">
        <v>54.59</v>
      </c>
      <c r="H40" s="73">
        <f>ROUND(F40*G40,2)</f>
        <v/>
      </c>
    </row>
    <row r="41" ht="31.7" customHeight="1" s="113">
      <c r="A41" s="152" t="n">
        <v>25</v>
      </c>
      <c r="B41" s="86" t="n"/>
      <c r="C41" s="153" t="inlineStr">
        <is>
          <t>20.5.04.04-0050</t>
        </is>
      </c>
      <c r="D41" s="153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2" t="n">
        <v>152</v>
      </c>
      <c r="G41" s="73" t="n">
        <v>303.68</v>
      </c>
      <c r="H41" s="73">
        <f>ROUND(F41*G41,2)</f>
        <v/>
      </c>
    </row>
    <row r="42" ht="31.7" customHeight="1" s="113">
      <c r="A42" s="152" t="n">
        <v>26</v>
      </c>
      <c r="B42" s="86" t="n"/>
      <c r="C42" s="153" t="inlineStr">
        <is>
          <t>22.1.01.01-0032</t>
        </is>
      </c>
      <c r="D42" s="153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2" t="n">
        <v>33</v>
      </c>
      <c r="G42" s="73" t="n">
        <v>1335</v>
      </c>
      <c r="H42" s="73">
        <f>ROUND(F42*G42,2)</f>
        <v/>
      </c>
    </row>
    <row r="43">
      <c r="A43" s="152" t="n">
        <v>27</v>
      </c>
      <c r="B43" s="86" t="n"/>
      <c r="C43" s="153" t="inlineStr">
        <is>
          <t>27.2.01.03-0011</t>
        </is>
      </c>
      <c r="D43" s="153" t="inlineStr">
        <is>
          <t>Зажим двухболтовой</t>
        </is>
      </c>
      <c r="E43" s="86" t="inlineStr">
        <is>
          <t>кг</t>
        </is>
      </c>
      <c r="F43" s="152" t="n">
        <v>3647.336</v>
      </c>
      <c r="G43" s="73" t="n">
        <v>12</v>
      </c>
      <c r="H43" s="73">
        <f>ROUND(F43*G43,2)</f>
        <v/>
      </c>
    </row>
    <row r="44">
      <c r="A44" s="152" t="n">
        <v>28</v>
      </c>
      <c r="B44" s="86" t="n"/>
      <c r="C44" s="153" t="inlineStr">
        <is>
          <t>22.2.02.04-0026</t>
        </is>
      </c>
      <c r="D44" s="153" t="inlineStr">
        <is>
          <t>Звено промежуточное ПТР-12-1</t>
        </is>
      </c>
      <c r="E44" s="86" t="inlineStr">
        <is>
          <t>шт</t>
        </is>
      </c>
      <c r="F44" s="152" t="n">
        <v>134</v>
      </c>
      <c r="G44" s="73" t="n">
        <v>307.58</v>
      </c>
      <c r="H44" s="73">
        <f>ROUND(F44*G44,2)</f>
        <v/>
      </c>
    </row>
    <row r="45">
      <c r="A45" s="152" t="n">
        <v>29</v>
      </c>
      <c r="B45" s="86" t="n"/>
      <c r="C45" s="153" t="inlineStr">
        <is>
          <t>22.2.02.04-0037</t>
        </is>
      </c>
      <c r="D45" s="153" t="inlineStr">
        <is>
          <t>Звено промежуточное регулируемое ПРР-12-1А</t>
        </is>
      </c>
      <c r="E45" s="86" t="inlineStr">
        <is>
          <t>шт</t>
        </is>
      </c>
      <c r="F45" s="152" t="n">
        <v>150</v>
      </c>
      <c r="G45" s="73" t="n">
        <v>169.51</v>
      </c>
      <c r="H45" s="73">
        <f>ROUND(F45*G45,2)</f>
        <v/>
      </c>
    </row>
    <row r="46" ht="31.7" customHeight="1" s="113">
      <c r="A46" s="152" t="n">
        <v>30</v>
      </c>
      <c r="B46" s="86" t="n"/>
      <c r="C46" s="153" t="inlineStr">
        <is>
          <t>22.2.02.06-0011</t>
        </is>
      </c>
      <c r="D46" s="153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2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2" t="n">
        <v>31</v>
      </c>
      <c r="B47" s="86" t="n"/>
      <c r="C47" s="153" t="inlineStr">
        <is>
          <t>20.1.02.22-0006</t>
        </is>
      </c>
      <c r="D47" s="153" t="inlineStr">
        <is>
          <t>Ушко однолапчатое У1-12-16</t>
        </is>
      </c>
      <c r="E47" s="86" t="inlineStr">
        <is>
          <t>шт</t>
        </is>
      </c>
      <c r="F47" s="152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2" t="n">
        <v>32</v>
      </c>
      <c r="B48" s="86" t="n"/>
      <c r="C48" s="153" t="inlineStr">
        <is>
          <t>20.1.02.22-0005</t>
        </is>
      </c>
      <c r="D48" s="153" t="inlineStr">
        <is>
          <t>Ушко: однолапчатое У1-7-16</t>
        </is>
      </c>
      <c r="E48" s="86" t="inlineStr">
        <is>
          <t>шт</t>
        </is>
      </c>
      <c r="F48" s="152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2" t="n">
        <v>33</v>
      </c>
      <c r="B49" s="86" t="n"/>
      <c r="C49" s="153" t="inlineStr">
        <is>
          <t>20.1.02.19-0013</t>
        </is>
      </c>
      <c r="D49" s="153" t="inlineStr">
        <is>
          <t>Трос грозозащитный</t>
        </is>
      </c>
      <c r="E49" s="86" t="inlineStr">
        <is>
          <t>т</t>
        </is>
      </c>
      <c r="F49" s="152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3">
      <c r="A50" s="152" t="n">
        <v>34</v>
      </c>
      <c r="B50" s="86" t="n"/>
      <c r="C50" s="153" t="inlineStr">
        <is>
          <t>25.2.02.06-0001</t>
        </is>
      </c>
      <c r="D50" s="153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2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2" t="n">
        <v>35</v>
      </c>
      <c r="B51" s="86" t="n"/>
      <c r="C51" s="153" t="inlineStr">
        <is>
          <t>20.1.02.21-0043</t>
        </is>
      </c>
      <c r="D51" s="153" t="inlineStr">
        <is>
          <t>Узел крепления КГП-7-3</t>
        </is>
      </c>
      <c r="E51" s="86" t="inlineStr">
        <is>
          <t>шт</t>
        </is>
      </c>
      <c r="F51" s="152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2" t="n">
        <v>36</v>
      </c>
      <c r="B52" s="86" t="n"/>
      <c r="C52" s="153" t="inlineStr">
        <is>
          <t>22.2.02.04-0008</t>
        </is>
      </c>
      <c r="D52" s="153" t="inlineStr">
        <is>
          <t>Звено промежуточное монтажное ПТМ-12-2</t>
        </is>
      </c>
      <c r="E52" s="86" t="inlineStr">
        <is>
          <t>шт</t>
        </is>
      </c>
      <c r="F52" s="152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2" t="n">
        <v>37</v>
      </c>
      <c r="B53" s="86" t="n"/>
      <c r="C53" s="153" t="inlineStr">
        <is>
          <t>25.2.01.07-0001</t>
        </is>
      </c>
      <c r="D53" s="153" t="inlineStr">
        <is>
          <t>Изоляторы // Изоляторы  ПС120Б</t>
        </is>
      </c>
      <c r="E53" s="86" t="inlineStr">
        <is>
          <t>шт</t>
        </is>
      </c>
      <c r="F53" s="152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2" t="n">
        <v>38</v>
      </c>
      <c r="B54" s="86" t="n"/>
      <c r="C54" s="153" t="inlineStr">
        <is>
          <t>01.7.15.10-0032</t>
        </is>
      </c>
      <c r="D54" s="153" t="inlineStr">
        <is>
          <t>Скобы СК-12-1А</t>
        </is>
      </c>
      <c r="E54" s="86" t="inlineStr">
        <is>
          <t>шт</t>
        </is>
      </c>
      <c r="F54" s="152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2" t="n">
        <v>39</v>
      </c>
      <c r="B55" s="86" t="n"/>
      <c r="C55" s="153" t="inlineStr">
        <is>
          <t>20.1.01.05-0004</t>
        </is>
      </c>
      <c r="D55" s="153" t="inlineStr">
        <is>
          <t>Зажим заземляющий прессуемый ЗПС-70-3Г</t>
        </is>
      </c>
      <c r="E55" s="86" t="inlineStr">
        <is>
          <t>шт</t>
        </is>
      </c>
      <c r="F55" s="152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2" t="n">
        <v>40</v>
      </c>
      <c r="B56" s="86" t="n"/>
      <c r="C56" s="153" t="inlineStr">
        <is>
          <t>01.7.15.10-0002</t>
        </is>
      </c>
      <c r="D56" s="153" t="inlineStr">
        <is>
          <t>Скобы длинные СКД-12-1</t>
        </is>
      </c>
      <c r="E56" s="86" t="inlineStr">
        <is>
          <t>шт</t>
        </is>
      </c>
      <c r="F56" s="152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3">
      <c r="A57" s="152" t="n">
        <v>41</v>
      </c>
      <c r="B57" s="86" t="n"/>
      <c r="C57" s="153" t="inlineStr">
        <is>
          <t>22.2.02.08-1012</t>
        </is>
      </c>
      <c r="D57" s="153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2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2" t="n">
        <v>42</v>
      </c>
      <c r="B58" s="86" t="n"/>
      <c r="C58" s="153" t="inlineStr">
        <is>
          <t>07.2.07.13-0201</t>
        </is>
      </c>
      <c r="D58" s="153" t="inlineStr">
        <is>
          <t>Стяжки винтовые</t>
        </is>
      </c>
      <c r="E58" s="86" t="inlineStr">
        <is>
          <t>шт</t>
        </is>
      </c>
      <c r="F58" s="152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2" t="n">
        <v>43</v>
      </c>
      <c r="B59" s="86" t="n"/>
      <c r="C59" s="153" t="inlineStr">
        <is>
          <t>22.2.02.23-0011</t>
        </is>
      </c>
      <c r="D59" s="153" t="inlineStr">
        <is>
          <t>Глухари</t>
        </is>
      </c>
      <c r="E59" s="86" t="inlineStr">
        <is>
          <t>100 шт</t>
        </is>
      </c>
      <c r="F59" s="152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2" t="n">
        <v>44</v>
      </c>
      <c r="B60" s="86" t="n"/>
      <c r="C60" s="153" t="inlineStr">
        <is>
          <t>20.1.02.14-1014</t>
        </is>
      </c>
      <c r="D60" s="153" t="inlineStr">
        <is>
          <t>Серьга СР-7-16</t>
        </is>
      </c>
      <c r="E60" s="86" t="inlineStr">
        <is>
          <t>шт</t>
        </is>
      </c>
      <c r="F60" s="152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3">
      <c r="A61" s="152" t="n">
        <v>45</v>
      </c>
      <c r="B61" s="86" t="n"/>
      <c r="C61" s="153" t="inlineStr">
        <is>
          <t>21.2.01.02-0086</t>
        </is>
      </c>
      <c r="D61" s="153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2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3">
      <c r="A62" s="152" t="n">
        <v>46</v>
      </c>
      <c r="B62" s="86" t="n"/>
      <c r="C62" s="153" t="inlineStr">
        <is>
          <t>999-9950</t>
        </is>
      </c>
      <c r="D62" s="153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2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2" t="n">
        <v>47</v>
      </c>
      <c r="B63" s="86" t="n"/>
      <c r="C63" s="153" t="inlineStr">
        <is>
          <t>20.1.01.05-0024</t>
        </is>
      </c>
      <c r="D63" s="153" t="inlineStr">
        <is>
          <t>Зажим заземляющий прессуемый ЗПС-70-3</t>
        </is>
      </c>
      <c r="E63" s="86" t="inlineStr">
        <is>
          <t>шт</t>
        </is>
      </c>
      <c r="F63" s="152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3">
      <c r="A64" s="152" t="n">
        <v>48</v>
      </c>
      <c r="B64" s="86" t="n"/>
      <c r="C64" s="153" t="inlineStr">
        <is>
          <t>22.2.02.20-1020</t>
        </is>
      </c>
      <c r="D64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2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3">
      <c r="A65" s="152" t="n">
        <v>49</v>
      </c>
      <c r="B65" s="86" t="n"/>
      <c r="C65" s="153" t="inlineStr">
        <is>
          <t>22.2.01.05-0041</t>
        </is>
      </c>
      <c r="D65" s="153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2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2" t="n">
        <v>50</v>
      </c>
      <c r="B66" s="86" t="n"/>
      <c r="C66" s="153" t="inlineStr">
        <is>
          <t>01.7.15.03-0042</t>
        </is>
      </c>
      <c r="D66" s="153" t="inlineStr">
        <is>
          <t>Болты с гайками и шайбами строительные</t>
        </is>
      </c>
      <c r="E66" s="86" t="inlineStr">
        <is>
          <t>кг</t>
        </is>
      </c>
      <c r="F66" s="152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2" t="n">
        <v>51</v>
      </c>
      <c r="B67" s="86" t="n"/>
      <c r="C67" s="153" t="inlineStr">
        <is>
          <t>14.4.02.09-0001</t>
        </is>
      </c>
      <c r="D67" s="153" t="inlineStr">
        <is>
          <t>Краска</t>
        </is>
      </c>
      <c r="E67" s="86" t="inlineStr">
        <is>
          <t>кг</t>
        </is>
      </c>
      <c r="F67" s="152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3">
      <c r="A68" s="152" t="n">
        <v>52</v>
      </c>
      <c r="B68" s="86" t="n"/>
      <c r="C68" s="153" t="inlineStr">
        <is>
          <t>08.3.07.01-0076</t>
        </is>
      </c>
      <c r="D68" s="153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2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2" t="n">
        <v>53</v>
      </c>
      <c r="B69" s="86" t="n"/>
      <c r="C69" s="153" t="inlineStr">
        <is>
          <t>20.1.02.13-0003</t>
        </is>
      </c>
      <c r="D69" s="153" t="inlineStr">
        <is>
          <t>Рог разрядный: верхний РРВ-135</t>
        </is>
      </c>
      <c r="E69" s="86" t="inlineStr">
        <is>
          <t>шт</t>
        </is>
      </c>
      <c r="F69" s="152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2" t="n">
        <v>54</v>
      </c>
      <c r="B70" s="86" t="n"/>
      <c r="C70" s="153" t="inlineStr">
        <is>
          <t>20.1.02.13-0015</t>
        </is>
      </c>
      <c r="D70" s="153" t="inlineStr">
        <is>
          <t>Рог разрядный: нижний РРН-88</t>
        </is>
      </c>
      <c r="E70" s="86" t="inlineStr">
        <is>
          <t>шт</t>
        </is>
      </c>
      <c r="F70" s="152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2" t="n">
        <v>55</v>
      </c>
      <c r="B71" s="86" t="n"/>
      <c r="C71" s="153" t="inlineStr">
        <is>
          <t>22.2.02.04-0045</t>
        </is>
      </c>
      <c r="D71" s="153" t="inlineStr">
        <is>
          <t>Звено промежуточное трехлапчатое ПРТ-12-1</t>
        </is>
      </c>
      <c r="E71" s="86" t="inlineStr">
        <is>
          <t>шт</t>
        </is>
      </c>
      <c r="F71" s="152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2" t="n">
        <v>56</v>
      </c>
      <c r="B72" s="86" t="n"/>
      <c r="C72" s="153" t="inlineStr">
        <is>
          <t>20.1.02.21-0040</t>
        </is>
      </c>
      <c r="D72" s="153" t="inlineStr">
        <is>
          <t>Узел крепления КГП-7-2В</t>
        </is>
      </c>
      <c r="E72" s="86" t="inlineStr">
        <is>
          <t>шт</t>
        </is>
      </c>
      <c r="F72" s="152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2" t="n">
        <v>57</v>
      </c>
      <c r="B73" s="86" t="n"/>
      <c r="C73" s="153" t="inlineStr">
        <is>
          <t>20.1.01.11-0004</t>
        </is>
      </c>
      <c r="D73" s="153" t="inlineStr">
        <is>
          <t>Зажим: плашечный соединительный ПА 2-2</t>
        </is>
      </c>
      <c r="E73" s="86" t="inlineStr">
        <is>
          <t>шт</t>
        </is>
      </c>
      <c r="F73" s="152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2" t="n">
        <v>58</v>
      </c>
      <c r="B74" s="86" t="n"/>
      <c r="C74" s="153" t="inlineStr">
        <is>
          <t>20.1.02.14-1006</t>
        </is>
      </c>
      <c r="D74" s="153" t="inlineStr">
        <is>
          <t>Серьга СР-12-16</t>
        </is>
      </c>
      <c r="E74" s="86" t="inlineStr">
        <is>
          <t>шт</t>
        </is>
      </c>
      <c r="F74" s="152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2" t="n">
        <v>59</v>
      </c>
      <c r="B75" s="86" t="n"/>
      <c r="C75" s="153" t="inlineStr">
        <is>
          <t>01.7.07.29-0241</t>
        </is>
      </c>
      <c r="D75" s="153" t="inlineStr">
        <is>
          <t>Хомутик</t>
        </is>
      </c>
      <c r="E75" s="86" t="inlineStr">
        <is>
          <t>10 шт</t>
        </is>
      </c>
      <c r="F75" s="152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3">
      <c r="A76" s="152" t="n">
        <v>60</v>
      </c>
      <c r="B76" s="86" t="n"/>
      <c r="C76" s="153" t="inlineStr">
        <is>
          <t>01.7.06.14-0038</t>
        </is>
      </c>
      <c r="D76" s="153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2" t="n">
        <v>2.9414</v>
      </c>
      <c r="G76" s="73" t="n">
        <v>68</v>
      </c>
      <c r="H76" s="73">
        <f>ROUND(F76*G76,2)</f>
        <v/>
      </c>
    </row>
    <row r="77">
      <c r="A77" s="152" t="n">
        <v>61</v>
      </c>
      <c r="B77" s="86" t="n"/>
      <c r="C77" s="153" t="inlineStr">
        <is>
          <t>01.7.15.10-0001</t>
        </is>
      </c>
      <c r="D77" s="153" t="inlineStr">
        <is>
          <t>Скобы длинные СКД-10-1</t>
        </is>
      </c>
      <c r="E77" s="86" t="inlineStr">
        <is>
          <t>шт</t>
        </is>
      </c>
      <c r="F77" s="152" t="n">
        <v>2</v>
      </c>
      <c r="G77" s="73" t="n">
        <v>45.18</v>
      </c>
      <c r="H77" s="73">
        <f>ROUND(F77*G77,2)</f>
        <v/>
      </c>
    </row>
    <row r="78">
      <c r="A78" s="152" t="n">
        <v>62</v>
      </c>
      <c r="B78" s="86" t="n"/>
      <c r="C78" s="153" t="inlineStr">
        <is>
          <t>22.2.02.04-0046</t>
        </is>
      </c>
      <c r="D78" s="153" t="inlineStr">
        <is>
          <t>Звено промежуточное трехлапчатое ПРТ-12/7-2</t>
        </is>
      </c>
      <c r="E78" s="86" t="inlineStr">
        <is>
          <t>шт</t>
        </is>
      </c>
      <c r="F78" s="152" t="n">
        <v>2</v>
      </c>
      <c r="G78" s="73" t="n">
        <v>42.24</v>
      </c>
      <c r="H78" s="73">
        <f>ROUND(F78*G78,2)</f>
        <v/>
      </c>
    </row>
    <row r="79" ht="31.7" customHeight="1" s="113">
      <c r="A79" s="152" t="n">
        <v>63</v>
      </c>
      <c r="B79" s="86" t="n"/>
      <c r="C79" s="153" t="inlineStr">
        <is>
          <t>01.3.01.06-0050</t>
        </is>
      </c>
      <c r="D79" s="153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2" t="n">
        <v>0.00418</v>
      </c>
      <c r="G79" s="73" t="n">
        <v>17500</v>
      </c>
      <c r="H79" s="73">
        <f>ROUND(F79*G79,2)</f>
        <v/>
      </c>
    </row>
    <row r="80">
      <c r="A80" s="152" t="n">
        <v>64</v>
      </c>
      <c r="B80" s="86" t="n"/>
      <c r="C80" s="153" t="inlineStr">
        <is>
          <t>01.7.11.07-0034</t>
        </is>
      </c>
      <c r="D80" s="153" t="inlineStr">
        <is>
          <t>Электроды сварочные Э42А, диаметр 4 мм</t>
        </is>
      </c>
      <c r="E80" s="86" t="inlineStr">
        <is>
          <t>кг</t>
        </is>
      </c>
      <c r="F80" s="152" t="n">
        <v>6.05</v>
      </c>
      <c r="G80" s="73" t="n">
        <v>10.57</v>
      </c>
      <c r="H80" s="73">
        <f>ROUND(F80*G80,2)</f>
        <v/>
      </c>
    </row>
    <row r="81">
      <c r="A81" s="152" t="n">
        <v>65</v>
      </c>
      <c r="B81" s="86" t="n"/>
      <c r="C81" s="153" t="inlineStr">
        <is>
          <t>01.7.15.10-0031</t>
        </is>
      </c>
      <c r="D81" s="153" t="inlineStr">
        <is>
          <t>Скобы СК-7-1А</t>
        </is>
      </c>
      <c r="E81" s="86" t="inlineStr">
        <is>
          <t>шт</t>
        </is>
      </c>
      <c r="F81" s="152" t="n">
        <v>2</v>
      </c>
      <c r="G81" s="73" t="n">
        <v>28.07</v>
      </c>
      <c r="H81" s="73">
        <f>ROUND(F81*G81,2)</f>
        <v/>
      </c>
    </row>
    <row r="82">
      <c r="A82" s="152" t="n">
        <v>66</v>
      </c>
      <c r="B82" s="86" t="n"/>
      <c r="C82" s="153" t="inlineStr">
        <is>
          <t>20.1.01.12-0013</t>
        </is>
      </c>
      <c r="D82" s="153" t="inlineStr">
        <is>
          <t>Зажим поддерживающий глухой ПГН-2-6</t>
        </is>
      </c>
      <c r="E82" s="86" t="inlineStr">
        <is>
          <t>шт</t>
        </is>
      </c>
      <c r="F82" s="152" t="n">
        <v>2</v>
      </c>
      <c r="G82" s="73" t="n">
        <v>17.73</v>
      </c>
      <c r="H82" s="73">
        <f>ROUND(F82*G82,2)</f>
        <v/>
      </c>
    </row>
    <row r="83">
      <c r="A83" s="152" t="n">
        <v>67</v>
      </c>
      <c r="B83" s="86" t="n"/>
      <c r="C83" s="153" t="inlineStr">
        <is>
          <t>01.7.20.08-0031</t>
        </is>
      </c>
      <c r="D83" s="153" t="inlineStr">
        <is>
          <t>Бязь суровая</t>
        </is>
      </c>
      <c r="E83" s="86" t="inlineStr">
        <is>
          <t>10 м2</t>
        </is>
      </c>
      <c r="F83" s="152" t="n">
        <v>0.363</v>
      </c>
      <c r="G83" s="73" t="n">
        <v>79.09999999999999</v>
      </c>
      <c r="H83" s="73">
        <f>ROUND(F83*G83,2)</f>
        <v/>
      </c>
    </row>
    <row r="84" ht="31.7" customHeight="1" s="113">
      <c r="A84" s="152" t="n">
        <v>68</v>
      </c>
      <c r="B84" s="86" t="n"/>
      <c r="C84" s="153" t="inlineStr">
        <is>
          <t>01.3.01.07-0009</t>
        </is>
      </c>
      <c r="D84" s="153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2" t="n">
        <v>0.0429</v>
      </c>
      <c r="G84" s="73" t="n">
        <v>38.89</v>
      </c>
      <c r="H84" s="73">
        <f>ROUND(F84*G84,2)</f>
        <v/>
      </c>
    </row>
    <row r="85">
      <c r="A85" s="152" t="n">
        <v>69</v>
      </c>
      <c r="B85" s="86" t="n"/>
      <c r="C85" s="153" t="inlineStr">
        <is>
          <t>01.7.03.04-0001</t>
        </is>
      </c>
      <c r="D85" s="153" t="inlineStr">
        <is>
          <t>Электроэнергия</t>
        </is>
      </c>
      <c r="E85" s="86" t="inlineStr">
        <is>
          <t>кВт-ч</t>
        </is>
      </c>
      <c r="F85" s="152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5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5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7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4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3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3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9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3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3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3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3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3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3">
      <c r="I2" s="115" t="n"/>
      <c r="J2" s="45" t="inlineStr">
        <is>
          <t>Приложение №5</t>
        </is>
      </c>
    </row>
    <row r="4" ht="12.75" customFormat="1" customHeight="1" s="95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95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48 шт., максимально-допустимая растягивающая нагрузка 30 кН</t>
        </is>
      </c>
    </row>
    <row r="7" ht="12.75" customFormat="1" customHeight="1" s="95">
      <c r="A7" s="168">
        <f>'Прил.1 Сравнит табл'!B9</f>
        <v/>
      </c>
      <c r="I7" s="155" t="n"/>
      <c r="J7" s="155" t="n"/>
    </row>
    <row r="8" ht="12.75" customFormat="1" customHeight="1" s="95"/>
    <row r="9" ht="27" customHeight="1" s="113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4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4" t="n"/>
    </row>
    <row r="10" ht="28.5" customHeight="1" s="113">
      <c r="A10" s="196" t="n"/>
      <c r="B10" s="196" t="n"/>
      <c r="C10" s="196" t="n"/>
      <c r="D10" s="196" t="n"/>
      <c r="E10" s="196" t="n"/>
      <c r="F10" s="158" t="inlineStr">
        <is>
          <t>на ед. изм.</t>
        </is>
      </c>
      <c r="G10" s="158" t="inlineStr">
        <is>
          <t>общая</t>
        </is>
      </c>
      <c r="H10" s="196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69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28" t="n"/>
      <c r="J12" s="28" t="n"/>
      <c r="L12" s="200" t="n"/>
    </row>
    <row r="13" ht="25.5" customHeight="1" s="113">
      <c r="A13" s="158" t="n">
        <v>1</v>
      </c>
      <c r="B13" s="32" t="inlineStr">
        <is>
          <t>1-3-3</t>
        </is>
      </c>
      <c r="C13" s="157" t="inlineStr">
        <is>
          <t>Затраты труда рабочих (средний разряд работы 3,3)</t>
        </is>
      </c>
      <c r="D13" s="158" t="inlineStr">
        <is>
          <t>чел.-ч.</t>
        </is>
      </c>
      <c r="E13" s="201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8" t="n">
        <v>2</v>
      </c>
      <c r="B14" s="32" t="inlineStr">
        <is>
          <t>10-3-1</t>
        </is>
      </c>
      <c r="C14" s="157" t="inlineStr">
        <is>
          <t>Инженер I категории</t>
        </is>
      </c>
      <c r="D14" s="158" t="inlineStr">
        <is>
          <t>чел.-ч</t>
        </is>
      </c>
      <c r="E14" s="201" t="n">
        <v>83.81999999999999</v>
      </c>
      <c r="F14" s="14" t="n">
        <v>15.49</v>
      </c>
      <c r="G14" s="14">
        <f>ROUND(E14*F14,2)</f>
        <v/>
      </c>
      <c r="H14" s="161">
        <f>G14/G16</f>
        <v/>
      </c>
      <c r="I14" s="14">
        <f>ФОТр.тек.!E21</f>
        <v/>
      </c>
      <c r="J14" s="38">
        <f>ROUND(I14*E14,2)</f>
        <v/>
      </c>
    </row>
    <row r="15">
      <c r="A15" s="158" t="n">
        <v>3</v>
      </c>
      <c r="B15" s="32" t="inlineStr">
        <is>
          <t>10-2-1</t>
        </is>
      </c>
      <c r="C15" s="157" t="inlineStr">
        <is>
          <t>Ведущий инженер</t>
        </is>
      </c>
      <c r="D15" s="158" t="inlineStr">
        <is>
          <t>чел.-ч</t>
        </is>
      </c>
      <c r="E15" s="201" t="n">
        <v>49.17</v>
      </c>
      <c r="F15" s="14" t="n">
        <v>16.93</v>
      </c>
      <c r="G15" s="14">
        <f>ROUND(E15*F15,2)</f>
        <v/>
      </c>
      <c r="H15" s="161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8" t="n"/>
      <c r="B16" s="158" t="n"/>
      <c r="C16" s="169" t="inlineStr">
        <is>
          <t>Итого по разделу "Затраты труда рабочих-строителей"</t>
        </is>
      </c>
      <c r="D16" s="158" t="inlineStr">
        <is>
          <t>чел.-ч.</t>
        </is>
      </c>
      <c r="E16" s="201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8" t="n"/>
      <c r="B17" s="157" t="inlineStr">
        <is>
          <t>Затраты труда машинистов</t>
        </is>
      </c>
      <c r="C17" s="193" t="n"/>
      <c r="D17" s="193" t="n"/>
      <c r="E17" s="193" t="n"/>
      <c r="F17" s="193" t="n"/>
      <c r="G17" s="193" t="n"/>
      <c r="H17" s="194" t="n"/>
      <c r="I17" s="28" t="n"/>
      <c r="J17" s="28" t="n"/>
      <c r="L17" s="200" t="n"/>
    </row>
    <row r="18" ht="14.25" customFormat="1" customHeight="1" s="105">
      <c r="A18" s="158" t="n">
        <v>4</v>
      </c>
      <c r="B18" s="158" t="n">
        <v>2</v>
      </c>
      <c r="C18" s="157" t="inlineStr">
        <is>
          <t>Затраты труда машинистов</t>
        </is>
      </c>
      <c r="D18" s="158" t="inlineStr">
        <is>
          <t>чел.-ч.</t>
        </is>
      </c>
      <c r="E18" s="201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8" t="n"/>
      <c r="B19" s="169" t="inlineStr">
        <is>
          <t>Машины и механизмы</t>
        </is>
      </c>
      <c r="C19" s="193" t="n"/>
      <c r="D19" s="193" t="n"/>
      <c r="E19" s="193" t="n"/>
      <c r="F19" s="193" t="n"/>
      <c r="G19" s="193" t="n"/>
      <c r="H19" s="194" t="n"/>
      <c r="I19" s="170" t="n"/>
      <c r="J19" s="170" t="n"/>
    </row>
    <row r="20" ht="14.25" customFormat="1" customHeight="1" s="105">
      <c r="A20" s="158" t="n"/>
      <c r="B20" s="157" t="inlineStr">
        <is>
          <t>Основные машины и механизмы</t>
        </is>
      </c>
      <c r="C20" s="193" t="n"/>
      <c r="D20" s="193" t="n"/>
      <c r="E20" s="193" t="n"/>
      <c r="F20" s="193" t="n"/>
      <c r="G20" s="193" t="n"/>
      <c r="H20" s="194" t="n"/>
      <c r="I20" s="28" t="n"/>
      <c r="J20" s="28" t="n"/>
    </row>
    <row r="21" ht="38.25" customFormat="1" customHeight="1" s="105">
      <c r="A21" s="158" t="n">
        <v>5</v>
      </c>
      <c r="B21" s="32" t="inlineStr">
        <is>
          <t>91.11.01-012</t>
        </is>
      </c>
      <c r="C21" s="157" t="inlineStr">
        <is>
          <t>Машины монтажные для выполнения работ при прокладке и монтаже кабеля на базе автомобиля</t>
        </is>
      </c>
      <c r="D21" s="158" t="inlineStr">
        <is>
          <t>маш.час</t>
        </is>
      </c>
      <c r="E21" s="201" t="n">
        <v>2735.502</v>
      </c>
      <c r="F21" s="176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8" t="n"/>
      <c r="C22" s="157" t="inlineStr">
        <is>
          <t>Итого основные машины и механизмы</t>
        </is>
      </c>
      <c r="D22" s="158" t="n"/>
      <c r="E22" s="202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200" t="n"/>
    </row>
    <row r="23" hidden="1" outlineLevel="1" ht="25.5" customFormat="1" customHeight="1" s="105">
      <c r="A23" s="158" t="n">
        <v>6</v>
      </c>
      <c r="B23" s="32" t="inlineStr">
        <is>
          <t>91.05.05-015</t>
        </is>
      </c>
      <c r="C23" s="157" t="inlineStr">
        <is>
          <t>Краны на автомобильном ходу, грузоподъемность 16 т</t>
        </is>
      </c>
      <c r="D23" s="158" t="inlineStr">
        <is>
          <t>маш.час</t>
        </is>
      </c>
      <c r="E23" s="201" t="n">
        <v>37.18</v>
      </c>
      <c r="F23" s="176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25.5" customFormat="1" customHeight="1" s="105">
      <c r="A24" s="158" t="n">
        <v>7</v>
      </c>
      <c r="B24" s="32" t="inlineStr">
        <is>
          <t>91.06.06-014</t>
        </is>
      </c>
      <c r="C24" s="157" t="inlineStr">
        <is>
          <t>Автогидроподъемники, высота подъема 28 м</t>
        </is>
      </c>
      <c r="D24" s="158" t="inlineStr">
        <is>
          <t>маш.час</t>
        </is>
      </c>
      <c r="E24" s="201" t="n">
        <v>11.55</v>
      </c>
      <c r="F24" s="176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14.25" customFormat="1" customHeight="1" s="105">
      <c r="A25" s="158" t="n">
        <v>8</v>
      </c>
      <c r="B25" s="32" t="inlineStr">
        <is>
          <t>91.21.22-341</t>
        </is>
      </c>
      <c r="C25" s="157" t="inlineStr">
        <is>
          <t>Рефлектометры</t>
        </is>
      </c>
      <c r="D25" s="158" t="inlineStr">
        <is>
          <t>маш.час</t>
        </is>
      </c>
      <c r="E25" s="201" t="n">
        <v>151.47</v>
      </c>
      <c r="F25" s="176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200" t="n"/>
    </row>
    <row r="26" hidden="1" outlineLevel="1" ht="25.5" customFormat="1" customHeight="1" s="105">
      <c r="A26" s="158" t="n">
        <v>9</v>
      </c>
      <c r="B26" s="32" t="inlineStr">
        <is>
          <t>91.06.06-042</t>
        </is>
      </c>
      <c r="C26" s="157" t="inlineStr">
        <is>
          <t>Подъемники гидравлические, высота подъема 10 м</t>
        </is>
      </c>
      <c r="D26" s="158" t="inlineStr">
        <is>
          <t>маш.час</t>
        </is>
      </c>
      <c r="E26" s="201" t="n">
        <v>46.53</v>
      </c>
      <c r="F26" s="176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200" t="n"/>
    </row>
    <row r="27" hidden="1" outlineLevel="1" ht="25.5" customFormat="1" customHeight="1" s="105">
      <c r="A27" s="158" t="n">
        <v>10</v>
      </c>
      <c r="B27" s="32" t="inlineStr">
        <is>
          <t>91.17.04-194</t>
        </is>
      </c>
      <c r="C27" s="157" t="inlineStr">
        <is>
          <t>Аппараты сварочные для сварки оптических кабелей со скалывателем</t>
        </is>
      </c>
      <c r="D27" s="158" t="inlineStr">
        <is>
          <t>маш.час</t>
        </is>
      </c>
      <c r="E27" s="201" t="n">
        <v>35.97</v>
      </c>
      <c r="F27" s="176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200" t="n"/>
    </row>
    <row r="28" hidden="1" outlineLevel="1" ht="25.5" customFormat="1" customHeight="1" s="105">
      <c r="A28" s="158" t="n">
        <v>11</v>
      </c>
      <c r="B28" s="32" t="inlineStr">
        <is>
          <t>91.14.02-001</t>
        </is>
      </c>
      <c r="C28" s="157" t="inlineStr">
        <is>
          <t>Автомобили бортовые, грузоподъемность до 5 т</t>
        </is>
      </c>
      <c r="D28" s="158" t="inlineStr">
        <is>
          <t>маш.час</t>
        </is>
      </c>
      <c r="E28" s="201" t="n">
        <v>3.3</v>
      </c>
      <c r="F28" s="176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200" t="n"/>
    </row>
    <row r="29" hidden="1" outlineLevel="1" ht="25.5" customFormat="1" customHeight="1" s="105">
      <c r="A29" s="158" t="n">
        <v>12</v>
      </c>
      <c r="B29" s="32" t="inlineStr">
        <is>
          <t>91.17.04-233</t>
        </is>
      </c>
      <c r="C29" s="157" t="inlineStr">
        <is>
          <t>Установки для сварки ручной дуговой (постоянного тока)</t>
        </is>
      </c>
      <c r="D29" s="158" t="inlineStr">
        <is>
          <t>маш.час</t>
        </is>
      </c>
      <c r="E29" s="201" t="n">
        <v>14.52</v>
      </c>
      <c r="F29" s="176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200" t="n"/>
    </row>
    <row r="30" hidden="1" outlineLevel="1" ht="25.5" customFormat="1" customHeight="1" s="105">
      <c r="A30" s="158" t="n">
        <v>13</v>
      </c>
      <c r="B30" s="32" t="inlineStr">
        <is>
          <t>91.06.01-003</t>
        </is>
      </c>
      <c r="C30" s="157" t="inlineStr">
        <is>
          <t>Домкраты гидравлические, грузоподъемность 63-100 т</t>
        </is>
      </c>
      <c r="D30" s="158" t="inlineStr">
        <is>
          <t>маш.час</t>
        </is>
      </c>
      <c r="E30" s="201" t="n">
        <v>27.72</v>
      </c>
      <c r="F30" s="176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200" t="n"/>
    </row>
    <row r="31" collapsed="1" ht="14.25" customFormat="1" customHeight="1" s="105">
      <c r="A31" s="158" t="n"/>
      <c r="B31" s="158" t="n"/>
      <c r="C31" s="157" t="inlineStr">
        <is>
          <t>Итого прочие машины и механизмы</t>
        </is>
      </c>
      <c r="D31" s="158" t="n"/>
      <c r="E31" s="159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3" t="n"/>
      <c r="L31" s="200" t="n"/>
    </row>
    <row r="32" ht="25.5" customFormat="1" customHeight="1" s="105">
      <c r="A32" s="158" t="n"/>
      <c r="B32" s="171" t="n"/>
      <c r="C32" s="162" t="inlineStr">
        <is>
          <t>Итого по разделу «Машины и механизмы»</t>
        </is>
      </c>
      <c r="D32" s="171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2" t="inlineStr">
        <is>
          <t xml:space="preserve">Оборудование </t>
        </is>
      </c>
      <c r="C33" s="204" t="n"/>
      <c r="D33" s="204" t="n"/>
      <c r="E33" s="204" t="n"/>
      <c r="F33" s="204" t="n"/>
      <c r="G33" s="204" t="n"/>
      <c r="H33" s="204" t="n"/>
      <c r="I33" s="204" t="n"/>
      <c r="J33" s="205" t="n"/>
    </row>
    <row r="34" ht="15" customHeight="1" s="113">
      <c r="A34" s="158" t="n"/>
      <c r="B34" s="157" t="inlineStr">
        <is>
          <t>Основное оборудование</t>
        </is>
      </c>
      <c r="C34" s="193" t="n"/>
      <c r="D34" s="193" t="n"/>
      <c r="E34" s="193" t="n"/>
      <c r="F34" s="193" t="n"/>
      <c r="G34" s="193" t="n"/>
      <c r="H34" s="193" t="n"/>
      <c r="I34" s="193" t="n"/>
      <c r="J34" s="194" t="n"/>
    </row>
    <row r="35">
      <c r="A35" s="53" t="n"/>
      <c r="B35" s="158" t="n"/>
      <c r="C35" s="157" t="inlineStr">
        <is>
          <t>Итого основное оборудование</t>
        </is>
      </c>
      <c r="D35" s="158" t="n"/>
      <c r="E35" s="201" t="n"/>
      <c r="F35" s="160" t="n"/>
      <c r="G35" s="14" t="n">
        <v>0</v>
      </c>
      <c r="H35" s="170" t="n"/>
      <c r="I35" s="14" t="n"/>
      <c r="J35" s="14" t="n">
        <v>0</v>
      </c>
      <c r="K35" s="203" t="n"/>
    </row>
    <row r="36">
      <c r="A36" s="53" t="n"/>
      <c r="B36" s="158" t="n"/>
      <c r="C36" s="157" t="inlineStr">
        <is>
          <t>Итого прочее оборудование</t>
        </is>
      </c>
      <c r="D36" s="158" t="n"/>
      <c r="E36" s="159" t="n"/>
      <c r="F36" s="160" t="n"/>
      <c r="G36" s="14" t="n">
        <v>0</v>
      </c>
      <c r="H36" s="170" t="n"/>
      <c r="I36" s="14" t="n"/>
      <c r="J36" s="14" t="n">
        <v>0</v>
      </c>
      <c r="K36" s="203" t="n"/>
      <c r="L36" s="206" t="n"/>
    </row>
    <row r="37">
      <c r="A37" s="158" t="n"/>
      <c r="B37" s="158" t="n"/>
      <c r="C37" s="169" t="inlineStr">
        <is>
          <t>Итого по разделу «Оборудование»</t>
        </is>
      </c>
      <c r="D37" s="158" t="n"/>
      <c r="E37" s="159" t="n"/>
      <c r="F37" s="160" t="n"/>
      <c r="G37" s="14">
        <f>G35+G36</f>
        <v/>
      </c>
      <c r="H37" s="170" t="n"/>
      <c r="I37" s="14" t="n"/>
      <c r="J37" s="14">
        <f>J36+J35</f>
        <v/>
      </c>
      <c r="K37" s="203" t="n"/>
    </row>
    <row r="38" ht="25.5" customHeight="1" s="113">
      <c r="A38" s="158" t="n"/>
      <c r="B38" s="158" t="n"/>
      <c r="C38" s="157" t="inlineStr">
        <is>
          <t>в том числе технологическое оборудование</t>
        </is>
      </c>
      <c r="D38" s="158" t="n"/>
      <c r="E38" s="159" t="n"/>
      <c r="F38" s="160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3" t="n"/>
    </row>
    <row r="39" ht="14.25" customFormat="1" customHeight="1" s="105">
      <c r="A39" s="172" t="n"/>
      <c r="B39" s="207" t="inlineStr">
        <is>
          <t>Материалы</t>
        </is>
      </c>
      <c r="J39" s="208" t="n"/>
      <c r="K39" s="203" t="n"/>
    </row>
    <row r="40" ht="14.25" customFormat="1" customHeight="1" s="105">
      <c r="A40" s="158" t="n"/>
      <c r="B40" s="157" t="inlineStr">
        <is>
          <t>Основные материалы</t>
        </is>
      </c>
      <c r="C40" s="193" t="n"/>
      <c r="D40" s="193" t="n"/>
      <c r="E40" s="193" t="n"/>
      <c r="F40" s="193" t="n"/>
      <c r="G40" s="193" t="n"/>
      <c r="H40" s="194" t="n"/>
      <c r="I40" s="170" t="n"/>
      <c r="J40" s="170" t="n"/>
    </row>
    <row r="41" ht="25.5" customFormat="1" customHeight="1" s="105">
      <c r="A41" s="158" t="n">
        <v>14</v>
      </c>
      <c r="B41" s="32" t="inlineStr">
        <is>
          <t>БЦ.95.38</t>
        </is>
      </c>
      <c r="C41" s="157" t="inlineStr">
        <is>
          <t>Кабель оптический ОКСН на 48 волокон МДРН 30 кН</t>
        </is>
      </c>
      <c r="D41" s="158" t="inlineStr">
        <is>
          <t>1000 м</t>
        </is>
      </c>
      <c r="E41" s="201" t="n">
        <v>147.07</v>
      </c>
      <c r="F41" s="176">
        <f>ROUND(I41/Прил.10!D12,2)</f>
        <v/>
      </c>
      <c r="G41" s="14">
        <f>ROUND(E41*F41,2)</f>
        <v/>
      </c>
      <c r="H41" s="170">
        <f>G41/$G$96</f>
        <v/>
      </c>
      <c r="I41" s="14" t="n">
        <v>184346.16</v>
      </c>
      <c r="J41" s="14">
        <f>ROUND(I41*E41,2)</f>
        <v/>
      </c>
    </row>
    <row r="42" ht="63.75" customFormat="1" customHeight="1" s="105">
      <c r="A42" s="158" t="n">
        <v>15</v>
      </c>
      <c r="B42" s="32" t="inlineStr">
        <is>
          <t>08.2.02.06-0001</t>
        </is>
      </c>
      <c r="C42" s="157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8" t="inlineStr">
        <is>
          <t>10 м</t>
        </is>
      </c>
      <c r="E42" s="201" t="n">
        <v>15442.35</v>
      </c>
      <c r="F42" s="176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8" t="n">
        <v>16</v>
      </c>
      <c r="B43" s="32" t="inlineStr">
        <is>
          <t>22.2.02.01-0005</t>
        </is>
      </c>
      <c r="C43" s="157" t="inlineStr">
        <is>
          <t>Гаситель вибрации ГВ-4433-02</t>
        </is>
      </c>
      <c r="D43" s="158" t="inlineStr">
        <is>
          <t>шт</t>
        </is>
      </c>
      <c r="E43" s="201" t="n">
        <v>1070</v>
      </c>
      <c r="F43" s="176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8" t="n">
        <v>17</v>
      </c>
      <c r="B44" s="32" t="inlineStr">
        <is>
          <t>20.1.02.10-0002</t>
        </is>
      </c>
      <c r="C44" s="157" t="inlineStr">
        <is>
          <t>Подвес металлический кабелей связи</t>
        </is>
      </c>
      <c r="D44" s="158" t="inlineStr">
        <is>
          <t>т</t>
        </is>
      </c>
      <c r="E44" s="201" t="n">
        <v>9.706619999999999</v>
      </c>
      <c r="F44" s="176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8" t="n">
        <v>18</v>
      </c>
      <c r="B45" s="32" t="inlineStr">
        <is>
          <t>22.2.01.03-0003</t>
        </is>
      </c>
      <c r="C45" s="157" t="inlineStr">
        <is>
          <t>Изолятор подвесной стеклянный ПСД-70Е // Изоляторы ПС70Е</t>
        </is>
      </c>
      <c r="D45" s="158" t="inlineStr">
        <is>
          <t>шт</t>
        </is>
      </c>
      <c r="E45" s="201" t="n">
        <v>505</v>
      </c>
      <c r="F45" s="176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8" t="n">
        <v>19</v>
      </c>
      <c r="B46" s="32" t="inlineStr">
        <is>
          <t>20.1.01.12-0032</t>
        </is>
      </c>
      <c r="C46" s="157" t="inlineStr">
        <is>
          <t>Зажим поддерживающий марки SO 140 // Зажим поддерживающий ПСО-140,9/11,1П-33</t>
        </is>
      </c>
      <c r="D46" s="158" t="inlineStr">
        <is>
          <t>100 шт</t>
        </is>
      </c>
      <c r="E46" s="201" t="n">
        <v>4.82</v>
      </c>
      <c r="F46" s="176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8" t="n">
        <v>20</v>
      </c>
      <c r="B47" s="32" t="inlineStr">
        <is>
          <t>22.2.01.05-0052</t>
        </is>
      </c>
      <c r="C47" s="157" t="inlineStr">
        <is>
          <t>Изолятор опорный ИОС-35-500-03 УХЛ, Т1 // Изоляторы опорные ОСПК-12,5-35-А-2У</t>
        </is>
      </c>
      <c r="D47" s="158" t="inlineStr">
        <is>
          <t>шт</t>
        </is>
      </c>
      <c r="E47" s="201" t="n">
        <v>114</v>
      </c>
      <c r="F47" s="176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8" t="n"/>
      <c r="C48" s="157" t="inlineStr">
        <is>
          <t>Итого основные материалы</t>
        </is>
      </c>
      <c r="D48" s="158" t="n"/>
      <c r="E48" s="201" t="n"/>
      <c r="F48" s="160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3" t="n"/>
    </row>
    <row r="49" hidden="1" outlineLevel="1" ht="89.45" customFormat="1" customHeight="1" s="105">
      <c r="A49" s="158" t="n">
        <v>21</v>
      </c>
      <c r="B49" s="48" t="inlineStr">
        <is>
          <t>22.2.02.20-1020</t>
        </is>
      </c>
      <c r="C49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8" t="inlineStr">
        <is>
          <t>компл</t>
        </is>
      </c>
      <c r="E49" s="201" t="n">
        <v>1127</v>
      </c>
      <c r="F49" s="176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8" t="n">
        <v>22</v>
      </c>
      <c r="B50" s="32" t="inlineStr">
        <is>
          <t>20.5.04.04-0050</t>
        </is>
      </c>
      <c r="C50" s="157" t="inlineStr">
        <is>
          <t>Зажим натяжной: спиральный НС-11,4-02 // Зажимы натяжные НСО-10,9/11,1П</t>
        </is>
      </c>
      <c r="D50" s="158" t="inlineStr">
        <is>
          <t>шт</t>
        </is>
      </c>
      <c r="E50" s="201" t="n">
        <v>152</v>
      </c>
      <c r="F50" s="176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8" t="n">
        <v>23</v>
      </c>
      <c r="B51" s="32" t="inlineStr">
        <is>
          <t>22.1.01.01-0032</t>
        </is>
      </c>
      <c r="C51" s="157" t="inlineStr">
        <is>
          <t>Боксы кабельные, тип БМ2-2 // Барабан для шлейфов кабеля БШ</t>
        </is>
      </c>
      <c r="D51" s="158" t="inlineStr">
        <is>
          <t>шт</t>
        </is>
      </c>
      <c r="E51" s="201" t="n">
        <v>33</v>
      </c>
      <c r="F51" s="176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8" t="n">
        <v>24</v>
      </c>
      <c r="B52" s="32" t="inlineStr">
        <is>
          <t>27.2.01.03-0011</t>
        </is>
      </c>
      <c r="C52" s="157" t="inlineStr">
        <is>
          <t>Зажим двухболтовой</t>
        </is>
      </c>
      <c r="D52" s="158" t="inlineStr">
        <is>
          <t>кг</t>
        </is>
      </c>
      <c r="E52" s="201" t="n">
        <v>3647.336</v>
      </c>
      <c r="F52" s="176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8" t="n">
        <v>25</v>
      </c>
      <c r="B53" s="32" t="inlineStr">
        <is>
          <t>22.2.02.04-0026</t>
        </is>
      </c>
      <c r="C53" s="157" t="inlineStr">
        <is>
          <t>Звено промежуточное ПТР-12-1</t>
        </is>
      </c>
      <c r="D53" s="158" t="inlineStr">
        <is>
          <t>шт</t>
        </is>
      </c>
      <c r="E53" s="201" t="n">
        <v>134</v>
      </c>
      <c r="F53" s="176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8" t="n">
        <v>26</v>
      </c>
      <c r="B54" s="32" t="inlineStr">
        <is>
          <t>22.2.02.04-0037</t>
        </is>
      </c>
      <c r="C54" s="157" t="inlineStr">
        <is>
          <t>Звено промежуточное регулируемое ПРР-12-1А</t>
        </is>
      </c>
      <c r="D54" s="158" t="inlineStr">
        <is>
          <t>шт</t>
        </is>
      </c>
      <c r="E54" s="201" t="n">
        <v>150</v>
      </c>
      <c r="F54" s="176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8" t="n">
        <v>27</v>
      </c>
      <c r="B55" s="32" t="inlineStr">
        <is>
          <t>22.2.02.06-0011</t>
        </is>
      </c>
      <c r="C55" s="157" t="inlineStr">
        <is>
          <t>Консоли для крепления и подвески стального каната КСП-2</t>
        </is>
      </c>
      <c r="D55" s="158" t="inlineStr">
        <is>
          <t>100 шт</t>
        </is>
      </c>
      <c r="E55" s="201" t="n">
        <v>26.4726</v>
      </c>
      <c r="F55" s="176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8" t="n">
        <v>28</v>
      </c>
      <c r="B56" s="32" t="inlineStr">
        <is>
          <t>20.1.02.22-0006</t>
        </is>
      </c>
      <c r="C56" s="157" t="inlineStr">
        <is>
          <t>Ушко однолапчатое У1-12-16</t>
        </is>
      </c>
      <c r="D56" s="158" t="inlineStr">
        <is>
          <t>шт</t>
        </is>
      </c>
      <c r="E56" s="201" t="n">
        <v>150</v>
      </c>
      <c r="F56" s="176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8" t="n">
        <v>29</v>
      </c>
      <c r="B57" s="32" t="inlineStr">
        <is>
          <t>20.1.02.22-0005</t>
        </is>
      </c>
      <c r="C57" s="157" t="inlineStr">
        <is>
          <t>Ушко: однолапчатое У1-7-16</t>
        </is>
      </c>
      <c r="D57" s="158" t="inlineStr">
        <is>
          <t>шт</t>
        </is>
      </c>
      <c r="E57" s="201" t="n">
        <v>486</v>
      </c>
      <c r="F57" s="176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8" t="n">
        <v>30</v>
      </c>
      <c r="B58" s="32" t="inlineStr">
        <is>
          <t>20.1.02.19-0013</t>
        </is>
      </c>
      <c r="C58" s="157" t="inlineStr">
        <is>
          <t>Трос грозозащитный</t>
        </is>
      </c>
      <c r="D58" s="158" t="inlineStr">
        <is>
          <t>т</t>
        </is>
      </c>
      <c r="E58" s="201" t="n">
        <v>1.66</v>
      </c>
      <c r="F58" s="176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8" t="n">
        <v>31</v>
      </c>
      <c r="B59" s="32" t="inlineStr">
        <is>
          <t>25.2.02.06-0001</t>
        </is>
      </c>
      <c r="C59" s="157" t="inlineStr">
        <is>
          <t>Ограничитель грузов, тип 2, окрашенный // Ограничитель ОГК-5,0-13</t>
        </is>
      </c>
      <c r="D59" s="158" t="inlineStr">
        <is>
          <t>шт</t>
        </is>
      </c>
      <c r="E59" s="201" t="n">
        <v>50</v>
      </c>
      <c r="F59" s="176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8" t="n">
        <v>32</v>
      </c>
      <c r="B60" s="32" t="inlineStr">
        <is>
          <t>20.1.02.21-0043</t>
        </is>
      </c>
      <c r="C60" s="157" t="inlineStr">
        <is>
          <t>Узел крепления КГП-7-3</t>
        </is>
      </c>
      <c r="D60" s="158" t="inlineStr">
        <is>
          <t>шт</t>
        </is>
      </c>
      <c r="E60" s="201" t="n">
        <v>465</v>
      </c>
      <c r="F60" s="176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8" t="n">
        <v>33</v>
      </c>
      <c r="B61" s="32" t="inlineStr">
        <is>
          <t>22.2.02.04-0008</t>
        </is>
      </c>
      <c r="C61" s="157" t="inlineStr">
        <is>
          <t>Звено промежуточное монтажное ПТМ-12-2</t>
        </is>
      </c>
      <c r="D61" s="158" t="inlineStr">
        <is>
          <t>шт</t>
        </is>
      </c>
      <c r="E61" s="201" t="n">
        <v>150</v>
      </c>
      <c r="F61" s="176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8" t="n">
        <v>34</v>
      </c>
      <c r="B62" s="32" t="inlineStr">
        <is>
          <t>25.2.01.07-0001</t>
        </is>
      </c>
      <c r="C62" s="157" t="inlineStr">
        <is>
          <t>Изоляторы // Изоляторы  ПС120Б</t>
        </is>
      </c>
      <c r="D62" s="158" t="inlineStr">
        <is>
          <t>шт</t>
        </is>
      </c>
      <c r="E62" s="201" t="n">
        <v>166</v>
      </c>
      <c r="F62" s="176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8" t="n">
        <v>35</v>
      </c>
      <c r="B63" s="32" t="inlineStr">
        <is>
          <t>01.7.15.10-0032</t>
        </is>
      </c>
      <c r="C63" s="157" t="inlineStr">
        <is>
          <t>Скобы СК-12-1А</t>
        </is>
      </c>
      <c r="D63" s="158" t="inlineStr">
        <is>
          <t>шт</t>
        </is>
      </c>
      <c r="E63" s="201" t="n">
        <v>150</v>
      </c>
      <c r="F63" s="176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8" t="n">
        <v>36</v>
      </c>
      <c r="B64" s="32" t="inlineStr">
        <is>
          <t>20.1.01.05-0004</t>
        </is>
      </c>
      <c r="C64" s="157" t="inlineStr">
        <is>
          <t>Зажим заземляющий прессуемый ЗПС-70-3Г</t>
        </is>
      </c>
      <c r="D64" s="158" t="inlineStr">
        <is>
          <t>шт</t>
        </is>
      </c>
      <c r="E64" s="201" t="n">
        <v>930</v>
      </c>
      <c r="F64" s="176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8" t="n">
        <v>37</v>
      </c>
      <c r="B65" s="32" t="inlineStr">
        <is>
          <t>01.7.15.10-0002</t>
        </is>
      </c>
      <c r="C65" s="157" t="inlineStr">
        <is>
          <t>Скобы длинные СКД-12-1</t>
        </is>
      </c>
      <c r="D65" s="158" t="inlineStr">
        <is>
          <t>шт</t>
        </is>
      </c>
      <c r="E65" s="201" t="n">
        <v>150</v>
      </c>
      <c r="F65" s="176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8" t="n">
        <v>38</v>
      </c>
      <c r="B66" s="32" t="inlineStr">
        <is>
          <t>22.2.02.08-1012</t>
        </is>
      </c>
      <c r="C66" s="157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8" t="inlineStr">
        <is>
          <t>компл</t>
        </is>
      </c>
      <c r="E66" s="201" t="n">
        <v>33</v>
      </c>
      <c r="F66" s="176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8" t="n">
        <v>39</v>
      </c>
      <c r="B67" s="32" t="inlineStr">
        <is>
          <t>07.2.07.13-0201</t>
        </is>
      </c>
      <c r="C67" s="157" t="inlineStr">
        <is>
          <t>Стяжки винтовые</t>
        </is>
      </c>
      <c r="D67" s="158" t="inlineStr">
        <is>
          <t>шт</t>
        </is>
      </c>
      <c r="E67" s="201" t="n">
        <v>294.14</v>
      </c>
      <c r="F67" s="176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8" t="n">
        <v>40</v>
      </c>
      <c r="B68" s="32" t="inlineStr">
        <is>
          <t>22.2.02.23-0011</t>
        </is>
      </c>
      <c r="C68" s="157" t="inlineStr">
        <is>
          <t>Глухари</t>
        </is>
      </c>
      <c r="D68" s="158" t="inlineStr">
        <is>
          <t>100 шт</t>
        </is>
      </c>
      <c r="E68" s="201" t="n">
        <v>37.20871</v>
      </c>
      <c r="F68" s="176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8" t="n">
        <v>41</v>
      </c>
      <c r="B69" s="32" t="inlineStr">
        <is>
          <t>20.1.02.14-1014</t>
        </is>
      </c>
      <c r="C69" s="157" t="inlineStr">
        <is>
          <t>Серьга СР-7-16</t>
        </is>
      </c>
      <c r="D69" s="158" t="inlineStr">
        <is>
          <t>шт</t>
        </is>
      </c>
      <c r="E69" s="201" t="n">
        <v>599</v>
      </c>
      <c r="F69" s="176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8" t="n">
        <v>42</v>
      </c>
      <c r="B70" s="32" t="inlineStr">
        <is>
          <t>21.2.01.02-0086</t>
        </is>
      </c>
      <c r="C70" s="157" t="inlineStr">
        <is>
          <t>Провод неизолированный для воздушных линий электропередачи АС 70/11</t>
        </is>
      </c>
      <c r="D70" s="158" t="inlineStr">
        <is>
          <t>т</t>
        </is>
      </c>
      <c r="E70" s="201" t="n">
        <v>0.1491</v>
      </c>
      <c r="F70" s="176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8" t="n">
        <v>43</v>
      </c>
      <c r="B71" s="32" t="inlineStr">
        <is>
          <t>999-9950</t>
        </is>
      </c>
      <c r="C71" s="157" t="inlineStr">
        <is>
          <t>Вспомогательные ненормируемые ресурсы (2% от Оплаты труда рабочих)</t>
        </is>
      </c>
      <c r="D71" s="158" t="inlineStr">
        <is>
          <t>руб</t>
        </is>
      </c>
      <c r="E71" s="201" t="n">
        <v>4089.162</v>
      </c>
      <c r="F71" s="176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8" t="n">
        <v>44</v>
      </c>
      <c r="B72" s="32" t="inlineStr">
        <is>
          <t>20.1.01.05-0024</t>
        </is>
      </c>
      <c r="C72" s="157" t="inlineStr">
        <is>
          <t>Зажим заземляющий прессуемый ЗПС-70-3</t>
        </is>
      </c>
      <c r="D72" s="158" t="inlineStr">
        <is>
          <t>шт</t>
        </is>
      </c>
      <c r="E72" s="201" t="n">
        <v>138</v>
      </c>
      <c r="F72" s="176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8" t="n">
        <v>45</v>
      </c>
      <c r="B73" s="32" t="inlineStr">
        <is>
          <t>22.2.02.20-1020</t>
        </is>
      </c>
      <c r="C73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8" t="inlineStr">
        <is>
          <t>компл</t>
        </is>
      </c>
      <c r="E73" s="201" t="n">
        <v>66</v>
      </c>
      <c r="F73" s="176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8" t="n">
        <v>46</v>
      </c>
      <c r="B74" s="32" t="inlineStr">
        <is>
          <t>22.2.01.05-0041</t>
        </is>
      </c>
      <c r="C74" s="157" t="inlineStr">
        <is>
          <t>Изолятор опорный ИОР-35-3,75 УХЛ2 // Изоляторы опорные ОСК-8-35</t>
        </is>
      </c>
      <c r="D74" s="158" t="inlineStr">
        <is>
          <t>100 шт</t>
        </is>
      </c>
      <c r="E74" s="201" t="n">
        <v>0.07000000000000001</v>
      </c>
      <c r="F74" s="176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8" t="n">
        <v>47</v>
      </c>
      <c r="B75" s="32" t="inlineStr">
        <is>
          <t>01.7.15.03-0042</t>
        </is>
      </c>
      <c r="C75" s="157" t="inlineStr">
        <is>
          <t>Болты с гайками и шайбами строительные</t>
        </is>
      </c>
      <c r="D75" s="158" t="inlineStr">
        <is>
          <t>кг</t>
        </is>
      </c>
      <c r="E75" s="201" t="n">
        <v>345.609</v>
      </c>
      <c r="F75" s="176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8" t="n">
        <v>48</v>
      </c>
      <c r="B76" s="32" t="inlineStr">
        <is>
          <t>14.4.02.09-0001</t>
        </is>
      </c>
      <c r="C76" s="157" t="inlineStr">
        <is>
          <t>Краска</t>
        </is>
      </c>
      <c r="D76" s="158" t="inlineStr">
        <is>
          <t>кг</t>
        </is>
      </c>
      <c r="E76" s="201" t="n">
        <v>84.7</v>
      </c>
      <c r="F76" s="176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8" t="n">
        <v>49</v>
      </c>
      <c r="B77" s="32" t="inlineStr">
        <is>
          <t>08.3.07.01-0076</t>
        </is>
      </c>
      <c r="C77" s="157" t="inlineStr">
        <is>
          <t>Прокат полосовой, горячекатаный, марка стали Ст3сп, ширина 50-200 мм, толщина 4-5 мм</t>
        </is>
      </c>
      <c r="D77" s="158" t="inlineStr">
        <is>
          <t>т</t>
        </is>
      </c>
      <c r="E77" s="201" t="n">
        <v>0.363</v>
      </c>
      <c r="F77" s="176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8" t="n">
        <v>50</v>
      </c>
      <c r="B78" s="32" t="inlineStr">
        <is>
          <t>20.1.02.13-0003</t>
        </is>
      </c>
      <c r="C78" s="157" t="inlineStr">
        <is>
          <t>Рог разрядный: верхний РРВ-135</t>
        </is>
      </c>
      <c r="D78" s="158" t="inlineStr">
        <is>
          <t>шт</t>
        </is>
      </c>
      <c r="E78" s="201" t="n">
        <v>33</v>
      </c>
      <c r="F78" s="176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8" t="n">
        <v>51</v>
      </c>
      <c r="B79" s="32" t="inlineStr">
        <is>
          <t>20.1.02.13-0015</t>
        </is>
      </c>
      <c r="C79" s="157" t="inlineStr">
        <is>
          <t>Рог разрядный: нижний РРН-88</t>
        </is>
      </c>
      <c r="D79" s="158" t="inlineStr">
        <is>
          <t>шт</t>
        </is>
      </c>
      <c r="E79" s="201" t="n">
        <v>33</v>
      </c>
      <c r="F79" s="176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8" t="n">
        <v>52</v>
      </c>
      <c r="B80" s="32" t="inlineStr">
        <is>
          <t>22.2.02.04-0045</t>
        </is>
      </c>
      <c r="C80" s="157" t="inlineStr">
        <is>
          <t>Звено промежуточное трехлапчатое ПРТ-12-1</t>
        </is>
      </c>
      <c r="D80" s="158" t="inlineStr">
        <is>
          <t>шт</t>
        </is>
      </c>
      <c r="E80" s="201" t="n">
        <v>16</v>
      </c>
      <c r="F80" s="176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8" t="n">
        <v>53</v>
      </c>
      <c r="B81" s="32" t="inlineStr">
        <is>
          <t>20.1.02.21-0040</t>
        </is>
      </c>
      <c r="C81" s="157" t="inlineStr">
        <is>
          <t>Узел крепления КГП-7-2В</t>
        </is>
      </c>
      <c r="D81" s="158" t="inlineStr">
        <is>
          <t>шт</t>
        </is>
      </c>
      <c r="E81" s="201" t="n">
        <v>19</v>
      </c>
      <c r="F81" s="176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8" t="n">
        <v>54</v>
      </c>
      <c r="B82" s="32" t="inlineStr">
        <is>
          <t>20.1.01.11-0004</t>
        </is>
      </c>
      <c r="C82" s="157" t="inlineStr">
        <is>
          <t>Зажим: плашечный соединительный ПА 2-2</t>
        </is>
      </c>
      <c r="D82" s="158" t="inlineStr">
        <is>
          <t>шт</t>
        </is>
      </c>
      <c r="E82" s="201" t="n">
        <v>136</v>
      </c>
      <c r="F82" s="176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8" t="n">
        <v>55</v>
      </c>
      <c r="B83" s="32" t="inlineStr">
        <is>
          <t>20.1.02.14-1006</t>
        </is>
      </c>
      <c r="C83" s="157" t="inlineStr">
        <is>
          <t>Серьга СР-12-16</t>
        </is>
      </c>
      <c r="D83" s="158" t="inlineStr">
        <is>
          <t>шт</t>
        </is>
      </c>
      <c r="E83" s="201" t="n">
        <v>18</v>
      </c>
      <c r="F83" s="176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8" t="n">
        <v>56</v>
      </c>
      <c r="B84" s="32" t="inlineStr">
        <is>
          <t>01.7.07.29-0241</t>
        </is>
      </c>
      <c r="C84" s="157" t="inlineStr">
        <is>
          <t>Хомутик</t>
        </is>
      </c>
      <c r="D84" s="158" t="inlineStr">
        <is>
          <t>10 шт</t>
        </is>
      </c>
      <c r="E84" s="201" t="n">
        <v>2.9414</v>
      </c>
      <c r="F84" s="176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38.25" customFormat="1" customHeight="1" s="105">
      <c r="A85" s="158" t="n">
        <v>57</v>
      </c>
      <c r="B85" s="32" t="inlineStr">
        <is>
          <t>01.7.06.14-0038</t>
        </is>
      </c>
      <c r="C85" s="157" t="inlineStr">
        <is>
          <t>Лента смоляная на основе хлопкополиэфирной ткани, толщина 0,8 мм</t>
        </is>
      </c>
      <c r="D85" s="158" t="inlineStr">
        <is>
          <t>кг</t>
        </is>
      </c>
      <c r="E85" s="201" t="n">
        <v>2.9414</v>
      </c>
      <c r="F85" s="176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8" t="n">
        <v>58</v>
      </c>
      <c r="B86" s="32" t="inlineStr">
        <is>
          <t>01.7.15.10-0001</t>
        </is>
      </c>
      <c r="C86" s="157" t="inlineStr">
        <is>
          <t>Скобы длинные СКД-10-1</t>
        </is>
      </c>
      <c r="D86" s="158" t="inlineStr">
        <is>
          <t>шт</t>
        </is>
      </c>
      <c r="E86" s="201" t="n">
        <v>2</v>
      </c>
      <c r="F86" s="176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8" t="n">
        <v>59</v>
      </c>
      <c r="B87" s="32" t="inlineStr">
        <is>
          <t>22.2.02.04-0046</t>
        </is>
      </c>
      <c r="C87" s="157" t="inlineStr">
        <is>
          <t>Звено промежуточное трехлапчатое ПРТ-12/7-2</t>
        </is>
      </c>
      <c r="D87" s="158" t="inlineStr">
        <is>
          <t>шт</t>
        </is>
      </c>
      <c r="E87" s="201" t="n">
        <v>2</v>
      </c>
      <c r="F87" s="176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8" t="n">
        <v>60</v>
      </c>
      <c r="B88" s="32" t="inlineStr">
        <is>
          <t>01.3.01.06-0050</t>
        </is>
      </c>
      <c r="C88" s="157" t="inlineStr">
        <is>
          <t>Смазка универсальная тугоплавкая УТ (консталин жировой)</t>
        </is>
      </c>
      <c r="D88" s="158" t="inlineStr">
        <is>
          <t>т</t>
        </is>
      </c>
      <c r="E88" s="201" t="n">
        <v>0.00418</v>
      </c>
      <c r="F88" s="176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8" t="n">
        <v>61</v>
      </c>
      <c r="B89" s="32" t="inlineStr">
        <is>
          <t>01.7.11.07-0034</t>
        </is>
      </c>
      <c r="C89" s="157" t="inlineStr">
        <is>
          <t>Электроды сварочные Э42А, диаметр 4 мм</t>
        </is>
      </c>
      <c r="D89" s="158" t="inlineStr">
        <is>
          <t>кг</t>
        </is>
      </c>
      <c r="E89" s="201" t="n">
        <v>6.05</v>
      </c>
      <c r="F89" s="176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8" t="n">
        <v>62</v>
      </c>
      <c r="B90" s="32" t="inlineStr">
        <is>
          <t>01.7.15.10-0031</t>
        </is>
      </c>
      <c r="C90" s="157" t="inlineStr">
        <is>
          <t>Скобы СК-7-1А</t>
        </is>
      </c>
      <c r="D90" s="158" t="inlineStr">
        <is>
          <t>шт</t>
        </is>
      </c>
      <c r="E90" s="201" t="n">
        <v>2</v>
      </c>
      <c r="F90" s="176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8" t="n">
        <v>63</v>
      </c>
      <c r="B91" s="32" t="inlineStr">
        <is>
          <t>20.1.01.12-0013</t>
        </is>
      </c>
      <c r="C91" s="157" t="inlineStr">
        <is>
          <t>Зажим поддерживающий глухой ПГН-2-6</t>
        </is>
      </c>
      <c r="D91" s="158" t="inlineStr">
        <is>
          <t>шт</t>
        </is>
      </c>
      <c r="E91" s="201" t="n">
        <v>2</v>
      </c>
      <c r="F91" s="176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8" t="n">
        <v>64</v>
      </c>
      <c r="B92" s="32" t="inlineStr">
        <is>
          <t>01.7.20.08-0031</t>
        </is>
      </c>
      <c r="C92" s="157" t="inlineStr">
        <is>
          <t>Бязь суровая</t>
        </is>
      </c>
      <c r="D92" s="158" t="inlineStr">
        <is>
          <t>10 м2</t>
        </is>
      </c>
      <c r="E92" s="201" t="n">
        <v>0.363</v>
      </c>
      <c r="F92" s="176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8" t="n">
        <v>65</v>
      </c>
      <c r="B93" s="32" t="inlineStr">
        <is>
          <t>01.3.01.07-0009</t>
        </is>
      </c>
      <c r="C93" s="157" t="inlineStr">
        <is>
          <t>Спирт этиловый ректификованный технический, сорт I</t>
        </is>
      </c>
      <c r="D93" s="158" t="inlineStr">
        <is>
          <t>кг</t>
        </is>
      </c>
      <c r="E93" s="201" t="n">
        <v>0.0429</v>
      </c>
      <c r="F93" s="176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8" t="n">
        <v>66</v>
      </c>
      <c r="B94" s="32" t="inlineStr">
        <is>
          <t>01.7.03.04-0001</t>
        </is>
      </c>
      <c r="C94" s="157" t="inlineStr">
        <is>
          <t>Электроэнергия</t>
        </is>
      </c>
      <c r="D94" s="158" t="inlineStr">
        <is>
          <t>кВт-ч</t>
        </is>
      </c>
      <c r="E94" s="201" t="n">
        <v>3.8478</v>
      </c>
      <c r="F94" s="176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8" t="n"/>
      <c r="B95" s="158" t="n"/>
      <c r="C95" s="157" t="inlineStr">
        <is>
          <t>Итого прочие материалы</t>
        </is>
      </c>
      <c r="D95" s="158" t="n"/>
      <c r="E95" s="159" t="n"/>
      <c r="F95" s="160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6" t="n"/>
    </row>
    <row r="96" ht="14.25" customFormat="1" customHeight="1" s="105">
      <c r="A96" s="158" t="n"/>
      <c r="B96" s="158" t="n"/>
      <c r="C96" s="169" t="inlineStr">
        <is>
          <t>Итого по разделу «Материалы»</t>
        </is>
      </c>
      <c r="D96" s="158" t="n"/>
      <c r="E96" s="159" t="n"/>
      <c r="F96" s="160" t="n"/>
      <c r="G96" s="14">
        <f>G48+G95</f>
        <v/>
      </c>
      <c r="H96" s="170" t="n">
        <v>1</v>
      </c>
      <c r="I96" s="160" t="n"/>
      <c r="J96" s="14">
        <f>J48+J95</f>
        <v/>
      </c>
      <c r="K96" s="203" t="n"/>
    </row>
    <row r="97" ht="14.25" customFormat="1" customHeight="1" s="105">
      <c r="A97" s="158" t="n"/>
      <c r="B97" s="158" t="n"/>
      <c r="C97" s="157" t="inlineStr">
        <is>
          <t>ИТОГО ПО РМ</t>
        </is>
      </c>
      <c r="D97" s="158" t="n"/>
      <c r="E97" s="159" t="n"/>
      <c r="F97" s="160" t="n"/>
      <c r="G97" s="14">
        <f>G16+G32+G96</f>
        <v/>
      </c>
      <c r="H97" s="170" t="n"/>
      <c r="I97" s="160" t="n"/>
      <c r="J97" s="14">
        <f>J16+J32+J96</f>
        <v/>
      </c>
    </row>
    <row r="98" ht="14.25" customFormat="1" customHeight="1" s="105">
      <c r="A98" s="158" t="n"/>
      <c r="B98" s="158" t="n"/>
      <c r="C98" s="157" t="inlineStr">
        <is>
          <t>Накладные расходы</t>
        </is>
      </c>
      <c r="D98" s="158" t="inlineStr">
        <is>
          <t>%</t>
        </is>
      </c>
      <c r="E98" s="40">
        <f>ROUND(G98/(G16+G18),2)</f>
        <v/>
      </c>
      <c r="F98" s="160" t="n"/>
      <c r="G98" s="14" t="n">
        <v>213790.6</v>
      </c>
      <c r="H98" s="170" t="n"/>
      <c r="I98" s="160" t="n"/>
      <c r="J98" s="14">
        <f>ROUND(E98*(J16+J18),2)</f>
        <v/>
      </c>
      <c r="K98" s="41" t="n"/>
    </row>
    <row r="99" ht="14.25" customFormat="1" customHeight="1" s="105">
      <c r="A99" s="158" t="n"/>
      <c r="B99" s="158" t="n"/>
      <c r="C99" s="157" t="inlineStr">
        <is>
          <t>Сметная прибыль</t>
        </is>
      </c>
      <c r="D99" s="158" t="inlineStr">
        <is>
          <t>%</t>
        </is>
      </c>
      <c r="E99" s="40">
        <f>ROUND(G99/(G16+G18),2)</f>
        <v/>
      </c>
      <c r="F99" s="160" t="n"/>
      <c r="G99" s="14" t="n">
        <v>109331.09</v>
      </c>
      <c r="H99" s="170" t="n"/>
      <c r="I99" s="160" t="n"/>
      <c r="J99" s="14">
        <f>ROUND(E99*(J16+J18),2)</f>
        <v/>
      </c>
      <c r="K99" s="41" t="n"/>
    </row>
    <row r="100" ht="14.25" customFormat="1" customHeight="1" s="105">
      <c r="A100" s="158" t="n"/>
      <c r="B100" s="158" t="n"/>
      <c r="C100" s="157" t="inlineStr">
        <is>
          <t>Итого СМР (с НР и СП)</t>
        </is>
      </c>
      <c r="D100" s="158" t="n"/>
      <c r="E100" s="159" t="n"/>
      <c r="F100" s="160" t="n"/>
      <c r="G100" s="14">
        <f>G16+G32+G96+G98+G99</f>
        <v/>
      </c>
      <c r="H100" s="170" t="n"/>
      <c r="I100" s="160" t="n"/>
      <c r="J100" s="14">
        <f>J16+J32+J96+J98+J99</f>
        <v/>
      </c>
      <c r="L100" s="42" t="n"/>
    </row>
    <row r="101" ht="14.25" customFormat="1" customHeight="1" s="105">
      <c r="A101" s="158" t="n"/>
      <c r="B101" s="158" t="n"/>
      <c r="C101" s="157" t="inlineStr">
        <is>
          <t>ВСЕГО СМР + ОБОРУДОВАНИЕ</t>
        </is>
      </c>
      <c r="D101" s="158" t="n"/>
      <c r="E101" s="159" t="n"/>
      <c r="F101" s="160" t="n"/>
      <c r="G101" s="14">
        <f>G100+G37</f>
        <v/>
      </c>
      <c r="H101" s="170" t="n"/>
      <c r="I101" s="160" t="n"/>
      <c r="J101" s="14">
        <f>J100+J37</f>
        <v/>
      </c>
      <c r="L101" s="41" t="n"/>
    </row>
    <row r="102" ht="14.25" customFormat="1" customHeight="1" s="105">
      <c r="A102" s="158" t="n"/>
      <c r="B102" s="158" t="n"/>
      <c r="C102" s="157" t="inlineStr">
        <is>
          <t>ИТОГО ПОКАЗАТЕЛЬ НА ЕД. ИЗМ.</t>
        </is>
      </c>
      <c r="D102" s="158" t="inlineStr">
        <is>
          <t>ед.</t>
        </is>
      </c>
      <c r="E102" s="43">
        <f>'Прил.1 Сравнит табл'!D15</f>
        <v/>
      </c>
      <c r="F102" s="160" t="n"/>
      <c r="G102" s="14">
        <f>G101/E102</f>
        <v/>
      </c>
      <c r="H102" s="170" t="n"/>
      <c r="I102" s="160" t="n"/>
      <c r="J102" s="14">
        <f>J101/E102</f>
        <v/>
      </c>
      <c r="L102" s="200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177" t="inlineStr">
        <is>
          <t>Приложение №6</t>
        </is>
      </c>
    </row>
    <row r="2">
      <c r="A2" s="177" t="n"/>
      <c r="B2" s="177" t="n"/>
      <c r="C2" s="177" t="n"/>
      <c r="D2" s="177" t="n"/>
      <c r="E2" s="177" t="n"/>
      <c r="F2" s="177" t="n"/>
      <c r="G2" s="177" t="n"/>
    </row>
    <row r="3">
      <c r="A3" s="177" t="n"/>
      <c r="B3" s="177" t="n"/>
      <c r="C3" s="177" t="n"/>
      <c r="D3" s="177" t="n"/>
      <c r="E3" s="177" t="n"/>
      <c r="F3" s="177" t="n"/>
      <c r="G3" s="177" t="n"/>
    </row>
    <row r="4">
      <c r="A4" s="177" t="n"/>
      <c r="B4" s="177" t="n"/>
      <c r="C4" s="177" t="n"/>
      <c r="D4" s="177" t="n"/>
      <c r="E4" s="177" t="n"/>
      <c r="F4" s="177" t="n"/>
      <c r="G4" s="177" t="n"/>
    </row>
    <row r="5">
      <c r="A5" s="154" t="inlineStr">
        <is>
          <t>Расчет стоимости оборудования</t>
        </is>
      </c>
    </row>
    <row r="6" ht="64.5" customHeight="1" s="113">
      <c r="A6" s="179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3">
      <c r="A8" s="178" t="inlineStr">
        <is>
          <t>№ пп.</t>
        </is>
      </c>
      <c r="B8" s="178" t="inlineStr">
        <is>
          <t>Код ресурса</t>
        </is>
      </c>
      <c r="C8" s="178" t="inlineStr">
        <is>
          <t>Наименование</t>
        </is>
      </c>
      <c r="D8" s="178" t="inlineStr">
        <is>
          <t>Ед. изм.</t>
        </is>
      </c>
      <c r="E8" s="158" t="inlineStr">
        <is>
          <t>Кол-во единиц по проектным данным</t>
        </is>
      </c>
      <c r="F8" s="178" t="inlineStr">
        <is>
          <t>Сметная стоимость в ценах на 01.01.2000 (руб.)</t>
        </is>
      </c>
      <c r="G8" s="194" t="n"/>
    </row>
    <row r="9">
      <c r="A9" s="196" t="n"/>
      <c r="B9" s="196" t="n"/>
      <c r="C9" s="196" t="n"/>
      <c r="D9" s="196" t="n"/>
      <c r="E9" s="196" t="n"/>
      <c r="F9" s="158" t="inlineStr">
        <is>
          <t>на ед. изм.</t>
        </is>
      </c>
      <c r="G9" s="158" t="inlineStr">
        <is>
          <t>общая</t>
        </is>
      </c>
    </row>
    <row r="10">
      <c r="A10" s="158" t="n">
        <v>1</v>
      </c>
      <c r="B10" s="158" t="n">
        <v>2</v>
      </c>
      <c r="C10" s="158" t="n">
        <v>3</v>
      </c>
      <c r="D10" s="158" t="n">
        <v>4</v>
      </c>
      <c r="E10" s="158" t="n">
        <v>5</v>
      </c>
      <c r="F10" s="158" t="n">
        <v>6</v>
      </c>
      <c r="G10" s="158" t="n">
        <v>7</v>
      </c>
    </row>
    <row r="11" ht="15" customHeight="1" s="113">
      <c r="A11" s="7" t="n"/>
      <c r="B11" s="157" t="inlineStr">
        <is>
          <t>ИНЖЕНЕРНОЕ ОБОРУДОВАНИЕ</t>
        </is>
      </c>
      <c r="C11" s="193" t="n"/>
      <c r="D11" s="193" t="n"/>
      <c r="E11" s="193" t="n"/>
      <c r="F11" s="193" t="n"/>
      <c r="G11" s="194" t="n"/>
    </row>
    <row r="12" ht="27" customHeight="1" s="113">
      <c r="A12" s="158" t="n"/>
      <c r="B12" s="169" t="n"/>
      <c r="C12" s="157" t="inlineStr">
        <is>
          <t>ИТОГО ИНЖЕНЕРНОЕ ОБОРУДОВАНИЕ</t>
        </is>
      </c>
      <c r="D12" s="169" t="n"/>
      <c r="E12" s="8" t="n"/>
      <c r="F12" s="160" t="n"/>
      <c r="G12" s="160" t="n">
        <v>0</v>
      </c>
    </row>
    <row r="13">
      <c r="A13" s="158" t="n"/>
      <c r="B13" s="157" t="inlineStr">
        <is>
          <t>ТЕХНОЛОГИЧЕСКОЕ ОБОРУДОВАНИЕ</t>
        </is>
      </c>
      <c r="C13" s="193" t="n"/>
      <c r="D13" s="193" t="n"/>
      <c r="E13" s="193" t="n"/>
      <c r="F13" s="193" t="n"/>
      <c r="G13" s="194" t="n"/>
    </row>
    <row r="14">
      <c r="A14" s="158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8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3">
      <c r="A16" s="158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0" t="n"/>
      <c r="G16" s="14">
        <f>SUM(G14:G15)</f>
        <v/>
      </c>
    </row>
    <row r="17" ht="19.5" customHeight="1" s="113">
      <c r="A17" s="158" t="n"/>
      <c r="B17" s="157" t="n"/>
      <c r="C17" s="157" t="inlineStr">
        <is>
          <t>Всего по разделу «Оборудование»</t>
        </is>
      </c>
      <c r="D17" s="157" t="n"/>
      <c r="E17" s="176" t="n"/>
      <c r="F17" s="160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3" min="1" max="1"/>
    <col width="29.5703125" customWidth="1" style="113" min="2" max="2"/>
    <col width="39.140625" customWidth="1" style="113" min="3" max="3"/>
    <col width="48.140625" customWidth="1" style="113" min="4" max="4"/>
    <col width="8.85546875" customWidth="1" style="113" min="5" max="5"/>
  </cols>
  <sheetData>
    <row r="1">
      <c r="B1" s="95" t="n"/>
      <c r="C1" s="95" t="n"/>
      <c r="D1" s="177" t="inlineStr">
        <is>
          <t>Приложение №7</t>
        </is>
      </c>
    </row>
    <row r="2" ht="25.9" customHeight="1" s="113">
      <c r="A2" s="177" t="n"/>
      <c r="B2" s="177" t="n"/>
      <c r="C2" s="177" t="n"/>
      <c r="D2" s="177" t="n"/>
    </row>
    <row r="3" ht="24.75" customHeight="1" s="113">
      <c r="A3" s="154" t="inlineStr">
        <is>
          <t>Расчет показателя УНЦ</t>
        </is>
      </c>
    </row>
    <row r="4" ht="24.75" customHeight="1" s="113">
      <c r="A4" s="154" t="n"/>
      <c r="B4" s="154" t="n"/>
      <c r="C4" s="154" t="n"/>
      <c r="D4" s="154" t="n"/>
    </row>
    <row r="5" ht="24.6" customHeight="1" s="113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3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3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 ht="15" customHeight="1" s="113">
      <c r="A9" s="196" t="n"/>
      <c r="B9" s="196" t="n"/>
      <c r="C9" s="196" t="n"/>
      <c r="D9" s="196" t="n"/>
    </row>
    <row r="10">
      <c r="A10" s="158" t="n">
        <v>1</v>
      </c>
      <c r="B10" s="158" t="n">
        <v>2</v>
      </c>
      <c r="C10" s="158" t="n">
        <v>3</v>
      </c>
      <c r="D10" s="158" t="n">
        <v>4</v>
      </c>
    </row>
    <row r="11" ht="41.45" customHeight="1" s="113">
      <c r="A11" s="158" t="inlineStr">
        <is>
          <t>О2-06-3</t>
        </is>
      </c>
      <c r="B11" s="158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42" t="inlineStr">
        <is>
          <t>Приложение № 10</t>
        </is>
      </c>
    </row>
    <row r="5" ht="18.75" customHeight="1" s="113">
      <c r="B5" s="20" t="n"/>
    </row>
    <row r="6" ht="15.75" customHeight="1" s="11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 ht="47.25" customHeight="1" s="113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 s="113">
      <c r="B9" s="147" t="n">
        <v>1</v>
      </c>
      <c r="C9" s="147" t="n">
        <v>2</v>
      </c>
      <c r="D9" s="147" t="n">
        <v>3</v>
      </c>
    </row>
    <row r="10" ht="31.7" customHeight="1" s="113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от 01.04.2023г. №17772-ИФ/09 прил.9</t>
        </is>
      </c>
      <c r="D10" s="108" t="n">
        <v>44.29</v>
      </c>
    </row>
    <row r="11" ht="47.25" customHeight="1" s="113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от 01.04.2023г. №17772-ИФ/09 прил.9</t>
        </is>
      </c>
      <c r="D11" s="108" t="n">
        <v>11.72</v>
      </c>
    </row>
    <row r="12" ht="47.25" customHeight="1" s="113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от 01.04.2023г. №17772-ИФ/09 прил.9</t>
        </is>
      </c>
      <c r="D12" s="108" t="n">
        <v>7.74</v>
      </c>
    </row>
    <row r="13" ht="31.7" customHeight="1" s="113">
      <c r="B13" s="1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108" t="n">
        <v>6.26</v>
      </c>
    </row>
    <row r="14" ht="78.75" customHeight="1" s="113">
      <c r="B14" s="147" t="inlineStr">
        <is>
          <t>Временные здания и сооружения</t>
        </is>
      </c>
      <c r="C14" s="14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1" t="n">
        <v>0.025</v>
      </c>
    </row>
    <row r="15" ht="78.75" customHeight="1" s="113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2" t="n">
        <v>0.019</v>
      </c>
    </row>
    <row r="16" ht="15.75" customHeight="1" s="113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7" customHeight="1" s="113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112" t="n">
        <v>0.0214</v>
      </c>
    </row>
    <row r="18" ht="31.7" customHeight="1" s="113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112" t="n">
        <v>0.002</v>
      </c>
    </row>
    <row r="19" ht="24" customHeight="1" s="113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112" t="n">
        <v>0.03</v>
      </c>
    </row>
    <row r="20" ht="18.75" customHeight="1" s="113">
      <c r="B20" s="21" t="n"/>
    </row>
    <row r="21" ht="18.75" customHeight="1" s="113">
      <c r="B21" s="21" t="n"/>
    </row>
    <row r="22" ht="18.75" customHeight="1" s="113">
      <c r="B22" s="21" t="n"/>
    </row>
    <row r="23" ht="18.75" customHeight="1" s="113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53.7109375" bestFit="1" customWidth="1" style="113" min="6" max="6"/>
  </cols>
  <sheetData>
    <row r="1" s="113"/>
    <row r="2" ht="17.25" customHeight="1" s="11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3"/>
    <row r="4" ht="18" customHeight="1" s="113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 s="113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 s="113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 s="113">
      <c r="A7" s="117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0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 s="113">
      <c r="A8" s="117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1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75" customHeight="1" s="113">
      <c r="A9" s="117" t="inlineStr">
        <is>
          <t>1.3</t>
        </is>
      </c>
      <c r="B9" s="122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1" t="n">
        <v>1</v>
      </c>
      <c r="F9" s="122" t="n"/>
      <c r="G9" s="124" t="n"/>
    </row>
    <row r="10" ht="15.75" customHeight="1" s="113">
      <c r="A10" s="117" t="inlineStr">
        <is>
          <t>1.4</t>
        </is>
      </c>
      <c r="B10" s="122" t="inlineStr">
        <is>
          <t>Средний разряд работ</t>
        </is>
      </c>
      <c r="C10" s="147" t="n"/>
      <c r="D10" s="147" t="n"/>
      <c r="E10" s="209" t="n">
        <v>3.3</v>
      </c>
      <c r="F10" s="122" t="inlineStr">
        <is>
          <t>РТМ</t>
        </is>
      </c>
      <c r="G10" s="124" t="n"/>
    </row>
    <row r="11" ht="78.75" customHeight="1" s="113">
      <c r="A11" s="117" t="inlineStr">
        <is>
          <t>1.5</t>
        </is>
      </c>
      <c r="B11" s="122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0" t="n">
        <v>1.232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 s="113">
      <c r="A12" s="130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1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3">
      <c r="A13" s="187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90">
        <f>((E7*E9/E8)*E11)*E12</f>
        <v/>
      </c>
      <c r="F13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  <row r="14" ht="15.75" customHeight="1" s="113">
      <c r="A14" s="184" t="n"/>
      <c r="B14" s="185" t="inlineStr">
        <is>
          <t>Инженер I категории</t>
        </is>
      </c>
      <c r="C14" s="185" t="n"/>
      <c r="D14" s="185" t="n"/>
      <c r="E14" s="185" t="n"/>
      <c r="F14" s="186" t="n"/>
    </row>
    <row r="15" ht="110.25" customHeight="1" s="113">
      <c r="A15" s="117" t="inlineStr">
        <is>
          <t>1.1</t>
        </is>
      </c>
      <c r="B15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7" t="inlineStr">
        <is>
          <t>С1ср</t>
        </is>
      </c>
      <c r="D15" s="147" t="inlineStr">
        <is>
          <t>-</t>
        </is>
      </c>
      <c r="E15" s="120" t="n">
        <v>47872.94</v>
      </c>
      <c r="F15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5" t="n"/>
    </row>
    <row r="16" ht="31.5" customHeight="1" s="113">
      <c r="A16" s="117" t="inlineStr">
        <is>
          <t>1.2</t>
        </is>
      </c>
      <c r="B16" s="122" t="inlineStr">
        <is>
          <t>Среднегодовое нормативное число часов работы одного рабочего в месяц, часы (ч.)</t>
        </is>
      </c>
      <c r="C16" s="147" t="inlineStr">
        <is>
          <t>tср</t>
        </is>
      </c>
      <c r="D16" s="147" t="inlineStr">
        <is>
          <t>1973ч/12мес.</t>
        </is>
      </c>
      <c r="E16" s="121">
        <f>1973/12</f>
        <v/>
      </c>
      <c r="F16" s="122" t="inlineStr">
        <is>
          <t>Производственный календарь 2023 год
(40-часов.неделя)</t>
        </is>
      </c>
      <c r="G16" s="124" t="n"/>
    </row>
    <row r="17" ht="15.75" customHeight="1" s="113">
      <c r="A17" s="117" t="inlineStr">
        <is>
          <t>1.3</t>
        </is>
      </c>
      <c r="B17" s="122" t="inlineStr">
        <is>
          <t>Коэффициент увеличения</t>
        </is>
      </c>
      <c r="C17" s="147" t="inlineStr">
        <is>
          <t>Кув</t>
        </is>
      </c>
      <c r="D17" s="147" t="inlineStr">
        <is>
          <t>-</t>
        </is>
      </c>
      <c r="E17" s="121" t="n">
        <v>1</v>
      </c>
      <c r="F17" s="122" t="n"/>
      <c r="G17" s="124" t="n"/>
    </row>
    <row r="18" ht="15.75" customHeight="1" s="113">
      <c r="A18" s="117" t="inlineStr">
        <is>
          <t>1.4</t>
        </is>
      </c>
      <c r="B18" s="122" t="inlineStr">
        <is>
          <t>Средний разряд работ</t>
        </is>
      </c>
      <c r="C18" s="147" t="n"/>
      <c r="D18" s="147" t="n"/>
      <c r="E18" s="209" t="inlineStr">
        <is>
          <t>Инженер I категории</t>
        </is>
      </c>
      <c r="F18" s="122" t="inlineStr">
        <is>
          <t>РТМ</t>
        </is>
      </c>
      <c r="G18" s="124" t="n"/>
    </row>
    <row r="19" ht="78.75" customHeight="1" s="113">
      <c r="A19" s="130" t="inlineStr">
        <is>
          <t>1.5</t>
        </is>
      </c>
      <c r="B19" s="132" t="inlineStr">
        <is>
          <t>Тарифный коэффициент среднего разряда работ</t>
        </is>
      </c>
      <c r="C19" s="131" t="inlineStr">
        <is>
          <t>КТ</t>
        </is>
      </c>
      <c r="D19" s="131" t="inlineStr">
        <is>
          <t>-</t>
        </is>
      </c>
      <c r="E19" s="212" t="n">
        <v>2.15</v>
      </c>
      <c r="F19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5" t="n"/>
    </row>
    <row r="20" ht="78.75" customHeight="1" s="113">
      <c r="A20" s="117" t="inlineStr">
        <is>
          <t>1.6</t>
        </is>
      </c>
      <c r="B20" s="127" t="inlineStr">
        <is>
          <t>Коэффициент инфляции, определяемый поквартально</t>
        </is>
      </c>
      <c r="C20" s="147" t="inlineStr">
        <is>
          <t>Кинф</t>
        </is>
      </c>
      <c r="D20" s="147" t="inlineStr">
        <is>
          <t>-</t>
        </is>
      </c>
      <c r="E20" s="213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3">
      <c r="A21" s="117" t="inlineStr">
        <is>
          <t>1.7</t>
        </is>
      </c>
      <c r="B21" s="136" t="inlineStr">
        <is>
          <t>Размер средств на оплату труда рабочих-строителей в текущем уровне цен (ФОТр.тек.), руб/чел.-ч</t>
        </is>
      </c>
      <c r="C21" s="147" t="inlineStr">
        <is>
          <t>ФОТр.тек.</t>
        </is>
      </c>
      <c r="D21" s="147" t="inlineStr">
        <is>
          <t>(С1ср/tср*КТ*Т*Кув)*Кинф</t>
        </is>
      </c>
      <c r="E21" s="137">
        <f>((E15*E17/E16)*E19)*E20</f>
        <v/>
      </c>
      <c r="F21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5" t="n"/>
    </row>
    <row r="22" ht="14.45" customHeight="1" s="113">
      <c r="A22" s="138" t="n"/>
      <c r="B22" s="133" t="inlineStr">
        <is>
          <t>Ведущий инженер</t>
        </is>
      </c>
      <c r="C22" s="133" t="n"/>
      <c r="D22" s="133" t="n"/>
      <c r="E22" s="133" t="n"/>
      <c r="F22" s="134" t="n"/>
    </row>
    <row r="23" ht="110.25" customHeight="1" s="113">
      <c r="A23" s="117" t="inlineStr">
        <is>
          <t>1.1</t>
        </is>
      </c>
      <c r="B23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7" t="inlineStr">
        <is>
          <t>С1ср</t>
        </is>
      </c>
      <c r="D23" s="147" t="inlineStr">
        <is>
          <t>-</t>
        </is>
      </c>
      <c r="E23" s="120" t="n">
        <v>47872.94</v>
      </c>
      <c r="F23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5" t="n"/>
    </row>
    <row r="24" ht="31.5" customHeight="1" s="113">
      <c r="A24" s="117" t="inlineStr">
        <is>
          <t>1.2</t>
        </is>
      </c>
      <c r="B24" s="122" t="inlineStr">
        <is>
          <t>Среднегодовое нормативное число часов работы одного рабочего в месяц, часы (ч.)</t>
        </is>
      </c>
      <c r="C24" s="147" t="inlineStr">
        <is>
          <t>tср</t>
        </is>
      </c>
      <c r="D24" s="147" t="inlineStr">
        <is>
          <t>1973ч/12мес.</t>
        </is>
      </c>
      <c r="E24" s="121">
        <f>1973/12</f>
        <v/>
      </c>
      <c r="F24" s="122" t="inlineStr">
        <is>
          <t>Производственный календарь 2023 год
(40-часов.неделя)</t>
        </is>
      </c>
      <c r="G24" s="124" t="n"/>
    </row>
    <row r="25" ht="15.75" customHeight="1" s="113">
      <c r="A25" s="117" t="inlineStr">
        <is>
          <t>1.3</t>
        </is>
      </c>
      <c r="B25" s="122" t="inlineStr">
        <is>
          <t>Коэффициент увеличения</t>
        </is>
      </c>
      <c r="C25" s="147" t="inlineStr">
        <is>
          <t>Кув</t>
        </is>
      </c>
      <c r="D25" s="147" t="inlineStr">
        <is>
          <t>-</t>
        </is>
      </c>
      <c r="E25" s="121" t="n">
        <v>1</v>
      </c>
      <c r="F25" s="122" t="n"/>
      <c r="G25" s="124" t="n"/>
    </row>
    <row r="26" ht="15.75" customHeight="1" s="113">
      <c r="A26" s="117" t="inlineStr">
        <is>
          <t>1.4</t>
        </is>
      </c>
      <c r="B26" s="122" t="inlineStr">
        <is>
          <t>Средний разряд работ</t>
        </is>
      </c>
      <c r="C26" s="147" t="n"/>
      <c r="D26" s="147" t="n"/>
      <c r="E26" s="209" t="inlineStr">
        <is>
          <t>Ведущий инженер</t>
        </is>
      </c>
      <c r="F26" s="122" t="inlineStr">
        <is>
          <t>РТМ</t>
        </is>
      </c>
      <c r="G26" s="124" t="n"/>
    </row>
    <row r="27" ht="78.75" customHeight="1" s="113">
      <c r="A27" s="130" t="inlineStr">
        <is>
          <t>1.5</t>
        </is>
      </c>
      <c r="B27" s="132" t="inlineStr">
        <is>
          <t>Тарифный коэффициент среднего разряда работ</t>
        </is>
      </c>
      <c r="C27" s="131" t="inlineStr">
        <is>
          <t>КТ</t>
        </is>
      </c>
      <c r="D27" s="131" t="inlineStr">
        <is>
          <t>-</t>
        </is>
      </c>
      <c r="E27" s="212" t="n">
        <v>2.35</v>
      </c>
      <c r="F27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5" t="n"/>
    </row>
    <row r="28" ht="78.75" customHeight="1" s="113">
      <c r="A28" s="117" t="inlineStr">
        <is>
          <t>1.6</t>
        </is>
      </c>
      <c r="B28" s="127" t="inlineStr">
        <is>
          <t>Коэффициент инфляции, определяемый поквартально</t>
        </is>
      </c>
      <c r="C28" s="147" t="inlineStr">
        <is>
          <t>Кинф</t>
        </is>
      </c>
      <c r="D28" s="147" t="inlineStr">
        <is>
          <t>-</t>
        </is>
      </c>
      <c r="E28" s="213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3">
      <c r="A29" s="117" t="inlineStr">
        <is>
          <t>1.7</t>
        </is>
      </c>
      <c r="B29" s="136" t="inlineStr">
        <is>
          <t>Размер средств на оплату труда рабочих-строителей в текущем уровне цен (ФОТр.тек.), руб/чел.-ч</t>
        </is>
      </c>
      <c r="C29" s="147" t="inlineStr">
        <is>
          <t>ФОТр.тек.</t>
        </is>
      </c>
      <c r="D29" s="147" t="inlineStr">
        <is>
          <t>(С1ср/tср*КТ*Т*Кув)*Кинф</t>
        </is>
      </c>
      <c r="E29" s="137">
        <f>((E23*E25/E24)*E27)*E28</f>
        <v/>
      </c>
      <c r="F29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2025-01-24T12:12:56Z</dcterms:modified>
  <cp:lastModifiedBy>User1</cp:lastModifiedBy>
  <cp:lastPrinted>2023-11-30T10:38:51Z</cp:lastPrinted>
</cp:coreProperties>
</file>