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0" zoomScale="60" zoomScaleNormal="85" workbookViewId="0">
      <selection activeCell="D26" sqref="D26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20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32 волокон (МДРН 20кН)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F21" sqref="F21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20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19" zoomScaleNormal="70" workbookViewId="0">
      <selection activeCell="D56" sqref="D56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0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20 кН</t>
        </is>
      </c>
    </row>
    <row r="7" ht="15.75" customHeight="1" s="296">
      <c r="A7" s="330" t="n"/>
      <c r="B7" s="330" t="n"/>
      <c r="C7" s="330" t="n"/>
      <c r="D7" s="330" t="n"/>
      <c r="E7" s="330" t="n"/>
      <c r="F7" s="330" t="n"/>
      <c r="G7" s="330" t="n"/>
      <c r="H7" s="330" t="n"/>
    </row>
    <row r="8" ht="15.75" customHeight="1" s="296">
      <c r="A8" s="295" t="n"/>
      <c r="B8" s="330" t="n"/>
      <c r="C8" s="330" t="n"/>
      <c r="D8" s="330" t="n"/>
      <c r="E8" s="330" t="n"/>
      <c r="F8" s="330" t="n"/>
      <c r="G8" s="330" t="n"/>
      <c r="H8" s="330" t="n"/>
    </row>
    <row r="9" ht="38.25" customHeight="1" s="296">
      <c r="A9" s="332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2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3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1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1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1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1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20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23" workbookViewId="0">
      <selection activeCell="E71" sqref="E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4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9" t="inlineStr">
        <is>
          <t>ВОК в трубе в земле количество волокон 32 шт., максимально-допустимая растягивающая нагрузка 20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1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37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2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37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2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1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2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37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37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2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1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2" t="n"/>
      <c r="J18" s="342" t="n"/>
    </row>
    <row r="19" ht="14.25" customFormat="1" customHeight="1" s="267">
      <c r="A19" s="338" t="n"/>
      <c r="B19" s="337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2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2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2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37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2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2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2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2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2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2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37" t="inlineStr">
        <is>
          <t>Итого прочие машины и механизмы</t>
        </is>
      </c>
      <c r="D29" s="338" t="n"/>
      <c r="E29" s="339" t="n"/>
      <c r="F29" s="285" t="n"/>
      <c r="G29" s="285">
        <f>SUM(G24:G28)</f>
        <v/>
      </c>
      <c r="H29" s="342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45" t="n"/>
      <c r="C30" s="262" t="inlineStr">
        <is>
          <t>Итого по разделу «Машины и механизмы»</t>
        </is>
      </c>
      <c r="D30" s="345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7" t="n"/>
      <c r="B31" s="331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3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37" t="inlineStr">
        <is>
          <t>Итого основное оборудование</t>
        </is>
      </c>
      <c r="D33" s="338" t="n"/>
      <c r="E33" s="441" t="n"/>
      <c r="F33" s="340" t="n"/>
      <c r="G33" s="285" t="n">
        <v>0</v>
      </c>
      <c r="H33" s="342" t="n"/>
      <c r="I33" s="340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37" t="inlineStr">
        <is>
          <t>Итого прочее оборудование</t>
        </is>
      </c>
      <c r="D34" s="338" t="n"/>
      <c r="E34" s="339" t="n"/>
      <c r="F34" s="340" t="n"/>
      <c r="G34" s="285" t="n">
        <v>0</v>
      </c>
      <c r="H34" s="342" t="n"/>
      <c r="I34" s="340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1" t="inlineStr">
        <is>
          <t>Итого по разделу «Оборудование»</t>
        </is>
      </c>
      <c r="D35" s="338" t="n"/>
      <c r="E35" s="339" t="n"/>
      <c r="F35" s="340" t="n"/>
      <c r="G35" s="285">
        <f>G34+G33</f>
        <v/>
      </c>
      <c r="H35" s="342" t="n"/>
      <c r="I35" s="340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37" t="inlineStr">
        <is>
          <t>в том числе технологическое оборудование</t>
        </is>
      </c>
      <c r="D36" s="338" t="n"/>
      <c r="E36" s="339" t="n"/>
      <c r="F36" s="340" t="n"/>
      <c r="G36" s="285">
        <f>G35</f>
        <v/>
      </c>
      <c r="H36" s="342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1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2" t="n"/>
      <c r="J37" s="342" t="n"/>
      <c r="K37" s="442" t="n"/>
    </row>
    <row r="38" ht="14.25" customFormat="1" customHeight="1" s="267">
      <c r="A38" s="338" t="n"/>
      <c r="B38" s="337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2" t="n"/>
      <c r="J38" s="342" t="n"/>
    </row>
    <row r="39" ht="14.25" customFormat="1" customHeight="1" s="267">
      <c r="A39" s="338" t="n">
        <v>12</v>
      </c>
      <c r="B39" s="338" t="inlineStr">
        <is>
          <t>БЦ.88.27</t>
        </is>
      </c>
      <c r="C39" s="337" t="inlineStr">
        <is>
          <t>ВОК 32 волокон МДРН 20кН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2">
        <f>G39/$G$62</f>
        <v/>
      </c>
      <c r="I39" s="353" t="n">
        <v>81907.92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37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2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37" t="inlineStr">
        <is>
          <t>Итого основные материалы</t>
        </is>
      </c>
      <c r="D41" s="338" t="n"/>
      <c r="E41" s="441" t="n"/>
      <c r="F41" s="340" t="n"/>
      <c r="G41" s="285">
        <f>SUM(G39:G40)</f>
        <v/>
      </c>
      <c r="H41" s="342">
        <f>G41/$G$62</f>
        <v/>
      </c>
      <c r="I41" s="340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3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2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37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2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37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2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37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2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37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2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37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2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37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2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37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2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37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2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37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2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37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2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37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2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37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2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37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2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37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2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37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2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37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2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37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2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37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2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37" t="inlineStr">
        <is>
          <t>Итого прочие материалы</t>
        </is>
      </c>
      <c r="D61" s="338" t="n"/>
      <c r="E61" s="339" t="n"/>
      <c r="F61" s="340" t="n"/>
      <c r="G61" s="285">
        <f>SUM(G42:G60)</f>
        <v/>
      </c>
      <c r="H61" s="342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1" t="inlineStr">
        <is>
          <t>Итого по разделу «Материалы»</t>
        </is>
      </c>
      <c r="D62" s="338" t="n"/>
      <c r="E62" s="339" t="n"/>
      <c r="F62" s="340" t="n"/>
      <c r="G62" s="285">
        <f>G41+G61</f>
        <v/>
      </c>
      <c r="H62" s="342" t="n">
        <v>1</v>
      </c>
      <c r="I62" s="340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37" t="inlineStr">
        <is>
          <t>ИТОГО ПО РМ</t>
        </is>
      </c>
      <c r="D63" s="338" t="n"/>
      <c r="E63" s="339" t="n"/>
      <c r="F63" s="340" t="n"/>
      <c r="G63" s="285">
        <f>G15+G30+G62</f>
        <v/>
      </c>
      <c r="H63" s="342" t="n"/>
      <c r="I63" s="340" t="n"/>
      <c r="J63" s="285">
        <f>J15+J30+J62</f>
        <v/>
      </c>
    </row>
    <row r="64" ht="14.25" customFormat="1" customHeight="1" s="267">
      <c r="A64" s="338" t="n"/>
      <c r="B64" s="338" t="n"/>
      <c r="C64" s="337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0" t="n"/>
      <c r="G64" s="285" t="n">
        <v>16870.33</v>
      </c>
      <c r="H64" s="342" t="n"/>
      <c r="I64" s="340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37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0" t="n"/>
      <c r="G65" s="285" t="n">
        <v>8868.889999999999</v>
      </c>
      <c r="H65" s="342" t="n"/>
      <c r="I65" s="340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37" t="inlineStr">
        <is>
          <t>Итого СМР (с НР и СП)</t>
        </is>
      </c>
      <c r="D66" s="338" t="n"/>
      <c r="E66" s="339" t="n"/>
      <c r="F66" s="340" t="n"/>
      <c r="G66" s="285">
        <f>G15+G30+G62+G64+G65</f>
        <v/>
      </c>
      <c r="H66" s="342" t="n"/>
      <c r="I66" s="340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37" t="inlineStr">
        <is>
          <t>ВСЕГО СМР + ОБОРУДОВАНИЕ</t>
        </is>
      </c>
      <c r="D67" s="338" t="n"/>
      <c r="E67" s="339" t="n"/>
      <c r="F67" s="340" t="n"/>
      <c r="G67" s="285">
        <f>G66+G35</f>
        <v/>
      </c>
      <c r="H67" s="342" t="n"/>
      <c r="I67" s="340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37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0" t="n"/>
      <c r="G68" s="285">
        <f>G67/E68</f>
        <v/>
      </c>
      <c r="H68" s="342" t="n"/>
      <c r="I68" s="340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37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1" t="n"/>
      <c r="C10" s="337" t="inlineStr">
        <is>
          <t>ИТОГО ИНЖЕНЕРНОЕ ОБОРУДОВАНИЕ</t>
        </is>
      </c>
      <c r="D10" s="331" t="n"/>
      <c r="E10" s="148" t="n"/>
      <c r="F10" s="340" t="n"/>
      <c r="G10" s="340" t="n">
        <v>0</v>
      </c>
    </row>
    <row r="11">
      <c r="A11" s="338" t="n"/>
      <c r="B11" s="337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0" t="n"/>
      <c r="G12" s="285" t="n">
        <v>0</v>
      </c>
    </row>
    <row r="13" ht="19.5" customHeight="1" s="296">
      <c r="A13" s="338" t="n"/>
      <c r="B13" s="337" t="n"/>
      <c r="C13" s="337" t="inlineStr">
        <is>
          <t>Всего по разделу «Оборудование»</t>
        </is>
      </c>
      <c r="D13" s="337" t="n"/>
      <c r="E13" s="353" t="n"/>
      <c r="F13" s="340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О4.1-04-3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A2" sqref="A2:F2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81" t="inlineStr">
        <is>
          <t>№ пп.</t>
        </is>
      </c>
      <c r="B5" s="381" t="inlineStr">
        <is>
          <t>Наименование элемента</t>
        </is>
      </c>
      <c r="C5" s="381" t="inlineStr">
        <is>
          <t>Обозначение</t>
        </is>
      </c>
      <c r="D5" s="381" t="inlineStr">
        <is>
          <t>Формула</t>
        </is>
      </c>
      <c r="E5" s="381" t="inlineStr">
        <is>
          <t>Величина элемента</t>
        </is>
      </c>
      <c r="F5" s="381" t="inlineStr">
        <is>
          <t>Наименования обосновывающих документов</t>
        </is>
      </c>
    </row>
    <row r="6">
      <c r="A6" s="381" t="n">
        <v>1</v>
      </c>
      <c r="B6" s="381" t="n">
        <v>2</v>
      </c>
      <c r="C6" s="381" t="n">
        <v>3</v>
      </c>
      <c r="D6" s="381" t="n">
        <v>4</v>
      </c>
      <c r="E6" s="381" t="n">
        <v>5</v>
      </c>
      <c r="F6" s="381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0" t="n"/>
      <c r="D10" s="380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0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0" t="inlineStr">
        <is>
          <t>С1ср</t>
        </is>
      </c>
      <c r="D15" s="380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0" t="inlineStr">
        <is>
          <t>tср</t>
        </is>
      </c>
      <c r="D16" s="380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0" t="inlineStr">
        <is>
          <t>Кув</t>
        </is>
      </c>
      <c r="D17" s="380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0" t="n"/>
      <c r="D18" s="380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0" t="inlineStr">
        <is>
          <t>КТ</t>
        </is>
      </c>
      <c r="D19" s="380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0" t="inlineStr">
        <is>
          <t>Кинф</t>
        </is>
      </c>
      <c r="D20" s="380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0" t="inlineStr">
        <is>
          <t>ФОТр.тек.</t>
        </is>
      </c>
      <c r="D21" s="380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2025-01-24T12:13:18Z</dcterms:modified>
  <cp:lastModifiedBy>Николай Трофименко</cp:lastModifiedBy>
  <cp:lastPrinted>2023-12-01T14:57:02Z</cp:lastPrinted>
</cp:coreProperties>
</file>