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" zoomScale="60" zoomScaleNormal="55" workbookViewId="0">
      <selection activeCell="A25" sqref="A25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6-15 кВ, 610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4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4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4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4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4" t="n"/>
    </row>
    <row r="22">
      <c r="B22" s="375" t="n">
        <v>7</v>
      </c>
      <c r="C22" s="231" t="inlineStr">
        <is>
          <t>Сопоставимый уровень цен</t>
        </is>
      </c>
      <c r="D22" s="335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4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4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7" t="n"/>
      <c r="C12" s="337" t="inlineStr">
        <is>
          <t>Ячейка реактора ДГР 6-15 кВ, 610 кВА</t>
        </is>
      </c>
      <c r="D12" s="337" t="n"/>
      <c r="E12" s="337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7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9" t="n"/>
      <c r="G13" s="339" t="n"/>
      <c r="H13" s="339" t="n"/>
      <c r="I13" s="339" t="n"/>
      <c r="J13" s="339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1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2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2">
      <c r="C20" s="320" t="n"/>
      <c r="D20" s="330" t="n"/>
      <c r="E20" s="330" t="n"/>
    </row>
    <row r="21" ht="14.45" customHeight="1" s="342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2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5" t="n"/>
      <c r="B4" s="275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6-15 кВ, 610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6" t="n"/>
      <c r="H12" s="475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4" t="n">
        <v>8.859999999999999</v>
      </c>
      <c r="H14" s="264">
        <f>ROUND(F14*G14,2)</f>
        <v/>
      </c>
    </row>
    <row r="15">
      <c r="A15" s="411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4" t="n">
        <v>9.619999999999999</v>
      </c>
      <c r="H16" s="264">
        <f>ROUND(F16*G16,2)</f>
        <v/>
      </c>
    </row>
    <row r="17">
      <c r="A17" s="411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4" t="n">
        <v>8.529999999999999</v>
      </c>
      <c r="H20" s="264">
        <f>ROUND(F20*G20,2)</f>
        <v/>
      </c>
    </row>
    <row r="21">
      <c r="A21" s="411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4" t="n">
        <v>9.289999999999999</v>
      </c>
      <c r="H22" s="264">
        <f>ROUND(F22*G22,2)</f>
        <v/>
      </c>
    </row>
    <row r="23">
      <c r="A23" s="411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4" t="n">
        <v>10.65</v>
      </c>
      <c r="H24" s="264">
        <f>ROUND(F24*G24,2)</f>
        <v/>
      </c>
    </row>
    <row r="25">
      <c r="A25" s="411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4" t="n">
        <v>7.94</v>
      </c>
      <c r="H25" s="264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8" t="n">
        <v>2</v>
      </c>
      <c r="D27" s="269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4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1" t="n">
        <v>16</v>
      </c>
      <c r="B30" s="383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1" t="n">
        <v>17</v>
      </c>
      <c r="B31" s="383" t="n"/>
      <c r="C31" s="268" t="inlineStr">
        <is>
          <t>91.21.03-011</t>
        </is>
      </c>
      <c r="D31" s="269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2">
      <c r="A32" s="411" t="n">
        <v>18</v>
      </c>
      <c r="B32" s="383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1" t="n">
        <v>19</v>
      </c>
      <c r="B33" s="383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6.45" customHeight="1" s="342">
      <c r="A34" s="411" t="n">
        <v>20</v>
      </c>
      <c r="B34" s="383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2">
      <c r="A35" s="411" t="n">
        <v>21</v>
      </c>
      <c r="B35" s="383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3" t="n">
        <v>100</v>
      </c>
      <c r="H35" s="264">
        <f>ROUND(F35*G35,2)</f>
        <v/>
      </c>
      <c r="I35" s="277" t="n"/>
    </row>
    <row r="36" ht="26.45" customHeight="1" s="342">
      <c r="A36" s="411" t="n">
        <v>22</v>
      </c>
      <c r="B36" s="383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3" t="n">
        <v>8.1</v>
      </c>
      <c r="H36" s="264">
        <f>ROUND(F36*G36,2)</f>
        <v/>
      </c>
    </row>
    <row r="37" ht="26.45" customHeight="1" s="342">
      <c r="A37" s="411" t="n">
        <v>23</v>
      </c>
      <c r="B37" s="383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3" t="n">
        <v>8.16</v>
      </c>
      <c r="H37" s="264">
        <f>ROUND(F37*G37,2)</f>
        <v/>
      </c>
    </row>
    <row r="38" ht="26.45" customHeight="1" s="342">
      <c r="A38" s="411" t="n">
        <v>24</v>
      </c>
      <c r="B38" s="383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3" t="n">
        <v>5.03</v>
      </c>
      <c r="H38" s="264">
        <f>ROUND(F38*G38,2)</f>
        <v/>
      </c>
    </row>
    <row r="39">
      <c r="A39" s="411" t="n">
        <v>25</v>
      </c>
      <c r="B39" s="383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3" t="n">
        <v>86.40000000000001</v>
      </c>
      <c r="H39" s="264">
        <f>ROUND(F39*G39,2)</f>
        <v/>
      </c>
    </row>
    <row r="40" ht="25.5" customHeight="1" s="342">
      <c r="A40" s="411" t="n">
        <v>26</v>
      </c>
      <c r="B40" s="383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3" t="n">
        <v>96.89</v>
      </c>
      <c r="H40" s="264">
        <f>ROUND(F40*G40,2)</f>
        <v/>
      </c>
    </row>
    <row r="41">
      <c r="A41" s="411" t="n">
        <v>27</v>
      </c>
      <c r="B41" s="383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3" t="n">
        <v>65.70999999999999</v>
      </c>
      <c r="H41" s="264">
        <f>ROUND(F41*G41,2)</f>
        <v/>
      </c>
    </row>
    <row r="42" ht="26.45" customHeight="1" s="342">
      <c r="A42" s="411" t="n">
        <v>28</v>
      </c>
      <c r="B42" s="383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3" t="n">
        <v>90.40000000000001</v>
      </c>
      <c r="H42" s="264">
        <f>ROUND(F42*G42,2)</f>
        <v/>
      </c>
    </row>
    <row r="43">
      <c r="A43" s="411" t="n">
        <v>29</v>
      </c>
      <c r="B43" s="383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3" t="n">
        <v>79.06999999999999</v>
      </c>
      <c r="H43" s="264">
        <f>ROUND(F43*G43,2)</f>
        <v/>
      </c>
      <c r="J43" s="478" t="n"/>
      <c r="L43" s="277" t="n"/>
    </row>
    <row r="44" customFormat="1" s="237">
      <c r="A44" s="411" t="n">
        <v>30</v>
      </c>
      <c r="B44" s="383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3" t="n">
        <v>59.47</v>
      </c>
      <c r="H44" s="264">
        <f>ROUND(F44*G44,2)</f>
        <v/>
      </c>
      <c r="L44" s="277" t="n"/>
    </row>
    <row r="45">
      <c r="A45" s="411" t="n">
        <v>31</v>
      </c>
      <c r="B45" s="383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3" t="n">
        <v>13.5</v>
      </c>
      <c r="H45" s="264">
        <f>ROUND(F45*G45,2)</f>
        <v/>
      </c>
      <c r="L45" s="277" t="n"/>
    </row>
    <row r="46" ht="26.45" customHeight="1" s="342">
      <c r="A46" s="411" t="n">
        <v>32</v>
      </c>
      <c r="B46" s="383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3" t="n">
        <v>6.9</v>
      </c>
      <c r="H46" s="264">
        <f>ROUND(F46*G46,2)</f>
        <v/>
      </c>
      <c r="L46" s="277" t="n"/>
    </row>
    <row r="47">
      <c r="A47" s="411" t="n">
        <v>33</v>
      </c>
      <c r="B47" s="383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3" t="n">
        <v>29.6</v>
      </c>
      <c r="H47" s="264">
        <f>ROUND(F47*G47,2)</f>
        <v/>
      </c>
      <c r="L47" s="277" t="n"/>
    </row>
    <row r="48" ht="26.45" customHeight="1" s="342">
      <c r="A48" s="411" t="n">
        <v>34</v>
      </c>
      <c r="B48" s="383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3" t="n">
        <v>12.31</v>
      </c>
      <c r="H48" s="264">
        <f>ROUND(F48*G48,2)</f>
        <v/>
      </c>
      <c r="L48" s="277" t="n"/>
    </row>
    <row r="49" ht="26.45" customHeight="1" s="342">
      <c r="A49" s="411" t="n">
        <v>35</v>
      </c>
      <c r="B49" s="383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3" t="n">
        <v>6.82</v>
      </c>
      <c r="H49" s="264">
        <f>ROUND(F49*G49,2)</f>
        <v/>
      </c>
    </row>
    <row r="50">
      <c r="A50" s="411" t="n">
        <v>36</v>
      </c>
      <c r="B50" s="383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3" t="n">
        <v>290.01</v>
      </c>
      <c r="H50" s="264">
        <f>ROUND(F50*G50,2)</f>
        <v/>
      </c>
    </row>
    <row r="51" ht="26.45" customHeight="1" s="342">
      <c r="A51" s="411" t="n">
        <v>37</v>
      </c>
      <c r="B51" s="383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3" t="n">
        <v>0.55</v>
      </c>
      <c r="H51" s="264">
        <f>ROUND(F51*G51,2)</f>
        <v/>
      </c>
    </row>
    <row r="52">
      <c r="A52" s="411" t="n">
        <v>38</v>
      </c>
      <c r="B52" s="383" t="n"/>
      <c r="C52" s="268" t="inlineStr">
        <is>
          <t>91.07.04-001</t>
        </is>
      </c>
      <c r="D52" s="269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3" t="n">
        <v>1.9</v>
      </c>
      <c r="H52" s="264">
        <f>ROUND(F52*G52,2)</f>
        <v/>
      </c>
    </row>
    <row r="53">
      <c r="A53" s="411" t="n">
        <v>39</v>
      </c>
      <c r="B53" s="383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3" t="n">
        <v>110</v>
      </c>
      <c r="H53" s="264">
        <f>ROUND(F53*G53,2)</f>
        <v/>
      </c>
    </row>
    <row r="54">
      <c r="A54" s="411" t="n">
        <v>40</v>
      </c>
      <c r="B54" s="383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3" t="n">
        <v>89.98999999999999</v>
      </c>
      <c r="H54" s="264">
        <f>ROUND(F54*G54,2)</f>
        <v/>
      </c>
    </row>
    <row r="55">
      <c r="A55" s="411" t="n">
        <v>41</v>
      </c>
      <c r="B55" s="383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3" t="n">
        <v>120.24</v>
      </c>
      <c r="H55" s="264">
        <f>ROUND(F55*G55,2)</f>
        <v/>
      </c>
    </row>
    <row r="56" ht="26.45" customHeight="1" s="342">
      <c r="A56" s="411" t="n">
        <v>42</v>
      </c>
      <c r="B56" s="383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3" t="n">
        <v>0.9</v>
      </c>
      <c r="H56" s="264">
        <f>ROUND(F56*G56,2)</f>
        <v/>
      </c>
    </row>
    <row r="57" ht="26.45" customHeight="1" s="342">
      <c r="A57" s="411" t="n">
        <v>43</v>
      </c>
      <c r="B57" s="383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3" t="n">
        <v>131.44</v>
      </c>
      <c r="H57" s="264">
        <f>ROUND(F57*G57,2)</f>
        <v/>
      </c>
      <c r="J57" s="478" t="n"/>
      <c r="L57" s="277" t="n"/>
    </row>
    <row r="58" customFormat="1" s="237">
      <c r="A58" s="411" t="n">
        <v>44</v>
      </c>
      <c r="B58" s="383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3" t="n">
        <v>1.2</v>
      </c>
      <c r="H58" s="264">
        <f>ROUND(F58*G58,2)</f>
        <v/>
      </c>
      <c r="L58" s="277" t="n"/>
    </row>
    <row r="59">
      <c r="A59" s="411" t="n">
        <v>45</v>
      </c>
      <c r="B59" s="383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3" t="n">
        <v>0.5</v>
      </c>
      <c r="H59" s="264">
        <f>ROUND(F59*G59,2)</f>
        <v/>
      </c>
      <c r="L59" s="277" t="n"/>
    </row>
    <row r="60" ht="26.45" customHeight="1" s="342">
      <c r="A60" s="411" t="n">
        <v>46</v>
      </c>
      <c r="B60" s="383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3" t="n">
        <v>1.7</v>
      </c>
      <c r="H60" s="264">
        <f>ROUND(F60*G60,2)</f>
        <v/>
      </c>
      <c r="L60" s="277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6" t="n"/>
      <c r="G61" s="266" t="n"/>
      <c r="H61" s="475">
        <f>SUM(H62:H64)</f>
        <v/>
      </c>
    </row>
    <row r="62" ht="26.45" customHeight="1" s="342">
      <c r="A62" s="274" t="n">
        <v>47</v>
      </c>
      <c r="B62" s="381" t="n"/>
      <c r="C62" s="332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610 кВА 6(10) кВ</t>
        </is>
      </c>
      <c r="E62" s="332" t="inlineStr">
        <is>
          <t>компл.</t>
        </is>
      </c>
      <c r="F62" s="332" t="n">
        <v>2</v>
      </c>
      <c r="G62" s="332" t="n">
        <v>469265.18</v>
      </c>
      <c r="H62" s="264">
        <f>ROUND(F62*G62,2)</f>
        <v/>
      </c>
      <c r="I62" s="281" t="n"/>
    </row>
    <row r="63" ht="27" customHeight="1" s="342">
      <c r="A63" s="274" t="n">
        <v>48</v>
      </c>
      <c r="B63" s="381" t="n"/>
      <c r="C63" s="332" t="inlineStr">
        <is>
          <t>Прайс из СД ОП</t>
        </is>
      </c>
      <c r="D63" s="315" t="inlineStr">
        <is>
          <t>Шинная опора напряжением 10 кВ ШОП-10-1УХЛ1</t>
        </is>
      </c>
      <c r="E63" s="332" t="inlineStr">
        <is>
          <t>шт.</t>
        </is>
      </c>
      <c r="F63" s="332" t="n">
        <v>6</v>
      </c>
      <c r="G63" s="332" t="n">
        <v>1250.69</v>
      </c>
      <c r="H63" s="264">
        <f>ROUND(F63*G63,2)</f>
        <v/>
      </c>
    </row>
    <row r="64" ht="26.45" customHeight="1" s="342">
      <c r="A64" s="274" t="n">
        <v>49</v>
      </c>
      <c r="B64" s="381" t="n"/>
      <c r="C64" s="332" t="inlineStr">
        <is>
          <t>Прайс из СД ОП</t>
        </is>
      </c>
      <c r="D64" s="315" t="inlineStr">
        <is>
          <t>Ограничитель перенапряжения нелинейный 10 кВ ОПН-П1-10/12/10/2 УХЛ1</t>
        </is>
      </c>
      <c r="E64" s="332" t="inlineStr">
        <is>
          <t>шт.</t>
        </is>
      </c>
      <c r="F64" s="332" t="n">
        <v>6</v>
      </c>
      <c r="G64" s="332" t="n">
        <v>1329.07</v>
      </c>
      <c r="H64" s="264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4" t="n">
        <v>50</v>
      </c>
      <c r="B66" s="383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2">
      <c r="A67" s="274" t="n">
        <v>51</v>
      </c>
      <c r="B67" s="383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3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2">
      <c r="A69" s="274" t="n">
        <v>53</v>
      </c>
      <c r="B69" s="383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2">
      <c r="A70" s="274" t="n">
        <v>54</v>
      </c>
      <c r="B70" s="383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2">
      <c r="A71" s="274" t="n">
        <v>55</v>
      </c>
      <c r="B71" s="383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2">
      <c r="A72" s="274" t="n">
        <v>56</v>
      </c>
      <c r="B72" s="383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3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4" t="n">
        <v>5650</v>
      </c>
      <c r="H73" s="264">
        <f>ROUND(F73*G73,2)</f>
        <v/>
      </c>
      <c r="I73" s="281" t="n"/>
    </row>
    <row r="74" ht="26.45" customHeight="1" s="342">
      <c r="A74" s="274" t="n">
        <v>58</v>
      </c>
      <c r="B74" s="383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3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2">
      <c r="A76" s="274" t="n">
        <v>60</v>
      </c>
      <c r="B76" s="383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2">
      <c r="A77" s="274" t="n">
        <v>61</v>
      </c>
      <c r="B77" s="383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2">
      <c r="A78" s="274" t="n">
        <v>62</v>
      </c>
      <c r="B78" s="383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3" t="n"/>
      <c r="C79" s="268" t="inlineStr">
        <is>
          <t>08.1.02.25-0021</t>
        </is>
      </c>
      <c r="D79" s="269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3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3" t="n"/>
      <c r="C81" s="268" t="inlineStr">
        <is>
          <t>08.3.08.03-0011</t>
        </is>
      </c>
      <c r="D81" s="269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2">
      <c r="A82" s="274" t="n">
        <v>66</v>
      </c>
      <c r="B82" s="383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2">
      <c r="A83" s="274" t="n">
        <v>67</v>
      </c>
      <c r="B83" s="383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3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4" t="n">
        <v>44.98</v>
      </c>
      <c r="H84" s="264">
        <f>ROUND(F84*G84,2)</f>
        <v/>
      </c>
    </row>
    <row r="85" ht="26.45" customHeight="1" s="342">
      <c r="A85" s="274" t="n">
        <v>69</v>
      </c>
      <c r="B85" s="383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3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4" t="n">
        <v>54.99</v>
      </c>
      <c r="H86" s="264">
        <f>ROUND(F86*G86,2)</f>
        <v/>
      </c>
    </row>
    <row r="87" ht="26.45" customHeight="1" s="342">
      <c r="A87" s="274" t="n">
        <v>71</v>
      </c>
      <c r="B87" s="383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4" t="n">
        <v>63</v>
      </c>
      <c r="H87" s="264">
        <f>ROUND(F87*G87,2)</f>
        <v/>
      </c>
    </row>
    <row r="88" ht="26.45" customHeight="1" s="342">
      <c r="A88" s="274" t="n">
        <v>72</v>
      </c>
      <c r="B88" s="383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3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3" t="n"/>
      <c r="C90" s="268" t="inlineStr">
        <is>
          <t>02.2.01.02-0001</t>
        </is>
      </c>
      <c r="D90" s="269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3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3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3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3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3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4" t="n">
        <v>64315.46</v>
      </c>
      <c r="H95" s="264">
        <f>ROUND(F95*G95,2)</f>
        <v/>
      </c>
    </row>
    <row r="96" ht="26.45" customHeight="1" s="342">
      <c r="A96" s="274" t="n">
        <v>80</v>
      </c>
      <c r="B96" s="383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3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3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2">
      <c r="A99" s="274" t="n">
        <v>83</v>
      </c>
      <c r="B99" s="383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4" t="n">
        <v>1056</v>
      </c>
      <c r="H99" s="264">
        <f>ROUND(F99*G99,2)</f>
        <v/>
      </c>
    </row>
    <row r="100" ht="26.45" customHeight="1" s="342">
      <c r="A100" s="274" t="n">
        <v>84</v>
      </c>
      <c r="B100" s="383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3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3" t="n"/>
      <c r="C102" s="268" t="inlineStr">
        <is>
          <t>14.4.04.09-0016</t>
        </is>
      </c>
      <c r="D102" s="269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3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4" t="n">
        <v>112</v>
      </c>
      <c r="H103" s="264">
        <f>ROUND(F103*G103,2)</f>
        <v/>
      </c>
    </row>
    <row r="104" ht="26.45" customHeight="1" s="342">
      <c r="A104" s="274" t="n">
        <v>88</v>
      </c>
      <c r="B104" s="383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4" t="n">
        <v>556.76</v>
      </c>
      <c r="H104" s="264">
        <f>ROUND(F104*G104,2)</f>
        <v/>
      </c>
    </row>
    <row r="105" ht="26.45" customHeight="1" s="342">
      <c r="A105" s="274" t="n">
        <v>89</v>
      </c>
      <c r="B105" s="383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3" t="n"/>
      <c r="C106" s="268" t="inlineStr">
        <is>
          <t>01.7.15.06-0111</t>
        </is>
      </c>
      <c r="D106" s="269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3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4" t="n">
        <v>10315.01</v>
      </c>
      <c r="H107" s="264">
        <f>ROUND(F107*G107,2)</f>
        <v/>
      </c>
    </row>
    <row r="108" ht="26.45" customHeight="1" s="342">
      <c r="A108" s="274" t="n">
        <v>92</v>
      </c>
      <c r="B108" s="383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3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4" t="n">
        <v>6726.18</v>
      </c>
      <c r="H109" s="264">
        <f>ROUND(F109*G109,2)</f>
        <v/>
      </c>
    </row>
    <row r="110" ht="26.45" customHeight="1" s="342">
      <c r="A110" s="274" t="n">
        <v>94</v>
      </c>
      <c r="B110" s="383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3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3" t="n"/>
      <c r="C112" s="268" t="inlineStr">
        <is>
          <t>01.7.17.11-0001</t>
        </is>
      </c>
      <c r="D112" s="269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4" t="n">
        <v>50</v>
      </c>
      <c r="H112" s="264">
        <f>ROUND(F112*G112,2)</f>
        <v/>
      </c>
      <c r="K112" s="277" t="n"/>
    </row>
    <row r="113" ht="26.45" customHeight="1" s="342">
      <c r="A113" s="274" t="n">
        <v>97</v>
      </c>
      <c r="B113" s="383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2">
      <c r="A114" s="274" t="n">
        <v>98</v>
      </c>
      <c r="B114" s="383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3" t="n"/>
      <c r="C115" s="268" t="inlineStr">
        <is>
          <t>14.4.02.09-0001</t>
        </is>
      </c>
      <c r="D115" s="269" t="inlineStr">
        <is>
          <t>Краска</t>
        </is>
      </c>
      <c r="E115" s="411" t="inlineStr">
        <is>
          <t>кг</t>
        </is>
      </c>
      <c r="F115" s="411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3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3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3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3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3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4" t="n">
        <v>3.62</v>
      </c>
      <c r="H120" s="264">
        <f>ROUND(F120*G120,2)</f>
        <v/>
      </c>
    </row>
    <row r="121" ht="26.45" customHeight="1" s="342">
      <c r="A121" s="274" t="n">
        <v>105</v>
      </c>
      <c r="B121" s="383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3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3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4" t="n">
        <v>4920</v>
      </c>
      <c r="H123" s="264">
        <f>ROUND(F123*G123,2)</f>
        <v/>
      </c>
    </row>
    <row r="124" ht="26.45" customFormat="1" customHeight="1" s="237">
      <c r="A124" s="274" t="n">
        <v>108</v>
      </c>
      <c r="B124" s="383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4" t="n">
        <v>4455.2</v>
      </c>
      <c r="H124" s="264">
        <f>ROUND(F124*G124,2)</f>
        <v/>
      </c>
    </row>
    <row r="125" ht="26.45" customHeight="1" s="342">
      <c r="A125" s="274" t="n">
        <v>109</v>
      </c>
      <c r="B125" s="383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4" t="n">
        <v>42.1</v>
      </c>
      <c r="H125" s="264">
        <f>ROUND(F125*G125,2)</f>
        <v/>
      </c>
    </row>
    <row r="126" ht="26.45" customHeight="1" s="342">
      <c r="A126" s="274" t="n">
        <v>110</v>
      </c>
      <c r="B126" s="383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3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2">
      <c r="A128" s="274" t="n">
        <v>112</v>
      </c>
      <c r="B128" s="383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3" t="n"/>
      <c r="C129" s="268" t="inlineStr">
        <is>
          <t>20.2.08.05-0017</t>
        </is>
      </c>
      <c r="D129" s="269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4" t="n">
        <v>66.81999999999999</v>
      </c>
      <c r="H129" s="264">
        <f>ROUND(F129*G129,2)</f>
        <v/>
      </c>
    </row>
    <row r="130" ht="26.45" customHeight="1" s="342">
      <c r="A130" s="274" t="n">
        <v>114</v>
      </c>
      <c r="B130" s="383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4" t="n">
        <v>1100</v>
      </c>
      <c r="H130" s="264">
        <f>ROUND(F130*G130,2)</f>
        <v/>
      </c>
    </row>
    <row r="131" ht="26.45" customHeight="1" s="342">
      <c r="A131" s="274" t="n">
        <v>115</v>
      </c>
      <c r="B131" s="383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3" t="n"/>
      <c r="C132" s="268" t="inlineStr">
        <is>
          <t>01.7.03.01-0001</t>
        </is>
      </c>
      <c r="D132" s="269" t="inlineStr">
        <is>
          <t>Вода</t>
        </is>
      </c>
      <c r="E132" s="411" t="inlineStr">
        <is>
          <t>м3</t>
        </is>
      </c>
      <c r="F132" s="411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3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3" t="n"/>
      <c r="C134" s="268" t="inlineStr">
        <is>
          <t>14.1.02.01-0002</t>
        </is>
      </c>
      <c r="D134" s="269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3" t="n"/>
      <c r="C135" s="268" t="inlineStr">
        <is>
          <t>16.2.02.07-0001</t>
        </is>
      </c>
      <c r="D135" s="269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3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3" t="n"/>
      <c r="C137" s="268" t="inlineStr">
        <is>
          <t>20.2.02.02-0011</t>
        </is>
      </c>
      <c r="D137" s="269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3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3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3" t="n"/>
      <c r="C140" s="268" t="inlineStr">
        <is>
          <t>20.2.02.01-0019</t>
        </is>
      </c>
      <c r="D140" s="269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3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2">
      <c r="A142" s="274" t="n">
        <v>126</v>
      </c>
      <c r="B142" s="383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3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4" t="n">
        <v>110</v>
      </c>
      <c r="H143" s="264">
        <f>ROUND(F143*G143,2)</f>
        <v/>
      </c>
      <c r="K143" s="277" t="n"/>
    </row>
    <row r="144" ht="52.9" customHeight="1" s="342">
      <c r="A144" s="274" t="n">
        <v>128</v>
      </c>
      <c r="B144" s="383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3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3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4" t="n">
        <v>59.99</v>
      </c>
      <c r="H146" s="264">
        <f>ROUND(F146*G146,2)</f>
        <v/>
      </c>
    </row>
    <row r="147" ht="39.6" customHeight="1" s="342">
      <c r="A147" s="274" t="n">
        <v>131</v>
      </c>
      <c r="B147" s="383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4" t="n">
        <v>2</v>
      </c>
      <c r="H147" s="264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9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2">
      <c r="B7" s="372" t="inlineStr">
        <is>
          <t>Наименование разрабатываемого показателя УНЦ — Ячейка реактора ДГР 6-15 кВ, 610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2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6.45" customHeight="1" s="342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2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55158.06</v>
      </c>
      <c r="D31" s="302" t="n"/>
      <c r="E31" s="248">
        <f>C31/$C$40</f>
        <v/>
      </c>
    </row>
    <row r="32" ht="26.45" customHeight="1" s="342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39.6" customHeight="1" s="342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2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2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2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2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2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C148" sqref="C148:C149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2" min="13" max="13"/>
  </cols>
  <sheetData>
    <row r="1" s="342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2">
      <c r="A2" s="330" t="n"/>
      <c r="B2" s="330" t="n"/>
      <c r="C2" s="330" t="n"/>
      <c r="D2" s="330" t="n"/>
      <c r="E2" s="330" t="n"/>
      <c r="F2" s="330" t="n"/>
      <c r="G2" s="330" t="n"/>
      <c r="H2" s="402" t="inlineStr">
        <is>
          <t>Приложение №5</t>
        </is>
      </c>
      <c r="K2" s="330" t="n"/>
      <c r="L2" s="330" t="n"/>
      <c r="M2" s="330" t="n"/>
      <c r="N2" s="330" t="n"/>
    </row>
    <row r="3" s="342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9" t="inlineStr">
        <is>
          <t>Расчет стоимости СМР и оборудования</t>
        </is>
      </c>
    </row>
    <row r="5" ht="13.15" customFormat="1" customHeight="1" s="320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6-15 кВ, 610 кВА</t>
        </is>
      </c>
    </row>
    <row r="7" ht="13.15" customFormat="1" customHeight="1" s="320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20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30" t="n"/>
      <c r="L9" s="330" t="n"/>
      <c r="M9" s="330" t="n"/>
      <c r="N9" s="330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30" t="n"/>
      <c r="L10" s="330" t="n"/>
      <c r="M10" s="330" t="n"/>
      <c r="N10" s="330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30" t="n"/>
      <c r="L11" s="330" t="n"/>
      <c r="M11" s="330" t="n"/>
      <c r="N11" s="330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7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1" t="n"/>
      <c r="G14" s="301">
        <f>SUM(G13:G13)</f>
        <v/>
      </c>
      <c r="H14" s="397" t="n">
        <v>1</v>
      </c>
      <c r="I14" s="196" t="n"/>
      <c r="J14" s="301">
        <f>SUM(J13:J13)</f>
        <v/>
      </c>
    </row>
    <row r="15" ht="13.9" customFormat="1" customHeight="1" s="330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30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1">
        <f>G16/E16</f>
        <v/>
      </c>
      <c r="G16" s="301" t="n">
        <v>3898.55</v>
      </c>
      <c r="H16" s="397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30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30">
      <c r="A19" s="394" t="n">
        <v>3</v>
      </c>
      <c r="B19" s="307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4" t="n">
        <v>4</v>
      </c>
      <c r="B20" s="307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4" t="n">
        <v>5</v>
      </c>
      <c r="B21" s="307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4" t="n">
        <v>6</v>
      </c>
      <c r="B22" s="307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4" t="n">
        <v>7</v>
      </c>
      <c r="B23" s="307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4" t="n">
        <v>8</v>
      </c>
      <c r="B24" s="307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4" t="n">
        <v>9</v>
      </c>
      <c r="B25" s="307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1" t="n"/>
      <c r="G26" s="301">
        <f>SUM(G19:G25)</f>
        <v/>
      </c>
      <c r="H26" s="397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4" t="n">
        <v>10</v>
      </c>
      <c r="B27" s="307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4" t="n">
        <v>11</v>
      </c>
      <c r="B28" s="307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4" t="n">
        <v>12</v>
      </c>
      <c r="B29" s="307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4" t="n">
        <v>13</v>
      </c>
      <c r="B30" s="307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4" t="n">
        <v>14</v>
      </c>
      <c r="B31" s="307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4" t="n">
        <v>15</v>
      </c>
      <c r="B32" s="307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4" t="n">
        <v>16</v>
      </c>
      <c r="B33" s="307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4" t="n">
        <v>17</v>
      </c>
      <c r="B34" s="307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4" t="n">
        <v>18</v>
      </c>
      <c r="B35" s="307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4" t="n">
        <v>19</v>
      </c>
      <c r="B36" s="307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4" t="n">
        <v>20</v>
      </c>
      <c r="B37" s="307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4" t="n">
        <v>21</v>
      </c>
      <c r="B38" s="307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4" t="n">
        <v>22</v>
      </c>
      <c r="B39" s="307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4" t="n">
        <v>23</v>
      </c>
      <c r="B40" s="307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4" t="n">
        <v>24</v>
      </c>
      <c r="B41" s="307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4" t="n">
        <v>25</v>
      </c>
      <c r="B42" s="307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4" t="n">
        <v>26</v>
      </c>
      <c r="B43" s="307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4" t="n">
        <v>27</v>
      </c>
      <c r="B44" s="307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4" t="n">
        <v>28</v>
      </c>
      <c r="B45" s="307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4" t="n">
        <v>29</v>
      </c>
      <c r="B46" s="307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4" t="n">
        <v>30</v>
      </c>
      <c r="B47" s="307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4" t="n">
        <v>31</v>
      </c>
      <c r="B48" s="307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4" t="n">
        <v>32</v>
      </c>
      <c r="B49" s="307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4" t="n">
        <v>33</v>
      </c>
      <c r="B50" s="307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4" t="n">
        <v>34</v>
      </c>
      <c r="B51" s="307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30" t="n"/>
      <c r="L55" s="330" t="n"/>
    </row>
    <row r="56" ht="39.6" customHeight="1" s="342">
      <c r="A56" s="394" t="n">
        <v>35</v>
      </c>
      <c r="B56" s="307" t="inlineStr">
        <is>
          <t>БЦ.19.21</t>
        </is>
      </c>
      <c r="C56" s="393" t="inlineStr">
        <is>
          <t>Реактор ДГР 10 кВ, 610 кВА</t>
        </is>
      </c>
      <c r="D56" s="394" t="inlineStr">
        <is>
          <t>компл.</t>
        </is>
      </c>
      <c r="E56" s="480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2937600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1">
        <f>G56</f>
        <v/>
      </c>
      <c r="H57" s="397">
        <f>H56</f>
        <v/>
      </c>
      <c r="I57" s="311" t="n"/>
      <c r="J57" s="301">
        <f>J56</f>
        <v/>
      </c>
      <c r="K57" s="330" t="n"/>
      <c r="L57" s="330" t="n"/>
    </row>
    <row r="58" ht="36" customHeight="1" s="342">
      <c r="A58" s="394" t="n">
        <v>36</v>
      </c>
      <c r="B58" s="307" t="inlineStr">
        <is>
          <t>БЦ.28.12</t>
        </is>
      </c>
      <c r="C58" s="393" t="inlineStr">
        <is>
          <t>Шинная опора 10 кВ</t>
        </is>
      </c>
      <c r="D58" s="394" t="inlineStr">
        <is>
          <t>шт.</t>
        </is>
      </c>
      <c r="E58" s="480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7386.12</v>
      </c>
      <c r="J58" s="301">
        <f>ROUND(I58*E58,2)</f>
        <v/>
      </c>
      <c r="K58" s="330" t="n"/>
      <c r="L58" s="330" t="n"/>
      <c r="M58" s="330" t="n"/>
      <c r="N58" s="330" t="n"/>
    </row>
    <row r="59" ht="39.6" customHeight="1" s="342">
      <c r="A59" s="394" t="n">
        <v>37</v>
      </c>
      <c r="B59" s="307" t="inlineStr">
        <is>
          <t>БЦ.60.28</t>
        </is>
      </c>
      <c r="C59" s="393" t="inlineStr">
        <is>
          <t>Ограничитель перенапряжения 10 кВ</t>
        </is>
      </c>
      <c r="D59" s="394" t="inlineStr">
        <is>
          <t>шт.</t>
        </is>
      </c>
      <c r="E59" s="480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8320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1">
        <f>G59+G58</f>
        <v/>
      </c>
      <c r="H60" s="397">
        <f>H59+H58</f>
        <v/>
      </c>
      <c r="I60" s="311" t="n"/>
      <c r="J60" s="301">
        <f>J59+J58</f>
        <v/>
      </c>
      <c r="K60" s="330" t="n"/>
      <c r="L60" s="330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1">
        <f>G60+G57</f>
        <v/>
      </c>
      <c r="H61" s="397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1">
        <f>G61</f>
        <v/>
      </c>
      <c r="H62" s="397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30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30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39.6" customFormat="1" customHeight="1" s="330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26.45" customFormat="1" customHeight="1" s="330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1">
        <f>G14+G53+G149</f>
        <v/>
      </c>
      <c r="H150" s="397" t="n"/>
      <c r="I150" s="301" t="n"/>
      <c r="J150" s="301">
        <f>J14+J53+J149</f>
        <v/>
      </c>
    </row>
    <row r="151" ht="13.9" customFormat="1" customHeight="1" s="330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1" t="n">
        <v>20687.93</v>
      </c>
      <c r="H151" s="397" t="n"/>
      <c r="I151" s="301" t="n"/>
      <c r="J151" s="301">
        <f>ROUND(D151*(J14+J16),2)</f>
        <v/>
      </c>
    </row>
    <row r="152" ht="13.9" customFormat="1" customHeight="1" s="330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1" t="n">
        <v>16545.64</v>
      </c>
      <c r="H152" s="397" t="n"/>
      <c r="I152" s="301" t="n"/>
      <c r="J152" s="301">
        <f>ROUND(D152*(J14+J16),2)</f>
        <v/>
      </c>
    </row>
    <row r="153" ht="39.6" customFormat="1" customHeight="1" s="330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0.65</v>
      </c>
      <c r="F153" s="396" t="n"/>
      <c r="G153" s="301">
        <f>ROUND((G14+G53+G149+G151+G152)/E153,2)</f>
        <v/>
      </c>
      <c r="H153" s="397" t="n"/>
      <c r="I153" s="301" t="n"/>
      <c r="J153" s="301">
        <f>ROUND((J14+J53+J149+J151+J152)/E153,2)</f>
        <v/>
      </c>
    </row>
    <row r="154" ht="13.9" customFormat="1" customHeight="1" s="330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1">
        <f>G153+G61</f>
        <v/>
      </c>
      <c r="H154" s="397" t="n"/>
      <c r="I154" s="301" t="n"/>
      <c r="J154" s="301">
        <f>J153+J61</f>
        <v/>
      </c>
    </row>
    <row r="155" ht="34.5" customFormat="1" customHeight="1" s="330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1">
        <f>G154/E155</f>
        <v/>
      </c>
      <c r="H155" s="397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6-15 кВ, 610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2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1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1">
        <f>ROUND(E13*F13,2)</f>
        <v/>
      </c>
    </row>
    <row r="14" ht="39.6" customHeight="1" s="342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1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1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20" t="n"/>
      <c r="C1" s="320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20" t="n"/>
      <c r="B7" s="320" t="n"/>
      <c r="C7" s="320" t="n"/>
      <c r="D7" s="320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Р1-10-1</t>
        </is>
      </c>
      <c r="B11" s="394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2025-01-24T12:13:40Z</dcterms:modified>
  <cp:lastModifiedBy>Nikolay Ivanov</cp:lastModifiedBy>
  <cp:lastPrinted>2023-11-30T17:31:35Z</cp:lastPrinted>
</cp:coreProperties>
</file>