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1300 кВА</t>
        </is>
      </c>
    </row>
    <row r="8" ht="31.7" customHeight="1" s="320">
      <c r="B8" s="346" t="inlineStr">
        <is>
          <t>Сопоставимый уровень цен: 01.01.2001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09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09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09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09" t="n"/>
    </row>
    <row r="22">
      <c r="B22" s="353" t="n">
        <v>7</v>
      </c>
      <c r="C22" s="231" t="inlineStr">
        <is>
          <t>Сопоставимый уровень цен</t>
        </is>
      </c>
      <c r="D22" s="310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2" t="n"/>
      <c r="C12" s="312" t="inlineStr">
        <is>
          <t>Ячейка реактора ДГР 35 кВ, 1300 кВА</t>
        </is>
      </c>
      <c r="D12" s="312" t="n"/>
      <c r="E12" s="312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2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5" t="n"/>
      <c r="G13" s="315" t="n"/>
      <c r="H13" s="315" t="n"/>
      <c r="I13" s="315" t="n"/>
      <c r="J13" s="315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7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20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20">
      <c r="C20" s="296" t="n"/>
      <c r="D20" s="306" t="n"/>
      <c r="E20" s="306" t="n"/>
    </row>
    <row r="21" ht="14.45" customHeight="1" s="320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20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4" t="n"/>
      <c r="B4" s="27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1300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5" t="n"/>
      <c r="H12" s="45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3" t="n">
        <v>8.859999999999999</v>
      </c>
      <c r="H14" s="263">
        <f>ROUND(F14*G14,2)</f>
        <v/>
      </c>
    </row>
    <row r="15">
      <c r="A15" s="38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3" t="n">
        <v>9.619999999999999</v>
      </c>
      <c r="H16" s="263">
        <f>ROUND(F16*G16,2)</f>
        <v/>
      </c>
    </row>
    <row r="17">
      <c r="A17" s="38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3" t="n">
        <v>8.529999999999999</v>
      </c>
      <c r="H20" s="263">
        <f>ROUND(F20*G20,2)</f>
        <v/>
      </c>
    </row>
    <row r="21">
      <c r="A21" s="38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3" t="n">
        <v>9.289999999999999</v>
      </c>
      <c r="H22" s="263">
        <f>ROUND(F22*G22,2)</f>
        <v/>
      </c>
    </row>
    <row r="23">
      <c r="A23" s="38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3" t="n">
        <v>10.65</v>
      </c>
      <c r="H24" s="263">
        <f>ROUND(F24*G24,2)</f>
        <v/>
      </c>
    </row>
    <row r="25">
      <c r="A25" s="38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3" t="n">
        <v>7.94</v>
      </c>
      <c r="H25" s="263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7" t="n">
        <v>2</v>
      </c>
      <c r="D27" s="268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3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9" t="n">
        <v>16</v>
      </c>
      <c r="B30" s="36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9" t="n">
        <v>17</v>
      </c>
      <c r="B31" s="361" t="n"/>
      <c r="C31" s="267" t="inlineStr">
        <is>
          <t>91.21.03-011</t>
        </is>
      </c>
      <c r="D31" s="268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0">
      <c r="A32" s="389" t="n">
        <v>18</v>
      </c>
      <c r="B32" s="36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9" t="n">
        <v>19</v>
      </c>
      <c r="B33" s="36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0">
      <c r="A34" s="389" t="n">
        <v>20</v>
      </c>
      <c r="B34" s="36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0">
      <c r="A35" s="389" t="n">
        <v>21</v>
      </c>
      <c r="B35" s="36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2" t="n">
        <v>100</v>
      </c>
      <c r="H35" s="263">
        <f>ROUND(F35*G35,2)</f>
        <v/>
      </c>
      <c r="I35" s="276" t="n"/>
    </row>
    <row r="36" ht="26.45" customHeight="1" s="320">
      <c r="A36" s="389" t="n">
        <v>22</v>
      </c>
      <c r="B36" s="36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2" t="n">
        <v>8.1</v>
      </c>
      <c r="H36" s="263">
        <f>ROUND(F36*G36,2)</f>
        <v/>
      </c>
    </row>
    <row r="37" ht="26.45" customHeight="1" s="320">
      <c r="A37" s="389" t="n">
        <v>23</v>
      </c>
      <c r="B37" s="36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2" t="n">
        <v>8.16</v>
      </c>
      <c r="H37" s="263">
        <f>ROUND(F37*G37,2)</f>
        <v/>
      </c>
    </row>
    <row r="38" ht="26.45" customHeight="1" s="320">
      <c r="A38" s="389" t="n">
        <v>24</v>
      </c>
      <c r="B38" s="36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2" t="n">
        <v>5.03</v>
      </c>
      <c r="H38" s="263">
        <f>ROUND(F38*G38,2)</f>
        <v/>
      </c>
    </row>
    <row r="39">
      <c r="A39" s="389" t="n">
        <v>25</v>
      </c>
      <c r="B39" s="36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2" t="n">
        <v>86.40000000000001</v>
      </c>
      <c r="H39" s="263">
        <f>ROUND(F39*G39,2)</f>
        <v/>
      </c>
    </row>
    <row r="40" ht="25.5" customHeight="1" s="320">
      <c r="A40" s="389" t="n">
        <v>26</v>
      </c>
      <c r="B40" s="36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2" t="n">
        <v>96.89</v>
      </c>
      <c r="H40" s="263">
        <f>ROUND(F40*G40,2)</f>
        <v/>
      </c>
    </row>
    <row r="41">
      <c r="A41" s="389" t="n">
        <v>27</v>
      </c>
      <c r="B41" s="36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2" t="n">
        <v>65.70999999999999</v>
      </c>
      <c r="H41" s="263">
        <f>ROUND(F41*G41,2)</f>
        <v/>
      </c>
    </row>
    <row r="42" ht="26.45" customHeight="1" s="320">
      <c r="A42" s="389" t="n">
        <v>28</v>
      </c>
      <c r="B42" s="36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2" t="n">
        <v>90.40000000000001</v>
      </c>
      <c r="H42" s="263">
        <f>ROUND(F42*G42,2)</f>
        <v/>
      </c>
    </row>
    <row r="43">
      <c r="A43" s="389" t="n">
        <v>29</v>
      </c>
      <c r="B43" s="36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2" t="n">
        <v>79.06999999999999</v>
      </c>
      <c r="H43" s="263">
        <f>ROUND(F43*G43,2)</f>
        <v/>
      </c>
      <c r="J43" s="456" t="n"/>
      <c r="L43" s="276" t="n"/>
    </row>
    <row r="44" customFormat="1" s="237">
      <c r="A44" s="389" t="n">
        <v>30</v>
      </c>
      <c r="B44" s="36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2" t="n">
        <v>59.47</v>
      </c>
      <c r="H44" s="263">
        <f>ROUND(F44*G44,2)</f>
        <v/>
      </c>
      <c r="L44" s="276" t="n"/>
    </row>
    <row r="45">
      <c r="A45" s="389" t="n">
        <v>31</v>
      </c>
      <c r="B45" s="36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2" t="n">
        <v>13.5</v>
      </c>
      <c r="H45" s="263">
        <f>ROUND(F45*G45,2)</f>
        <v/>
      </c>
      <c r="L45" s="276" t="n"/>
    </row>
    <row r="46" ht="26.45" customHeight="1" s="320">
      <c r="A46" s="389" t="n">
        <v>32</v>
      </c>
      <c r="B46" s="36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2" t="n">
        <v>6.9</v>
      </c>
      <c r="H46" s="263">
        <f>ROUND(F46*G46,2)</f>
        <v/>
      </c>
      <c r="L46" s="276" t="n"/>
    </row>
    <row r="47">
      <c r="A47" s="389" t="n">
        <v>33</v>
      </c>
      <c r="B47" s="36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2" t="n">
        <v>29.6</v>
      </c>
      <c r="H47" s="263">
        <f>ROUND(F47*G47,2)</f>
        <v/>
      </c>
      <c r="L47" s="276" t="n"/>
    </row>
    <row r="48" ht="26.45" customHeight="1" s="320">
      <c r="A48" s="389" t="n">
        <v>34</v>
      </c>
      <c r="B48" s="36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2" t="n">
        <v>12.31</v>
      </c>
      <c r="H48" s="263">
        <f>ROUND(F48*G48,2)</f>
        <v/>
      </c>
      <c r="L48" s="276" t="n"/>
    </row>
    <row r="49" ht="26.45" customHeight="1" s="320">
      <c r="A49" s="389" t="n">
        <v>35</v>
      </c>
      <c r="B49" s="36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2" t="n">
        <v>6.82</v>
      </c>
      <c r="H49" s="263">
        <f>ROUND(F49*G49,2)</f>
        <v/>
      </c>
    </row>
    <row r="50">
      <c r="A50" s="389" t="n">
        <v>36</v>
      </c>
      <c r="B50" s="36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2" t="n">
        <v>290.01</v>
      </c>
      <c r="H50" s="263">
        <f>ROUND(F50*G50,2)</f>
        <v/>
      </c>
    </row>
    <row r="51" ht="26.45" customHeight="1" s="320">
      <c r="A51" s="389" t="n">
        <v>37</v>
      </c>
      <c r="B51" s="36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2" t="n">
        <v>0.55</v>
      </c>
      <c r="H51" s="263">
        <f>ROUND(F51*G51,2)</f>
        <v/>
      </c>
    </row>
    <row r="52">
      <c r="A52" s="389" t="n">
        <v>38</v>
      </c>
      <c r="B52" s="361" t="n"/>
      <c r="C52" s="267" t="inlineStr">
        <is>
          <t>91.07.04-001</t>
        </is>
      </c>
      <c r="D52" s="268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2" t="n">
        <v>1.9</v>
      </c>
      <c r="H52" s="263">
        <f>ROUND(F52*G52,2)</f>
        <v/>
      </c>
    </row>
    <row r="53">
      <c r="A53" s="389" t="n">
        <v>39</v>
      </c>
      <c r="B53" s="36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2" t="n">
        <v>110</v>
      </c>
      <c r="H53" s="263">
        <f>ROUND(F53*G53,2)</f>
        <v/>
      </c>
    </row>
    <row r="54">
      <c r="A54" s="389" t="n">
        <v>40</v>
      </c>
      <c r="B54" s="36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2" t="n">
        <v>89.98999999999999</v>
      </c>
      <c r="H54" s="263">
        <f>ROUND(F54*G54,2)</f>
        <v/>
      </c>
    </row>
    <row r="55">
      <c r="A55" s="389" t="n">
        <v>41</v>
      </c>
      <c r="B55" s="36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2" t="n">
        <v>120.24</v>
      </c>
      <c r="H55" s="263">
        <f>ROUND(F55*G55,2)</f>
        <v/>
      </c>
    </row>
    <row r="56" ht="26.45" customHeight="1" s="320">
      <c r="A56" s="389" t="n">
        <v>42</v>
      </c>
      <c r="B56" s="36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2" t="n">
        <v>0.9</v>
      </c>
      <c r="H56" s="263">
        <f>ROUND(F56*G56,2)</f>
        <v/>
      </c>
    </row>
    <row r="57" ht="26.45" customHeight="1" s="320">
      <c r="A57" s="389" t="n">
        <v>43</v>
      </c>
      <c r="B57" s="36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2" t="n">
        <v>131.44</v>
      </c>
      <c r="H57" s="263">
        <f>ROUND(F57*G57,2)</f>
        <v/>
      </c>
      <c r="J57" s="456" t="n"/>
      <c r="L57" s="276" t="n"/>
    </row>
    <row r="58" customFormat="1" s="237">
      <c r="A58" s="389" t="n">
        <v>44</v>
      </c>
      <c r="B58" s="36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2" t="n">
        <v>1.2</v>
      </c>
      <c r="H58" s="263">
        <f>ROUND(F58*G58,2)</f>
        <v/>
      </c>
      <c r="L58" s="276" t="n"/>
    </row>
    <row r="59">
      <c r="A59" s="389" t="n">
        <v>45</v>
      </c>
      <c r="B59" s="36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2" t="n">
        <v>0.5</v>
      </c>
      <c r="H59" s="263">
        <f>ROUND(F59*G59,2)</f>
        <v/>
      </c>
      <c r="L59" s="276" t="n"/>
    </row>
    <row r="60" ht="26.45" customHeight="1" s="320">
      <c r="A60" s="389" t="n">
        <v>46</v>
      </c>
      <c r="B60" s="36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2" t="n">
        <v>1.7</v>
      </c>
      <c r="H60" s="263">
        <f>ROUND(F60*G60,2)</f>
        <v/>
      </c>
      <c r="L60" s="276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5" t="n"/>
      <c r="G61" s="265" t="n"/>
      <c r="H61" s="453">
        <f>SUM(H62:H64)</f>
        <v/>
      </c>
    </row>
    <row r="62" ht="26.45" customHeight="1" s="320">
      <c r="A62" s="273" t="n">
        <v>47</v>
      </c>
      <c r="B62" s="359" t="n"/>
      <c r="C62" s="318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1300 кВА 35 кВ</t>
        </is>
      </c>
      <c r="E62" s="389" t="inlineStr">
        <is>
          <t>компл.</t>
        </is>
      </c>
      <c r="F62" s="389" t="n">
        <v>2</v>
      </c>
      <c r="G62" s="263" t="n">
        <v>749647.28</v>
      </c>
      <c r="H62" s="263">
        <f>ROUND(F62*G62,2)</f>
        <v/>
      </c>
      <c r="I62" s="280" t="n"/>
    </row>
    <row r="63" ht="27" customHeight="1" s="320">
      <c r="A63" s="273" t="n">
        <v>48</v>
      </c>
      <c r="B63" s="359" t="n"/>
      <c r="C63" s="318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3" t="n">
        <v>1312.3</v>
      </c>
      <c r="H63" s="263">
        <f>ROUND(F63*G63,2)</f>
        <v/>
      </c>
    </row>
    <row r="64" ht="14.45" customHeight="1" s="320">
      <c r="A64" s="273" t="n">
        <v>49</v>
      </c>
      <c r="B64" s="359" t="n"/>
      <c r="C64" s="318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3" t="n">
        <v>5458.47</v>
      </c>
      <c r="H64" s="263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3" t="n">
        <v>50</v>
      </c>
      <c r="B66" s="36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0">
      <c r="A67" s="273" t="n">
        <v>51</v>
      </c>
      <c r="B67" s="36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0">
      <c r="A69" s="273" t="n">
        <v>53</v>
      </c>
      <c r="B69" s="36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0">
      <c r="A70" s="273" t="n">
        <v>54</v>
      </c>
      <c r="B70" s="36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0">
      <c r="A71" s="273" t="n">
        <v>55</v>
      </c>
      <c r="B71" s="36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0">
      <c r="A72" s="273" t="n">
        <v>56</v>
      </c>
      <c r="B72" s="36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3" t="n">
        <v>5650</v>
      </c>
      <c r="H73" s="263">
        <f>ROUND(F73*G73,2)</f>
        <v/>
      </c>
      <c r="I73" s="280" t="n"/>
    </row>
    <row r="74" ht="26.45" customHeight="1" s="320">
      <c r="A74" s="273" t="n">
        <v>58</v>
      </c>
      <c r="B74" s="36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0">
      <c r="A76" s="273" t="n">
        <v>60</v>
      </c>
      <c r="B76" s="36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0">
      <c r="A77" s="273" t="n">
        <v>61</v>
      </c>
      <c r="B77" s="36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0">
      <c r="A78" s="273" t="n">
        <v>62</v>
      </c>
      <c r="B78" s="36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1" t="n"/>
      <c r="C79" s="267" t="inlineStr">
        <is>
          <t>08.1.02.25-0021</t>
        </is>
      </c>
      <c r="D79" s="268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1" t="n"/>
      <c r="C81" s="267" t="inlineStr">
        <is>
          <t>08.3.08.03-0011</t>
        </is>
      </c>
      <c r="D81" s="268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0">
      <c r="A82" s="273" t="n">
        <v>66</v>
      </c>
      <c r="B82" s="36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0">
      <c r="A83" s="273" t="n">
        <v>67</v>
      </c>
      <c r="B83" s="36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3" t="n">
        <v>44.98</v>
      </c>
      <c r="H84" s="263">
        <f>ROUND(F84*G84,2)</f>
        <v/>
      </c>
    </row>
    <row r="85" ht="26.45" customHeight="1" s="320">
      <c r="A85" s="273" t="n">
        <v>69</v>
      </c>
      <c r="B85" s="36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3" t="n">
        <v>54.99</v>
      </c>
      <c r="H86" s="263">
        <f>ROUND(F86*G86,2)</f>
        <v/>
      </c>
    </row>
    <row r="87" ht="26.45" customHeight="1" s="320">
      <c r="A87" s="273" t="n">
        <v>71</v>
      </c>
      <c r="B87" s="36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3" t="n">
        <v>63</v>
      </c>
      <c r="H87" s="263">
        <f>ROUND(F87*G87,2)</f>
        <v/>
      </c>
    </row>
    <row r="88" ht="26.45" customHeight="1" s="320">
      <c r="A88" s="273" t="n">
        <v>72</v>
      </c>
      <c r="B88" s="36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1" t="n"/>
      <c r="C90" s="267" t="inlineStr">
        <is>
          <t>02.2.01.02-0001</t>
        </is>
      </c>
      <c r="D90" s="268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3" t="n">
        <v>64315.46</v>
      </c>
      <c r="H95" s="263">
        <f>ROUND(F95*G95,2)</f>
        <v/>
      </c>
    </row>
    <row r="96" ht="26.45" customHeight="1" s="320">
      <c r="A96" s="273" t="n">
        <v>80</v>
      </c>
      <c r="B96" s="36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0">
      <c r="A99" s="273" t="n">
        <v>83</v>
      </c>
      <c r="B99" s="36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3" t="n">
        <v>1056</v>
      </c>
      <c r="H99" s="263">
        <f>ROUND(F99*G99,2)</f>
        <v/>
      </c>
    </row>
    <row r="100" ht="26.45" customHeight="1" s="320">
      <c r="A100" s="273" t="n">
        <v>84</v>
      </c>
      <c r="B100" s="36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1" t="n"/>
      <c r="C102" s="267" t="inlineStr">
        <is>
          <t>14.4.04.09-0016</t>
        </is>
      </c>
      <c r="D102" s="268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3" t="n">
        <v>112</v>
      </c>
      <c r="H103" s="263">
        <f>ROUND(F103*G103,2)</f>
        <v/>
      </c>
    </row>
    <row r="104" ht="26.45" customHeight="1" s="320">
      <c r="A104" s="273" t="n">
        <v>88</v>
      </c>
      <c r="B104" s="36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3" t="n">
        <v>556.76</v>
      </c>
      <c r="H104" s="263">
        <f>ROUND(F104*G104,2)</f>
        <v/>
      </c>
    </row>
    <row r="105" ht="26.45" customHeight="1" s="320">
      <c r="A105" s="273" t="n">
        <v>89</v>
      </c>
      <c r="B105" s="36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1" t="n"/>
      <c r="C106" s="267" t="inlineStr">
        <is>
          <t>01.7.15.06-0111</t>
        </is>
      </c>
      <c r="D106" s="268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3" t="n">
        <v>10315.01</v>
      </c>
      <c r="H107" s="263">
        <f>ROUND(F107*G107,2)</f>
        <v/>
      </c>
    </row>
    <row r="108" ht="26.45" customHeight="1" s="320">
      <c r="A108" s="273" t="n">
        <v>92</v>
      </c>
      <c r="B108" s="36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3" t="n">
        <v>6726.18</v>
      </c>
      <c r="H109" s="263">
        <f>ROUND(F109*G109,2)</f>
        <v/>
      </c>
    </row>
    <row r="110" ht="26.45" customHeight="1" s="320">
      <c r="A110" s="273" t="n">
        <v>94</v>
      </c>
      <c r="B110" s="36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1" t="n"/>
      <c r="C112" s="267" t="inlineStr">
        <is>
          <t>01.7.17.11-0001</t>
        </is>
      </c>
      <c r="D112" s="268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3" t="n">
        <v>50</v>
      </c>
      <c r="H112" s="263">
        <f>ROUND(F112*G112,2)</f>
        <v/>
      </c>
      <c r="K112" s="276" t="n"/>
    </row>
    <row r="113" ht="26.45" customHeight="1" s="320">
      <c r="A113" s="273" t="n">
        <v>97</v>
      </c>
      <c r="B113" s="36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0">
      <c r="A114" s="273" t="n">
        <v>98</v>
      </c>
      <c r="B114" s="36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1" t="n"/>
      <c r="C115" s="267" t="inlineStr">
        <is>
          <t>14.4.02.09-0001</t>
        </is>
      </c>
      <c r="D115" s="268" t="inlineStr">
        <is>
          <t>Краска</t>
        </is>
      </c>
      <c r="E115" s="389" t="inlineStr">
        <is>
          <t>кг</t>
        </is>
      </c>
      <c r="F115" s="38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3" t="n">
        <v>3.62</v>
      </c>
      <c r="H120" s="263">
        <f>ROUND(F120*G120,2)</f>
        <v/>
      </c>
    </row>
    <row r="121" ht="26.45" customHeight="1" s="320">
      <c r="A121" s="273" t="n">
        <v>105</v>
      </c>
      <c r="B121" s="36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3" t="n">
        <v>4455.2</v>
      </c>
      <c r="H124" s="263">
        <f>ROUND(F124*G124,2)</f>
        <v/>
      </c>
    </row>
    <row r="125" ht="26.45" customHeight="1" s="320">
      <c r="A125" s="273" t="n">
        <v>109</v>
      </c>
      <c r="B125" s="36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3" t="n">
        <v>42.1</v>
      </c>
      <c r="H125" s="263">
        <f>ROUND(F125*G125,2)</f>
        <v/>
      </c>
    </row>
    <row r="126" ht="26.45" customHeight="1" s="320">
      <c r="A126" s="273" t="n">
        <v>110</v>
      </c>
      <c r="B126" s="36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0">
      <c r="A128" s="273" t="n">
        <v>112</v>
      </c>
      <c r="B128" s="36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1" t="n"/>
      <c r="C129" s="267" t="inlineStr">
        <is>
          <t>20.2.08.05-0017</t>
        </is>
      </c>
      <c r="D129" s="268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3" t="n">
        <v>66.81999999999999</v>
      </c>
      <c r="H129" s="263">
        <f>ROUND(F129*G129,2)</f>
        <v/>
      </c>
    </row>
    <row r="130" ht="26.45" customHeight="1" s="320">
      <c r="A130" s="273" t="n">
        <v>114</v>
      </c>
      <c r="B130" s="36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3" t="n">
        <v>1100</v>
      </c>
      <c r="H130" s="263">
        <f>ROUND(F130*G130,2)</f>
        <v/>
      </c>
    </row>
    <row r="131" ht="26.45" customHeight="1" s="320">
      <c r="A131" s="273" t="n">
        <v>115</v>
      </c>
      <c r="B131" s="36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1" t="n"/>
      <c r="C132" s="267" t="inlineStr">
        <is>
          <t>01.7.03.01-0001</t>
        </is>
      </c>
      <c r="D132" s="268" t="inlineStr">
        <is>
          <t>Вода</t>
        </is>
      </c>
      <c r="E132" s="389" t="inlineStr">
        <is>
          <t>м3</t>
        </is>
      </c>
      <c r="F132" s="38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1" t="n"/>
      <c r="C134" s="267" t="inlineStr">
        <is>
          <t>14.1.02.01-0002</t>
        </is>
      </c>
      <c r="D134" s="268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1" t="n"/>
      <c r="C135" s="267" t="inlineStr">
        <is>
          <t>16.2.02.07-0001</t>
        </is>
      </c>
      <c r="D135" s="268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1" t="n"/>
      <c r="C137" s="267" t="inlineStr">
        <is>
          <t>20.2.02.02-0011</t>
        </is>
      </c>
      <c r="D137" s="268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1" t="n"/>
      <c r="C140" s="267" t="inlineStr">
        <is>
          <t>20.2.02.01-0019</t>
        </is>
      </c>
      <c r="D140" s="268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0">
      <c r="A142" s="273" t="n">
        <v>126</v>
      </c>
      <c r="B142" s="36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0">
      <c r="A144" s="273" t="n">
        <v>128</v>
      </c>
      <c r="B144" s="36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3" t="n">
        <v>59.99</v>
      </c>
      <c r="H146" s="263">
        <f>ROUND(F146*G146,2)</f>
        <v/>
      </c>
    </row>
    <row r="147" ht="39.6" customHeight="1" s="320">
      <c r="A147" s="273" t="n">
        <v>131</v>
      </c>
      <c r="B147" s="36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3" t="n">
        <v>2</v>
      </c>
      <c r="H147" s="263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1300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20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5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20" min="13" max="13"/>
  </cols>
  <sheetData>
    <row r="1" s="32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20">
      <c r="A2" s="306" t="n"/>
      <c r="B2" s="306" t="n"/>
      <c r="C2" s="306" t="n"/>
      <c r="D2" s="306" t="n"/>
      <c r="E2" s="306" t="n"/>
      <c r="F2" s="306" t="n"/>
      <c r="G2" s="306" t="n"/>
      <c r="H2" s="380" t="inlineStr">
        <is>
          <t>Приложение №5</t>
        </is>
      </c>
      <c r="K2" s="306" t="n"/>
      <c r="L2" s="306" t="n"/>
      <c r="M2" s="306" t="n"/>
      <c r="N2" s="306" t="n"/>
    </row>
    <row r="3" s="32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7" t="inlineStr">
        <is>
          <t>Расчет стоимости СМР и оборудования</t>
        </is>
      </c>
    </row>
    <row r="5" ht="13.15" customFormat="1" customHeight="1" s="296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1300 кВА</t>
        </is>
      </c>
    </row>
    <row r="7" ht="13.15" customFormat="1" customHeight="1" s="296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6">
      <c r="A8" s="340" t="n"/>
    </row>
    <row r="9" ht="27" customHeight="1" s="320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4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4" t="n"/>
      <c r="K9" s="306" t="n"/>
      <c r="L9" s="306" t="n"/>
      <c r="M9" s="306" t="n"/>
      <c r="N9" s="306" t="n"/>
    </row>
    <row r="10" ht="28.5" customHeight="1" s="320">
      <c r="A10" s="446" t="n"/>
      <c r="B10" s="446" t="n"/>
      <c r="C10" s="446" t="n"/>
      <c r="D10" s="446" t="n"/>
      <c r="E10" s="446" t="n"/>
      <c r="F10" s="372" t="inlineStr">
        <is>
          <t>на ед. изм.</t>
        </is>
      </c>
      <c r="G10" s="372" t="inlineStr">
        <is>
          <t>общая</t>
        </is>
      </c>
      <c r="H10" s="446" t="n"/>
      <c r="I10" s="372" t="inlineStr">
        <is>
          <t>на ед. изм.</t>
        </is>
      </c>
      <c r="J10" s="372" t="inlineStr">
        <is>
          <t>общая</t>
        </is>
      </c>
      <c r="K10" s="306" t="n"/>
      <c r="L10" s="306" t="n"/>
      <c r="M10" s="306" t="n"/>
      <c r="N10" s="306" t="n"/>
    </row>
    <row r="11" s="320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306" t="n"/>
      <c r="L11" s="306" t="n"/>
      <c r="M11" s="306" t="n"/>
      <c r="N11" s="306" t="n"/>
    </row>
    <row r="12">
      <c r="A12" s="372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72" t="n">
        <v>1</v>
      </c>
      <c r="B13" s="290" t="inlineStr">
        <is>
          <t>1-3-4</t>
        </is>
      </c>
      <c r="C13" s="371" t="inlineStr">
        <is>
          <t>Затраты труда рабочих-строителей среднего разряда (3,4)</t>
        </is>
      </c>
      <c r="D13" s="372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72" t="n"/>
      <c r="B14" s="372" t="n"/>
      <c r="C14" s="359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5" t="n">
        <v>1</v>
      </c>
      <c r="I14" s="196" t="n"/>
      <c r="J14" s="205">
        <f>SUM(J13:J13)</f>
        <v/>
      </c>
    </row>
    <row r="15" ht="13.9" customFormat="1" customHeight="1" s="306">
      <c r="A15" s="372" t="n"/>
      <c r="B15" s="371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6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5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72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6">
      <c r="A18" s="372" t="n"/>
      <c r="B18" s="371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6">
      <c r="A19" s="372" t="n">
        <v>3</v>
      </c>
      <c r="B19" s="290" t="inlineStr">
        <is>
          <t>91.14.03-002</t>
        </is>
      </c>
      <c r="C19" s="371" t="inlineStr">
        <is>
          <t>Автомобили-самосвалы, грузоподъемность до 10 т</t>
        </is>
      </c>
      <c r="D19" s="372" t="inlineStr">
        <is>
          <t>маш.-ч</t>
        </is>
      </c>
      <c r="E19" s="458" t="n">
        <v>134.05</v>
      </c>
      <c r="F19" s="374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72" t="n">
        <v>4</v>
      </c>
      <c r="B20" s="290" t="inlineStr">
        <is>
          <t>91.18.01-004</t>
        </is>
      </c>
      <c r="C20" s="3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2" t="inlineStr">
        <is>
          <t>маш.-ч</t>
        </is>
      </c>
      <c r="E20" s="458" t="n">
        <v>101.9</v>
      </c>
      <c r="F20" s="374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72" t="n">
        <v>5</v>
      </c>
      <c r="B21" s="290" t="inlineStr">
        <is>
          <t>91.21.03-011</t>
        </is>
      </c>
      <c r="C21" s="371" t="inlineStr">
        <is>
          <t>Аппараты дробеструйные</t>
        </is>
      </c>
      <c r="D21" s="372" t="inlineStr">
        <is>
          <t>маш.-ч</t>
        </is>
      </c>
      <c r="E21" s="458" t="n">
        <v>215.058</v>
      </c>
      <c r="F21" s="374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72" t="n">
        <v>6</v>
      </c>
      <c r="B22" s="290" t="inlineStr">
        <is>
          <t>91.18.01-007</t>
        </is>
      </c>
      <c r="C22" s="3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2" t="inlineStr">
        <is>
          <t>маш.-ч</t>
        </is>
      </c>
      <c r="E22" s="458" t="n">
        <v>22.933</v>
      </c>
      <c r="F22" s="374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72" t="n">
        <v>7</v>
      </c>
      <c r="B23" s="290" t="inlineStr">
        <is>
          <t>91.06.09-001</t>
        </is>
      </c>
      <c r="C23" s="371" t="inlineStr">
        <is>
          <t>Вышки телескопические 25 м</t>
        </is>
      </c>
      <c r="D23" s="372" t="inlineStr">
        <is>
          <t>маш.-ч</t>
        </is>
      </c>
      <c r="E23" s="458" t="n">
        <v>11.767</v>
      </c>
      <c r="F23" s="374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72" t="n">
        <v>8</v>
      </c>
      <c r="B24" s="290" t="inlineStr">
        <is>
          <t>91.05.05-014</t>
        </is>
      </c>
      <c r="C24" s="371" t="inlineStr">
        <is>
          <t>Краны на автомобильном ходу, грузоподъемность 10 т</t>
        </is>
      </c>
      <c r="D24" s="372" t="inlineStr">
        <is>
          <t>маш.-ч</t>
        </is>
      </c>
      <c r="E24" s="458" t="n">
        <v>12.713</v>
      </c>
      <c r="F24" s="374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72" t="n">
        <v>9</v>
      </c>
      <c r="B25" s="290" t="inlineStr">
        <is>
          <t>91.01.05-085</t>
        </is>
      </c>
      <c r="C25" s="371" t="inlineStr">
        <is>
          <t>Экскаваторы одноковшовые дизельные на гусеничном ходу, емкость ковша 0,5 м3</t>
        </is>
      </c>
      <c r="D25" s="372" t="inlineStr">
        <is>
          <t>маш.-ч</t>
        </is>
      </c>
      <c r="E25" s="458" t="n">
        <v>10.15</v>
      </c>
      <c r="F25" s="374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72" t="n"/>
      <c r="B26" s="372" t="n"/>
      <c r="C26" s="371" t="inlineStr">
        <is>
          <t>Итого основные машины и механизмы</t>
        </is>
      </c>
      <c r="D26" s="372" t="n"/>
      <c r="E26" s="458" t="n"/>
      <c r="F26" s="205" t="n"/>
      <c r="G26" s="205">
        <f>SUM(G19:G25)</f>
        <v/>
      </c>
      <c r="H26" s="375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72" t="n">
        <v>10</v>
      </c>
      <c r="B27" s="290" t="inlineStr">
        <is>
          <t>91.17.04-233</t>
        </is>
      </c>
      <c r="C27" s="371" t="inlineStr">
        <is>
          <t>Установки для сварки ручной дуговой (постоянного тока)</t>
        </is>
      </c>
      <c r="D27" s="372" t="inlineStr">
        <is>
          <t>маш.-ч</t>
        </is>
      </c>
      <c r="E27" s="458" t="n">
        <v>121.28</v>
      </c>
      <c r="F27" s="374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72" t="n">
        <v>11</v>
      </c>
      <c r="B28" s="290" t="inlineStr">
        <is>
          <t>91.17.01-002</t>
        </is>
      </c>
      <c r="C28" s="371" t="inlineStr">
        <is>
          <t>Выпрямители сварочные однопостовые номинальным сварочным током 315-500 А</t>
        </is>
      </c>
      <c r="D28" s="372" t="inlineStr">
        <is>
          <t>маш.-ч</t>
        </is>
      </c>
      <c r="E28" s="458" t="n">
        <v>101.9</v>
      </c>
      <c r="F28" s="374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72" t="n">
        <v>12</v>
      </c>
      <c r="B29" s="290" t="inlineStr">
        <is>
          <t>91.19.08-001</t>
        </is>
      </c>
      <c r="C29" s="371" t="inlineStr">
        <is>
          <t>Насосы для водопонижения и водоотлива мощностью 8-60 м3/ч, напор 21,7-4,3 м</t>
        </is>
      </c>
      <c r="D29" s="372" t="inlineStr">
        <is>
          <t>маш.-ч</t>
        </is>
      </c>
      <c r="E29" s="458" t="n">
        <v>140</v>
      </c>
      <c r="F29" s="374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72" t="n">
        <v>13</v>
      </c>
      <c r="B30" s="290" t="inlineStr">
        <is>
          <t>91.05.01-017</t>
        </is>
      </c>
      <c r="C30" s="371" t="inlineStr">
        <is>
          <t>Краны башенные, грузоподъемность 8 т</t>
        </is>
      </c>
      <c r="D30" s="372" t="inlineStr">
        <is>
          <t>маш.-ч</t>
        </is>
      </c>
      <c r="E30" s="458" t="n">
        <v>7.89</v>
      </c>
      <c r="F30" s="374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72" t="n">
        <v>14</v>
      </c>
      <c r="B31" s="290" t="inlineStr">
        <is>
          <t>91.05.06-012</t>
        </is>
      </c>
      <c r="C31" s="371" t="inlineStr">
        <is>
          <t>Краны на гусеничном ходу, грузоподъемность до 16 т</t>
        </is>
      </c>
      <c r="D31" s="372" t="inlineStr">
        <is>
          <t>маш.-ч</t>
        </is>
      </c>
      <c r="E31" s="458" t="n">
        <v>4.68</v>
      </c>
      <c r="F31" s="374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72" t="n">
        <v>15</v>
      </c>
      <c r="B32" s="290" t="inlineStr">
        <is>
          <t>91.14.02-001</t>
        </is>
      </c>
      <c r="C32" s="371" t="inlineStr">
        <is>
          <t>Автомобили бортовые, грузоподъемность до 5 т</t>
        </is>
      </c>
      <c r="D32" s="372" t="inlineStr">
        <is>
          <t>маш.-ч</t>
        </is>
      </c>
      <c r="E32" s="458" t="n">
        <v>4.15</v>
      </c>
      <c r="F32" s="374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72" t="n">
        <v>16</v>
      </c>
      <c r="B33" s="290" t="inlineStr">
        <is>
          <t>91.06.05-057</t>
        </is>
      </c>
      <c r="C33" s="371" t="inlineStr">
        <is>
          <t>Погрузчики одноковшовые универсальные фронтальные пневмоколесные, грузоподъемность 3 т</t>
        </is>
      </c>
      <c r="D33" s="372" t="inlineStr">
        <is>
          <t>маш.-ч</t>
        </is>
      </c>
      <c r="E33" s="458" t="n">
        <v>2.85</v>
      </c>
      <c r="F33" s="374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72" t="n">
        <v>17</v>
      </c>
      <c r="B34" s="290" t="inlineStr">
        <is>
          <t>91.01.01-035</t>
        </is>
      </c>
      <c r="C34" s="371" t="inlineStr">
        <is>
          <t>Бульдозеры, мощность 79 кВт (108 л.с.)</t>
        </is>
      </c>
      <c r="D34" s="372" t="inlineStr">
        <is>
          <t>маш.-ч</t>
        </is>
      </c>
      <c r="E34" s="458" t="n">
        <v>3.16</v>
      </c>
      <c r="F34" s="374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72" t="n">
        <v>18</v>
      </c>
      <c r="B35" s="290" t="inlineStr">
        <is>
          <t>91.01.01-034</t>
        </is>
      </c>
      <c r="C35" s="371" t="inlineStr">
        <is>
          <t>Бульдозеры, мощность 59 кВт (80 л.с.)</t>
        </is>
      </c>
      <c r="D35" s="372" t="inlineStr">
        <is>
          <t>маш.-ч</t>
        </is>
      </c>
      <c r="E35" s="458" t="n">
        <v>2.56</v>
      </c>
      <c r="F35" s="374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72" t="n">
        <v>19</v>
      </c>
      <c r="B36" s="290" t="inlineStr">
        <is>
          <t>91.17.04-091</t>
        </is>
      </c>
      <c r="C36" s="371" t="inlineStr">
        <is>
          <t>Горелки газовые инжекторные</t>
        </is>
      </c>
      <c r="D36" s="372" t="inlineStr">
        <is>
          <t>маш.-ч</t>
        </is>
      </c>
      <c r="E36" s="458" t="n">
        <v>9.32</v>
      </c>
      <c r="F36" s="374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72" t="n">
        <v>20</v>
      </c>
      <c r="B37" s="290" t="inlineStr">
        <is>
          <t>91.06.03-062</t>
        </is>
      </c>
      <c r="C37" s="371" t="inlineStr">
        <is>
          <t>Лебедки электрические тяговым усилием до 31,39 кН (3,2 т)</t>
        </is>
      </c>
      <c r="D37" s="372" t="inlineStr">
        <is>
          <t>маш.-ч</t>
        </is>
      </c>
      <c r="E37" s="458" t="n">
        <v>15.89</v>
      </c>
      <c r="F37" s="374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72" t="n">
        <v>21</v>
      </c>
      <c r="B38" s="290" t="inlineStr">
        <is>
          <t>91.06.06-042</t>
        </is>
      </c>
      <c r="C38" s="371" t="inlineStr">
        <is>
          <t>Подъемники гидравлические, высота подъема 10 м</t>
        </is>
      </c>
      <c r="D38" s="372" t="inlineStr">
        <is>
          <t>маш.-ч</t>
        </is>
      </c>
      <c r="E38" s="458" t="n">
        <v>3.53</v>
      </c>
      <c r="F38" s="374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72" t="n">
        <v>22</v>
      </c>
      <c r="B39" s="290" t="inlineStr">
        <is>
          <t>91.17.04-171</t>
        </is>
      </c>
      <c r="C39" s="371" t="inlineStr">
        <is>
          <t>Преобразователи сварочные номинальным сварочным током 315-500 А</t>
        </is>
      </c>
      <c r="D39" s="372" t="inlineStr">
        <is>
          <t>маш.-ч</t>
        </is>
      </c>
      <c r="E39" s="458" t="n">
        <v>7.61</v>
      </c>
      <c r="F39" s="374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72" t="n">
        <v>23</v>
      </c>
      <c r="B40" s="290" t="inlineStr">
        <is>
          <t>91.21.01-012</t>
        </is>
      </c>
      <c r="C40" s="371" t="inlineStr">
        <is>
          <t>Агрегаты окрасочные высокого давления для окраски поверхностей конструкций, мощность 1 кВт</t>
        </is>
      </c>
      <c r="D40" s="372" t="inlineStr">
        <is>
          <t>маш.-ч</t>
        </is>
      </c>
      <c r="E40" s="458" t="n">
        <v>12.48</v>
      </c>
      <c r="F40" s="374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72" t="n">
        <v>24</v>
      </c>
      <c r="B41" s="290" t="inlineStr">
        <is>
          <t>91.05.06-009</t>
        </is>
      </c>
      <c r="C41" s="371" t="inlineStr">
        <is>
          <t>Краны на гусеничном ходу, грузоподъемность 50-63 т</t>
        </is>
      </c>
      <c r="D41" s="372" t="inlineStr">
        <is>
          <t>маш.-ч</t>
        </is>
      </c>
      <c r="E41" s="458" t="n">
        <v>0.13</v>
      </c>
      <c r="F41" s="374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72" t="n">
        <v>25</v>
      </c>
      <c r="B42" s="290" t="inlineStr">
        <is>
          <t>91.08.09-023</t>
        </is>
      </c>
      <c r="C42" s="371" t="inlineStr">
        <is>
          <t>Трамбовки пневматические при работе от передвижных компрессорных станций</t>
        </is>
      </c>
      <c r="D42" s="372" t="inlineStr">
        <is>
          <t>маш.-ч</t>
        </is>
      </c>
      <c r="E42" s="458" t="n">
        <v>59.03</v>
      </c>
      <c r="F42" s="374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72" t="n">
        <v>26</v>
      </c>
      <c r="B43" s="290" t="inlineStr">
        <is>
          <t>91.07.04-001</t>
        </is>
      </c>
      <c r="C43" s="371" t="inlineStr">
        <is>
          <t>Вибраторы глубинные</t>
        </is>
      </c>
      <c r="D43" s="372" t="inlineStr">
        <is>
          <t>маш.-ч</t>
        </is>
      </c>
      <c r="E43" s="458" t="n">
        <v>12.32</v>
      </c>
      <c r="F43" s="374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72" t="n">
        <v>27</v>
      </c>
      <c r="B44" s="290" t="inlineStr">
        <is>
          <t>91.13.01-038</t>
        </is>
      </c>
      <c r="C44" s="371" t="inlineStr">
        <is>
          <t>Машины поливомоечные 6000 л</t>
        </is>
      </c>
      <c r="D44" s="372" t="inlineStr">
        <is>
          <t>маш.-ч</t>
        </is>
      </c>
      <c r="E44" s="458" t="n">
        <v>0.13</v>
      </c>
      <c r="F44" s="374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72" t="n">
        <v>28</v>
      </c>
      <c r="B45" s="290" t="inlineStr">
        <is>
          <t>91.06.05-011</t>
        </is>
      </c>
      <c r="C45" s="371" t="inlineStr">
        <is>
          <t>Погрузчики, грузоподъемность 5 т</t>
        </is>
      </c>
      <c r="D45" s="372" t="inlineStr">
        <is>
          <t>маш.-ч</t>
        </is>
      </c>
      <c r="E45" s="458" t="n">
        <v>0.13</v>
      </c>
      <c r="F45" s="374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72" t="n">
        <v>29</v>
      </c>
      <c r="B46" s="290" t="inlineStr">
        <is>
          <t>91.05.02-005</t>
        </is>
      </c>
      <c r="C46" s="371" t="inlineStr">
        <is>
          <t>Краны козловые, грузоподъемность 32 т</t>
        </is>
      </c>
      <c r="D46" s="372" t="inlineStr">
        <is>
          <t>маш.-ч</t>
        </is>
      </c>
      <c r="E46" s="458" t="n">
        <v>0.03</v>
      </c>
      <c r="F46" s="374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72" t="n">
        <v>30</v>
      </c>
      <c r="B47" s="290" t="inlineStr">
        <is>
          <t>91.06.01-003</t>
        </is>
      </c>
      <c r="C47" s="371" t="inlineStr">
        <is>
          <t>Домкраты гидравлические, грузоподъемность 63-100 т</t>
        </is>
      </c>
      <c r="D47" s="372" t="inlineStr">
        <is>
          <t>маш.-ч</t>
        </is>
      </c>
      <c r="E47" s="458" t="n">
        <v>2.93</v>
      </c>
      <c r="F47" s="374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72" t="n">
        <v>31</v>
      </c>
      <c r="B48" s="290" t="inlineStr">
        <is>
          <t>91.06.03-058</t>
        </is>
      </c>
      <c r="C48" s="371" t="inlineStr">
        <is>
          <t>Лебедки электрические тяговым усилием 156,96 кН (16 т)</t>
        </is>
      </c>
      <c r="D48" s="372" t="inlineStr">
        <is>
          <t>маш.-ч</t>
        </is>
      </c>
      <c r="E48" s="458" t="n">
        <v>0.02</v>
      </c>
      <c r="F48" s="374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72" t="n">
        <v>32</v>
      </c>
      <c r="B49" s="290" t="inlineStr">
        <is>
          <t>91.17.04-042</t>
        </is>
      </c>
      <c r="C49" s="371" t="inlineStr">
        <is>
          <t>Аппараты для газовой сварки и резки</t>
        </is>
      </c>
      <c r="D49" s="372" t="inlineStr">
        <is>
          <t>маш.-ч</t>
        </is>
      </c>
      <c r="E49" s="458" t="n">
        <v>1.18</v>
      </c>
      <c r="F49" s="374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72" t="n">
        <v>33</v>
      </c>
      <c r="B50" s="290" t="inlineStr">
        <is>
          <t>91.07.04-002</t>
        </is>
      </c>
      <c r="C50" s="371" t="inlineStr">
        <is>
          <t>Вибраторы поверхностные</t>
        </is>
      </c>
      <c r="D50" s="372" t="inlineStr">
        <is>
          <t>маш.-ч</t>
        </is>
      </c>
      <c r="E50" s="458" t="n">
        <v>2.68</v>
      </c>
      <c r="F50" s="374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72" t="n">
        <v>34</v>
      </c>
      <c r="B51" s="290" t="inlineStr">
        <is>
          <t>91.06.03-060</t>
        </is>
      </c>
      <c r="C51" s="371" t="inlineStr">
        <is>
          <t>Лебедки электрические тяговым усилием до 5,79 кН (0,59 т)</t>
        </is>
      </c>
      <c r="D51" s="372" t="inlineStr">
        <is>
          <t>маш.-ч</t>
        </is>
      </c>
      <c r="E51" s="458" t="n">
        <v>0.01</v>
      </c>
      <c r="F51" s="374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72" t="n"/>
      <c r="B52" s="372" t="n"/>
      <c r="C52" s="371" t="inlineStr">
        <is>
          <t>Итого прочие машины и механизмы</t>
        </is>
      </c>
      <c r="D52" s="372" t="n"/>
      <c r="E52" s="373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72" t="n"/>
      <c r="B53" s="372" t="n"/>
      <c r="C53" s="359" t="inlineStr">
        <is>
          <t>Итого по разделу «Машины и механизмы»</t>
        </is>
      </c>
      <c r="D53" s="372" t="n"/>
      <c r="E53" s="373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72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72" t="n"/>
      <c r="B55" s="371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6" t="n"/>
      <c r="L55" s="306" t="n"/>
    </row>
    <row r="56" ht="39.6" customHeight="1" s="320">
      <c r="A56" s="372" t="n">
        <v>35</v>
      </c>
      <c r="B56" s="290" t="inlineStr">
        <is>
          <t>БЦ.19.79</t>
        </is>
      </c>
      <c r="C56" s="371" t="inlineStr">
        <is>
          <t>Реактор ДГР 35 кВ, 1300 кВА</t>
        </is>
      </c>
      <c r="D56" s="372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4692792</v>
      </c>
      <c r="J56" s="205">
        <f>ROUND(I56*E56,2)</f>
        <v/>
      </c>
      <c r="K56" s="306" t="n"/>
      <c r="L56" s="306" t="n"/>
      <c r="M56" s="306" t="n"/>
      <c r="N56" s="306" t="n"/>
    </row>
    <row r="57">
      <c r="A57" s="372" t="n"/>
      <c r="B57" s="372" t="n"/>
      <c r="C57" s="371" t="inlineStr">
        <is>
          <t>Итого основное оборудование</t>
        </is>
      </c>
      <c r="D57" s="372" t="n"/>
      <c r="E57" s="458" t="n"/>
      <c r="F57" s="374" t="n"/>
      <c r="G57" s="205">
        <f>G56</f>
        <v/>
      </c>
      <c r="H57" s="375">
        <f>H56</f>
        <v/>
      </c>
      <c r="I57" s="197" t="n"/>
      <c r="J57" s="205">
        <f>J56</f>
        <v/>
      </c>
      <c r="K57" s="306" t="n"/>
      <c r="L57" s="306" t="n"/>
    </row>
    <row r="58" ht="36" customHeight="1" s="320">
      <c r="A58" s="372" t="n">
        <v>36</v>
      </c>
      <c r="B58" s="290" t="inlineStr">
        <is>
          <t>БЦ.28.14</t>
        </is>
      </c>
      <c r="C58" s="371" t="inlineStr">
        <is>
          <t>Шинная опора 35 кВ</t>
        </is>
      </c>
      <c r="D58" s="372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20">
      <c r="A59" s="372" t="n">
        <v>37</v>
      </c>
      <c r="B59" s="290" t="inlineStr">
        <is>
          <t>БЦ.60.41</t>
        </is>
      </c>
      <c r="C59" s="371" t="inlineStr">
        <is>
          <t>Ограничитель перенапряжения 35 кВ</t>
        </is>
      </c>
      <c r="D59" s="372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72" t="n"/>
      <c r="B60" s="372" t="n"/>
      <c r="C60" s="371" t="inlineStr">
        <is>
          <t>Итого прочее оборудование</t>
        </is>
      </c>
      <c r="D60" s="372" t="n"/>
      <c r="E60" s="458" t="n"/>
      <c r="F60" s="374" t="n"/>
      <c r="G60" s="205">
        <f>G59+G58</f>
        <v/>
      </c>
      <c r="H60" s="375">
        <f>H59+H58</f>
        <v/>
      </c>
      <c r="I60" s="197" t="n"/>
      <c r="J60" s="205">
        <f>J59+J58</f>
        <v/>
      </c>
      <c r="K60" s="306" t="n"/>
      <c r="L60" s="306" t="n"/>
    </row>
    <row r="61">
      <c r="A61" s="372" t="n"/>
      <c r="B61" s="372" t="n"/>
      <c r="C61" s="359" t="inlineStr">
        <is>
          <t>Итого по разделу «Оборудование»</t>
        </is>
      </c>
      <c r="D61" s="372" t="n"/>
      <c r="E61" s="373" t="n"/>
      <c r="F61" s="374" t="n"/>
      <c r="G61" s="205">
        <f>G60+G57</f>
        <v/>
      </c>
      <c r="H61" s="375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20">
      <c r="A62" s="372" t="n"/>
      <c r="B62" s="372" t="n"/>
      <c r="C62" s="371" t="inlineStr">
        <is>
          <t>в том числе технологическое оборудование</t>
        </is>
      </c>
      <c r="D62" s="372" t="n"/>
      <c r="E62" s="459" t="n"/>
      <c r="F62" s="374" t="n"/>
      <c r="G62" s="205">
        <f>G61</f>
        <v/>
      </c>
      <c r="H62" s="375" t="n"/>
      <c r="I62" s="197" t="n"/>
      <c r="J62" s="205">
        <f>J61</f>
        <v/>
      </c>
      <c r="K62" s="306" t="n"/>
      <c r="L62" s="306" t="n"/>
    </row>
    <row r="63" ht="13.9" customFormat="1" customHeight="1" s="306">
      <c r="A63" s="372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6">
      <c r="A64" s="367" t="n"/>
      <c r="B64" s="366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6">
      <c r="A65" s="372" t="n">
        <v>38</v>
      </c>
      <c r="B65" s="372" t="inlineStr">
        <is>
          <t>02.2.04.04-0010</t>
        </is>
      </c>
      <c r="C65" s="371" t="inlineStr">
        <is>
          <t>Смеси готовые щебеночно-песчаные (ГОСТ 25607-2009) номер: С10, размер зерен 0-40 мм</t>
        </is>
      </c>
      <c r="D65" s="372" t="inlineStr">
        <is>
          <t>м3</t>
        </is>
      </c>
      <c r="E65" s="373" t="n">
        <v>124.237</v>
      </c>
      <c r="F65" s="374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72" t="n">
        <v>39</v>
      </c>
      <c r="B66" s="372" t="inlineStr">
        <is>
          <t>07.2.07.04-0011</t>
        </is>
      </c>
      <c r="C66" s="371" t="inlineStr">
        <is>
          <t>Конструкции сварные индивидуальные прочие, масса сборочной единицы до 0,1 т</t>
        </is>
      </c>
      <c r="D66" s="372" t="inlineStr">
        <is>
          <t>т</t>
        </is>
      </c>
      <c r="E66" s="373" t="n">
        <v>1.722</v>
      </c>
      <c r="F66" s="374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72" t="n">
        <v>40</v>
      </c>
      <c r="B67" s="372" t="inlineStr">
        <is>
          <t>14.4.02.09-0301</t>
        </is>
      </c>
      <c r="C67" s="371" t="inlineStr">
        <is>
          <t>Композиция антикоррозионная цинкнаполненная</t>
        </is>
      </c>
      <c r="D67" s="372" t="inlineStr">
        <is>
          <t>кг</t>
        </is>
      </c>
      <c r="E67" s="373" t="n">
        <v>69.23</v>
      </c>
      <c r="F67" s="374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72" t="n">
        <v>41</v>
      </c>
      <c r="B68" s="372" t="inlineStr">
        <is>
          <t>08.4.03.03-0034</t>
        </is>
      </c>
      <c r="C68" s="371" t="inlineStr">
        <is>
          <t>Сталь арматурная, горячекатаная, периодического профиля, класс А-III, диаметр 16-18 мм</t>
        </is>
      </c>
      <c r="D68" s="372" t="inlineStr">
        <is>
          <t>т</t>
        </is>
      </c>
      <c r="E68" s="373" t="n">
        <v>1.991</v>
      </c>
      <c r="F68" s="374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72" t="n">
        <v>42</v>
      </c>
      <c r="B69" s="372" t="inlineStr">
        <is>
          <t>04.1.02.02-0007</t>
        </is>
      </c>
      <c r="C69" s="3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2" t="inlineStr">
        <is>
          <t>м3</t>
        </is>
      </c>
      <c r="E69" s="373" t="n">
        <v>20.469</v>
      </c>
      <c r="F69" s="374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72" t="n">
        <v>43</v>
      </c>
      <c r="B70" s="372" t="inlineStr">
        <is>
          <t>04.1.02.01-0001</t>
        </is>
      </c>
      <c r="C70" s="371" t="inlineStr">
        <is>
          <t>Смеси бетонные мелкозернистого бетона (БСМ), класс В3,5 (М50)</t>
        </is>
      </c>
      <c r="D70" s="372" t="inlineStr">
        <is>
          <t>м3</t>
        </is>
      </c>
      <c r="E70" s="373" t="n">
        <v>26.217</v>
      </c>
      <c r="F70" s="374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72" t="n">
        <v>44</v>
      </c>
      <c r="B71" s="372" t="inlineStr">
        <is>
          <t>01.7.12.16-0001</t>
        </is>
      </c>
      <c r="C71" s="371" t="inlineStr">
        <is>
          <t>Виток проволочный для трехмерного металлического сетчатого покрытия, марка MaxNet (70/4,0)пв</t>
        </is>
      </c>
      <c r="D71" s="372" t="inlineStr">
        <is>
          <t>10 шт</t>
        </is>
      </c>
      <c r="E71" s="373" t="n">
        <v>10.483</v>
      </c>
      <c r="F71" s="374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72" t="n">
        <v>45</v>
      </c>
      <c r="B72" s="372" t="inlineStr">
        <is>
          <t>08.4.03.04-0001</t>
        </is>
      </c>
      <c r="C72" s="371" t="inlineStr">
        <is>
          <t>Сталь арматурная, горячекатаная, класс А-I, А-II, А-III</t>
        </is>
      </c>
      <c r="D72" s="372" t="inlineStr">
        <is>
          <t>т</t>
        </is>
      </c>
      <c r="E72" s="373" t="n">
        <v>1.72</v>
      </c>
      <c r="F72" s="374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72" t="n">
        <v>46</v>
      </c>
      <c r="B73" s="372" t="inlineStr">
        <is>
          <t>08.4.03.03-0033</t>
        </is>
      </c>
      <c r="C73" s="371" t="inlineStr">
        <is>
          <t>Сталь арматурная, горячекатаная, периодического профиля, класс А-III, диаметр 14 мм</t>
        </is>
      </c>
      <c r="D73" s="372" t="inlineStr">
        <is>
          <t>т</t>
        </is>
      </c>
      <c r="E73" s="373" t="n">
        <v>1.117</v>
      </c>
      <c r="F73" s="374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72" t="n">
        <v>47</v>
      </c>
      <c r="B74" s="372" t="inlineStr">
        <is>
          <t>02.2.05.04-0001</t>
        </is>
      </c>
      <c r="C74" s="371" t="inlineStr">
        <is>
          <t>Отсев габбро-долеритовый фракции 0-5 мм</t>
        </is>
      </c>
      <c r="D74" s="372" t="inlineStr">
        <is>
          <t>м3</t>
        </is>
      </c>
      <c r="E74" s="373" t="n">
        <v>46.233</v>
      </c>
      <c r="F74" s="374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72" t="n">
        <v>48</v>
      </c>
      <c r="B75" s="372" t="inlineStr">
        <is>
          <t>02.3.01.02-0016</t>
        </is>
      </c>
      <c r="C75" s="371" t="inlineStr">
        <is>
          <t>Песок природный для строительных: работ средний с крупностью зерен размером свыше 5 мм-до 5% по массе</t>
        </is>
      </c>
      <c r="D75" s="372" t="inlineStr">
        <is>
          <t>м3</t>
        </is>
      </c>
      <c r="E75" s="373" t="n">
        <v>125.253</v>
      </c>
      <c r="F75" s="374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72" t="n">
        <v>49</v>
      </c>
      <c r="B76" s="372" t="inlineStr">
        <is>
          <t>04.1.02.02-0011</t>
        </is>
      </c>
      <c r="C76" s="3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2" t="inlineStr">
        <is>
          <t>м3</t>
        </is>
      </c>
      <c r="E76" s="373" t="n">
        <v>5.498</v>
      </c>
      <c r="F76" s="374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72" t="n">
        <v>50</v>
      </c>
      <c r="B77" s="372" t="inlineStr">
        <is>
          <t>07.2.07.04-0007</t>
        </is>
      </c>
      <c r="C77" s="371" t="inlineStr">
        <is>
          <t>Конструкции стальные индивидуальные решетчатые сварные, масса до 0,1 т</t>
        </is>
      </c>
      <c r="D77" s="372" t="inlineStr">
        <is>
          <t>т</t>
        </is>
      </c>
      <c r="E77" s="373" t="n">
        <v>0.483</v>
      </c>
      <c r="F77" s="374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72" t="n">
        <v>51</v>
      </c>
      <c r="B78" s="372" t="inlineStr">
        <is>
          <t>08.1.02.25-0021</t>
        </is>
      </c>
      <c r="C78" s="371" t="inlineStr">
        <is>
          <t>Дробь металлическая</t>
        </is>
      </c>
      <c r="D78" s="372" t="inlineStr">
        <is>
          <t>т</t>
        </is>
      </c>
      <c r="E78" s="373" t="n">
        <v>1.008</v>
      </c>
      <c r="F78" s="374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72" t="n">
        <v>52</v>
      </c>
      <c r="B79" s="372" t="inlineStr">
        <is>
          <t>01.7.15.01-0031</t>
        </is>
      </c>
      <c r="C79" s="371" t="inlineStr">
        <is>
          <t>Анкер высоких нагрузок Hilti HSL-3 M24/60</t>
        </is>
      </c>
      <c r="D79" s="372" t="inlineStr">
        <is>
          <t>шт</t>
        </is>
      </c>
      <c r="E79" s="373" t="n">
        <v>11.667</v>
      </c>
      <c r="F79" s="374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72" t="n">
        <v>53</v>
      </c>
      <c r="B80" s="372" t="inlineStr">
        <is>
          <t>08.3.08.03-0011</t>
        </is>
      </c>
      <c r="C80" s="371" t="inlineStr">
        <is>
          <t>Сталь угловая</t>
        </is>
      </c>
      <c r="D80" s="372" t="inlineStr">
        <is>
          <t>т</t>
        </is>
      </c>
      <c r="E80" s="373" t="n">
        <v>0.65</v>
      </c>
      <c r="F80" s="374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83" t="n"/>
      <c r="B81" s="214" t="n"/>
      <c r="C81" s="215" t="inlineStr">
        <is>
          <t>Итого основные материалы</t>
        </is>
      </c>
      <c r="D81" s="383" t="n"/>
      <c r="E81" s="462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72" t="n">
        <v>54</v>
      </c>
      <c r="B82" s="372" t="inlineStr">
        <is>
          <t>08.3.05.02-0058</t>
        </is>
      </c>
      <c r="C82" s="371" t="inlineStr">
        <is>
          <t>Прокат толстолистовой горячекатаный в листах, марка стали Ст3, толщина 6-8 мм</t>
        </is>
      </c>
      <c r="D82" s="372" t="inlineStr">
        <is>
          <t>т</t>
        </is>
      </c>
      <c r="E82" s="373" t="n">
        <v>0.55</v>
      </c>
      <c r="F82" s="374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72" t="n">
        <v>55</v>
      </c>
      <c r="B83" s="372" t="inlineStr">
        <is>
          <t>04.1.02.05-0003</t>
        </is>
      </c>
      <c r="C83" s="371" t="inlineStr">
        <is>
          <t>Смеси бетонные тяжелого бетона (БСТ), класс В7,5 (М100)</t>
        </is>
      </c>
      <c r="D83" s="372" t="inlineStr">
        <is>
          <t>м3</t>
        </is>
      </c>
      <c r="E83" s="373" t="n">
        <v>4.9</v>
      </c>
      <c r="F83" s="374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72" t="n">
        <v>56</v>
      </c>
      <c r="B84" s="372" t="inlineStr">
        <is>
          <t>12.1.02.15-0001</t>
        </is>
      </c>
      <c r="C84" s="371" t="inlineStr">
        <is>
          <t>Барьер ОС ГЧ ЭМС (ТУ 5774-007-17925162-2002)</t>
        </is>
      </c>
      <c r="D84" s="372" t="inlineStr">
        <is>
          <t>м2</t>
        </is>
      </c>
      <c r="E84" s="373" t="n">
        <v>47.28</v>
      </c>
      <c r="F84" s="374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72" t="n">
        <v>57</v>
      </c>
      <c r="B85" s="372" t="inlineStr">
        <is>
          <t>07.2.05.01-0032</t>
        </is>
      </c>
      <c r="C85" s="371" t="inlineStr">
        <is>
          <t>Ограждения лестничных проемов, лестничные марши, пожарные лестницы</t>
        </is>
      </c>
      <c r="D85" s="372" t="inlineStr">
        <is>
          <t>т</t>
        </is>
      </c>
      <c r="E85" s="373" t="n">
        <v>0.26</v>
      </c>
      <c r="F85" s="374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72" t="n">
        <v>58</v>
      </c>
      <c r="B86" s="372" t="inlineStr">
        <is>
          <t>14.2.01.05-0001</t>
        </is>
      </c>
      <c r="C86" s="371" t="inlineStr">
        <is>
          <t>Композиция на основе термопластичных полимеров</t>
        </is>
      </c>
      <c r="D86" s="372" t="inlineStr">
        <is>
          <t>кг</t>
        </is>
      </c>
      <c r="E86" s="373" t="n">
        <v>30.38</v>
      </c>
      <c r="F86" s="374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72" t="n">
        <v>59</v>
      </c>
      <c r="B87" s="372" t="inlineStr">
        <is>
          <t>24.3.03.13-0418</t>
        </is>
      </c>
      <c r="C87" s="371" t="inlineStr">
        <is>
          <t>Труба напорная полиэтиленовая ПНД, среднего типа, диаметр 110 мм</t>
        </is>
      </c>
      <c r="D87" s="372" t="inlineStr">
        <is>
          <t>м</t>
        </is>
      </c>
      <c r="E87" s="373" t="n">
        <v>25</v>
      </c>
      <c r="F87" s="374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72" t="n">
        <v>60</v>
      </c>
      <c r="B88" s="372" t="inlineStr">
        <is>
          <t>08.3.01.02-0019</t>
        </is>
      </c>
      <c r="C88" s="371" t="inlineStr">
        <is>
          <t>Двутавр с параллельными гранями полок №14 Б1, Б2, сталь марки Ст0</t>
        </is>
      </c>
      <c r="D88" s="372" t="inlineStr">
        <is>
          <t>т</t>
        </is>
      </c>
      <c r="E88" s="373" t="n">
        <v>0.25</v>
      </c>
      <c r="F88" s="374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72" t="n">
        <v>61</v>
      </c>
      <c r="B89" s="372" t="inlineStr">
        <is>
          <t>08.4.01.02-0001</t>
        </is>
      </c>
      <c r="C89" s="371" t="inlineStr">
        <is>
          <t>Детали закладные, вес до 1 кг</t>
        </is>
      </c>
      <c r="D89" s="372" t="inlineStr">
        <is>
          <t>т</t>
        </is>
      </c>
      <c r="E89" s="373" t="n">
        <v>0.11</v>
      </c>
      <c r="F89" s="374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72" t="n">
        <v>62</v>
      </c>
      <c r="B90" s="372" t="inlineStr">
        <is>
          <t>02.2.01.02-0001</t>
        </is>
      </c>
      <c r="C90" s="371" t="inlineStr">
        <is>
          <t>Гравий баритовый</t>
        </is>
      </c>
      <c r="D90" s="372" t="inlineStr">
        <is>
          <t>м3</t>
        </is>
      </c>
      <c r="E90" s="373" t="n">
        <v>0.22</v>
      </c>
      <c r="F90" s="374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72" t="n">
        <v>63</v>
      </c>
      <c r="B91" s="372" t="inlineStr">
        <is>
          <t>01.7.07.12-0001</t>
        </is>
      </c>
      <c r="C91" s="371" t="inlineStr">
        <is>
          <t>Обертка защитная на полиэтиленовой основе</t>
        </is>
      </c>
      <c r="D91" s="372" t="inlineStr">
        <is>
          <t>м2</t>
        </is>
      </c>
      <c r="E91" s="373" t="n">
        <v>29.13</v>
      </c>
      <c r="F91" s="374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72" t="n">
        <v>64</v>
      </c>
      <c r="B92" s="372" t="inlineStr">
        <is>
          <t>08.3.11.01-0053</t>
        </is>
      </c>
      <c r="C92" s="371" t="inlineStr">
        <is>
          <t>Швеллеры: № 14 сталь марки Ст3пс</t>
        </is>
      </c>
      <c r="D92" s="372" t="inlineStr">
        <is>
          <t>т</t>
        </is>
      </c>
      <c r="E92" s="373" t="n">
        <v>0.19</v>
      </c>
      <c r="F92" s="374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72" t="n">
        <v>65</v>
      </c>
      <c r="B93" s="372" t="inlineStr">
        <is>
          <t>11.2.13.04-0011</t>
        </is>
      </c>
      <c r="C93" s="371" t="inlineStr">
        <is>
          <t>Щиты из досок, толщина 25 мм</t>
        </is>
      </c>
      <c r="D93" s="372" t="inlineStr">
        <is>
          <t>м2</t>
        </is>
      </c>
      <c r="E93" s="373" t="n">
        <v>25.28</v>
      </c>
      <c r="F93" s="374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72" t="n">
        <v>66</v>
      </c>
      <c r="B94" s="372" t="inlineStr">
        <is>
          <t>01.7.15.03-0042</t>
        </is>
      </c>
      <c r="C94" s="371" t="inlineStr">
        <is>
          <t>Болты с гайками и шайбами строительные</t>
        </is>
      </c>
      <c r="D94" s="372" t="inlineStr">
        <is>
          <t>кг</t>
        </is>
      </c>
      <c r="E94" s="373" t="n">
        <v>87.34</v>
      </c>
      <c r="F94" s="374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72" t="n">
        <v>67</v>
      </c>
      <c r="B95" s="372" t="inlineStr">
        <is>
          <t>21.2.02.01-0028</t>
        </is>
      </c>
      <c r="C95" s="371" t="inlineStr">
        <is>
          <t>Провод антенный МГ, сечение 25 мм2</t>
        </is>
      </c>
      <c r="D95" s="372" t="inlineStr">
        <is>
          <t>т</t>
        </is>
      </c>
      <c r="E95" s="373" t="n">
        <v>0.01</v>
      </c>
      <c r="F95" s="374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72" t="n">
        <v>68</v>
      </c>
      <c r="B96" s="372" t="inlineStr">
        <is>
          <t>08.4.03.03-0031</t>
        </is>
      </c>
      <c r="C96" s="371" t="inlineStr">
        <is>
          <t>Сталь арматурная, горячекатаная, периодического профиля, класс А-III, диаметр 10 мм</t>
        </is>
      </c>
      <c r="D96" s="372" t="inlineStr">
        <is>
          <t>т</t>
        </is>
      </c>
      <c r="E96" s="373" t="n">
        <v>0.08</v>
      </c>
      <c r="F96" s="374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72" t="n">
        <v>69</v>
      </c>
      <c r="B97" s="372" t="inlineStr">
        <is>
          <t>08.1.02.25-0012</t>
        </is>
      </c>
      <c r="C97" s="371" t="inlineStr">
        <is>
          <t>Детали крепления, масса до 0,001 т</t>
        </is>
      </c>
      <c r="D97" s="372" t="inlineStr">
        <is>
          <t>т</t>
        </is>
      </c>
      <c r="E97" s="373" t="n">
        <v>0.06</v>
      </c>
      <c r="F97" s="374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72" t="n">
        <v>70</v>
      </c>
      <c r="B98" s="372" t="inlineStr">
        <is>
          <t>01.7.07.12-0022</t>
        </is>
      </c>
      <c r="C98" s="371" t="inlineStr">
        <is>
          <t>Пленка полиэтиленовая, толщина 0,2-0,5 мм</t>
        </is>
      </c>
      <c r="D98" s="372" t="inlineStr">
        <is>
          <t>м2</t>
        </is>
      </c>
      <c r="E98" s="373" t="n">
        <v>43.78</v>
      </c>
      <c r="F98" s="374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72" t="n">
        <v>71</v>
      </c>
      <c r="B99" s="372" t="inlineStr">
        <is>
          <t>11.1.03.06-0095</t>
        </is>
      </c>
      <c r="C99" s="371" t="inlineStr">
        <is>
          <t>Доска обрезная, хвойных пород, ширина 75-150 мм, толщина 44 мм и более, длина 4-6,5 м, сорт III</t>
        </is>
      </c>
      <c r="D99" s="372" t="inlineStr">
        <is>
          <t>м3</t>
        </is>
      </c>
      <c r="E99" s="373" t="n">
        <v>0.47</v>
      </c>
      <c r="F99" s="374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72" t="n">
        <v>72</v>
      </c>
      <c r="B100" s="372" t="inlineStr">
        <is>
          <t>08.4.03.02-0002</t>
        </is>
      </c>
      <c r="C100" s="371" t="inlineStr">
        <is>
          <t>Сталь арматурная, горячекатаная, гладкая, класс А-I, диаметр 8 мм</t>
        </is>
      </c>
      <c r="D100" s="372" t="inlineStr">
        <is>
          <t>т</t>
        </is>
      </c>
      <c r="E100" s="373" t="n">
        <v>0.07000000000000001</v>
      </c>
      <c r="F100" s="374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72" t="n">
        <v>73</v>
      </c>
      <c r="B101" s="372" t="inlineStr">
        <is>
          <t>08.3.07.01-0056</t>
        </is>
      </c>
      <c r="C101" s="371" t="inlineStr">
        <is>
          <t>Сталь полосовая: 60х4 мм, марка Ст3сп</t>
        </is>
      </c>
      <c r="D101" s="372" t="inlineStr">
        <is>
          <t>т</t>
        </is>
      </c>
      <c r="E101" s="373" t="n">
        <v>0.06</v>
      </c>
      <c r="F101" s="374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72" t="n">
        <v>74</v>
      </c>
      <c r="B102" s="372" t="inlineStr">
        <is>
          <t>14.4.04.09-0016</t>
        </is>
      </c>
      <c r="C102" s="371" t="inlineStr">
        <is>
          <t>Эмаль ХВ-124, голубая</t>
        </is>
      </c>
      <c r="D102" s="372" t="inlineStr">
        <is>
          <t>т</t>
        </is>
      </c>
      <c r="E102" s="373" t="n">
        <v>0.02</v>
      </c>
      <c r="F102" s="374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72" t="n">
        <v>75</v>
      </c>
      <c r="B103" s="372" t="inlineStr">
        <is>
          <t>01.7.06.03-0022</t>
        </is>
      </c>
      <c r="C103" s="371" t="inlineStr">
        <is>
          <t>Лента полиэтиленовая с липким слоем А50</t>
        </is>
      </c>
      <c r="D103" s="372" t="inlineStr">
        <is>
          <t>кг</t>
        </is>
      </c>
      <c r="E103" s="373" t="n">
        <v>3.34</v>
      </c>
      <c r="F103" s="374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72" t="n">
        <v>76</v>
      </c>
      <c r="B104" s="372" t="inlineStr">
        <is>
          <t>04.3.02.13-0212</t>
        </is>
      </c>
      <c r="C104" s="371" t="inlineStr">
        <is>
          <t>Смеси сухие цементно-песчаные кладочные, класс B3,5 (М50)</t>
        </is>
      </c>
      <c r="D104" s="372" t="inlineStr">
        <is>
          <t>т</t>
        </is>
      </c>
      <c r="E104" s="373" t="n">
        <v>0.58</v>
      </c>
      <c r="F104" s="374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72" t="n">
        <v>77</v>
      </c>
      <c r="B105" s="372" t="inlineStr">
        <is>
          <t>21.2.01.02-0089</t>
        </is>
      </c>
      <c r="C105" s="371" t="inlineStr">
        <is>
          <t>Провод неизолированный для воздушных линий электропередачи АС 120/19</t>
        </is>
      </c>
      <c r="D105" s="372" t="inlineStr">
        <is>
          <t>т</t>
        </is>
      </c>
      <c r="E105" s="373" t="n">
        <v>0.01</v>
      </c>
      <c r="F105" s="374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72" t="n">
        <v>78</v>
      </c>
      <c r="B106" s="372" t="inlineStr">
        <is>
          <t>01.7.15.06-0111</t>
        </is>
      </c>
      <c r="C106" s="371" t="inlineStr">
        <is>
          <t>Гвозди строительные</t>
        </is>
      </c>
      <c r="D106" s="372" t="inlineStr">
        <is>
          <t>т</t>
        </is>
      </c>
      <c r="E106" s="373" t="n">
        <v>0.02</v>
      </c>
      <c r="F106" s="374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72" t="n">
        <v>79</v>
      </c>
      <c r="B107" s="372" t="inlineStr">
        <is>
          <t>01.7.11.07-0032</t>
        </is>
      </c>
      <c r="C107" s="371" t="inlineStr">
        <is>
          <t>Электроды сварочные Э42, диаметр 4 мм</t>
        </is>
      </c>
      <c r="D107" s="372" t="inlineStr">
        <is>
          <t>т</t>
        </is>
      </c>
      <c r="E107" s="373" t="n">
        <v>0.02</v>
      </c>
      <c r="F107" s="374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72" t="n">
        <v>80</v>
      </c>
      <c r="B108" s="372" t="inlineStr">
        <is>
          <t>08.4.01.01-0022</t>
        </is>
      </c>
      <c r="C108" s="371" t="inlineStr">
        <is>
          <t>Детали анкерные с резьбой из прямых или гнутых круглых стержней</t>
        </is>
      </c>
      <c r="D108" s="372" t="inlineStr">
        <is>
          <t>т</t>
        </is>
      </c>
      <c r="E108" s="373" t="n">
        <v>0.02</v>
      </c>
      <c r="F108" s="374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72" t="n">
        <v>81</v>
      </c>
      <c r="B109" s="372" t="inlineStr">
        <is>
          <t>08.4.03.02-0003</t>
        </is>
      </c>
      <c r="C109" s="371" t="inlineStr">
        <is>
          <t>Сталь арматурная, горячекатаная, гладкая, класс А-I, диаметр 10 мм</t>
        </is>
      </c>
      <c r="D109" s="372" t="inlineStr">
        <is>
          <t>т</t>
        </is>
      </c>
      <c r="E109" s="373" t="n">
        <v>0.03</v>
      </c>
      <c r="F109" s="374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72" t="n">
        <v>82</v>
      </c>
      <c r="B110" s="372" t="inlineStr">
        <is>
          <t>24.3.04.01-0013</t>
        </is>
      </c>
      <c r="C110" s="371" t="inlineStr">
        <is>
          <t>Трубы винипластовые, номинальный внутренний диаметр 32 мм</t>
        </is>
      </c>
      <c r="D110" s="372" t="inlineStr">
        <is>
          <t>м</t>
        </is>
      </c>
      <c r="E110" s="373" t="n">
        <v>33.33</v>
      </c>
      <c r="F110" s="374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72" t="n">
        <v>83</v>
      </c>
      <c r="B111" s="372" t="inlineStr">
        <is>
          <t>08.3.11.01-0052</t>
        </is>
      </c>
      <c r="C111" s="371" t="inlineStr">
        <is>
          <t>Швеллеры № 12, марка стали Ст3пс</t>
        </is>
      </c>
      <c r="D111" s="372" t="inlineStr">
        <is>
          <t>т</t>
        </is>
      </c>
      <c r="E111" s="373" t="n">
        <v>0.04</v>
      </c>
      <c r="F111" s="374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72" t="n">
        <v>84</v>
      </c>
      <c r="B112" s="372" t="inlineStr">
        <is>
          <t>01.7.17.11-0001</t>
        </is>
      </c>
      <c r="C112" s="371" t="inlineStr">
        <is>
          <t>Бумага шлифовальная</t>
        </is>
      </c>
      <c r="D112" s="372" t="inlineStr">
        <is>
          <t>кг</t>
        </is>
      </c>
      <c r="E112" s="373" t="n">
        <v>3</v>
      </c>
      <c r="F112" s="374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72" t="n">
        <v>85</v>
      </c>
      <c r="B113" s="372" t="inlineStr">
        <is>
          <t>08.3.07.01-0076</t>
        </is>
      </c>
      <c r="C113" s="371" t="inlineStr">
        <is>
          <t>Прокат полосовой, горячекатаный, марка стали Ст3сп, ширина 50-200 мм, толщина 4-5 мм</t>
        </is>
      </c>
      <c r="D113" s="372" t="inlineStr">
        <is>
          <t>т</t>
        </is>
      </c>
      <c r="E113" s="373" t="n">
        <v>0.03</v>
      </c>
      <c r="F113" s="374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72" t="n">
        <v>86</v>
      </c>
      <c r="B114" s="372" t="inlineStr">
        <is>
          <t>04.1.02.03-0004</t>
        </is>
      </c>
      <c r="C114" s="371" t="inlineStr">
        <is>
          <t>Смеси бетонные тяжелого бетона (БСТ) для дорожных и аэродромных покрытий и оснований, класс В10 (М150)</t>
        </is>
      </c>
      <c r="D114" s="372" t="inlineStr">
        <is>
          <t>м3</t>
        </is>
      </c>
      <c r="E114" s="373" t="n">
        <v>0.2</v>
      </c>
      <c r="F114" s="374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72" t="n">
        <v>87</v>
      </c>
      <c r="B115" s="372" t="inlineStr">
        <is>
          <t>14.4.02.09-0001</t>
        </is>
      </c>
      <c r="C115" s="371" t="inlineStr">
        <is>
          <t>Краска</t>
        </is>
      </c>
      <c r="D115" s="372" t="inlineStr">
        <is>
          <t>кг</t>
        </is>
      </c>
      <c r="E115" s="373" t="n">
        <v>4</v>
      </c>
      <c r="F115" s="374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72" t="n">
        <v>88</v>
      </c>
      <c r="B116" s="372" t="inlineStr">
        <is>
          <t>16.2.01.02-0002</t>
        </is>
      </c>
      <c r="C116" s="371" t="inlineStr">
        <is>
          <t>Земля растительная механизированной заготовки</t>
        </is>
      </c>
      <c r="D116" s="372" t="inlineStr">
        <is>
          <t>м3</t>
        </is>
      </c>
      <c r="E116" s="373" t="n">
        <v>0.75</v>
      </c>
      <c r="F116" s="374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72" t="n">
        <v>89</v>
      </c>
      <c r="B117" s="372" t="inlineStr">
        <is>
          <t>14.5.09.07-0029</t>
        </is>
      </c>
      <c r="C117" s="371" t="inlineStr">
        <is>
          <t>Растворитель марки: Р-4</t>
        </is>
      </c>
      <c r="D117" s="372" t="inlineStr">
        <is>
          <t>т</t>
        </is>
      </c>
      <c r="E117" s="373" t="n">
        <v>0.01</v>
      </c>
      <c r="F117" s="374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72" t="n">
        <v>90</v>
      </c>
      <c r="B118" s="372" t="inlineStr">
        <is>
          <t>14.5.09.04-0121</t>
        </is>
      </c>
      <c r="C118" s="371" t="inlineStr">
        <is>
          <t>Отвердитель эпоксидных смол</t>
        </is>
      </c>
      <c r="D118" s="372" t="inlineStr">
        <is>
          <t>кг</t>
        </is>
      </c>
      <c r="E118" s="373" t="n">
        <v>1.2</v>
      </c>
      <c r="F118" s="374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72" t="n">
        <v>91</v>
      </c>
      <c r="B119" s="372" t="inlineStr">
        <is>
          <t>14.5.09.01-0001</t>
        </is>
      </c>
      <c r="C119" s="371" t="inlineStr">
        <is>
          <t>Ацетон технический, сорт I</t>
        </is>
      </c>
      <c r="D119" s="372" t="inlineStr">
        <is>
          <t>т</t>
        </is>
      </c>
      <c r="E119" s="373" t="n">
        <v>0.01</v>
      </c>
      <c r="F119" s="374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72" t="n">
        <v>92</v>
      </c>
      <c r="B120" s="372" t="inlineStr">
        <is>
          <t>01.7.07.12-0024</t>
        </is>
      </c>
      <c r="C120" s="371" t="inlineStr">
        <is>
          <t>Пленка полиэтиленовая, толщина 0,15 мм</t>
        </is>
      </c>
      <c r="D120" s="372" t="inlineStr">
        <is>
          <t>м2</t>
        </is>
      </c>
      <c r="E120" s="373" t="n">
        <v>18.85</v>
      </c>
      <c r="F120" s="374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72" t="n">
        <v>93</v>
      </c>
      <c r="B121" s="372" t="inlineStr">
        <is>
          <t>11.1.03.01-0079</t>
        </is>
      </c>
      <c r="C121" s="371" t="inlineStr">
        <is>
          <t>Бруски обрезные, хвойных пород, длина 4-6,5 м, ширина 75-150 мм, толщина 40-75 мм, сорт III</t>
        </is>
      </c>
      <c r="D121" s="372" t="inlineStr">
        <is>
          <t>м3</t>
        </is>
      </c>
      <c r="E121" s="373" t="n">
        <v>0.04</v>
      </c>
      <c r="F121" s="374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72" t="n">
        <v>94</v>
      </c>
      <c r="B122" s="372" t="inlineStr">
        <is>
          <t>01.7.11.07-0034</t>
        </is>
      </c>
      <c r="C122" s="371" t="inlineStr">
        <is>
          <t>Электроды сварочные Э42А, диаметр 4 мм</t>
        </is>
      </c>
      <c r="D122" s="372" t="inlineStr">
        <is>
          <t>кг</t>
        </is>
      </c>
      <c r="E122" s="373" t="n">
        <v>4.74</v>
      </c>
      <c r="F122" s="374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72" t="n">
        <v>95</v>
      </c>
      <c r="B123" s="372" t="inlineStr">
        <is>
          <t>08.3.11.01-0091</t>
        </is>
      </c>
      <c r="C123" s="371" t="inlineStr">
        <is>
          <t>Швеллеры № 40, марка стали Ст0</t>
        </is>
      </c>
      <c r="D123" s="372" t="inlineStr">
        <is>
          <t>т</t>
        </is>
      </c>
      <c r="E123" s="373" t="n">
        <v>0.01</v>
      </c>
      <c r="F123" s="374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72" t="n">
        <v>96</v>
      </c>
      <c r="B124" s="372" t="inlineStr">
        <is>
          <t>08.3.03.06-0002</t>
        </is>
      </c>
      <c r="C124" s="371" t="inlineStr">
        <is>
          <t>Проволока горячекатаная в мотках, диаметр 6,3-6,5 мм</t>
        </is>
      </c>
      <c r="D124" s="372" t="inlineStr">
        <is>
          <t>т</t>
        </is>
      </c>
      <c r="E124" s="373" t="n">
        <v>0.01</v>
      </c>
      <c r="F124" s="374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72" t="n">
        <v>97</v>
      </c>
      <c r="B125" s="372" t="inlineStr">
        <is>
          <t>24.3.03.13-0417</t>
        </is>
      </c>
      <c r="C125" s="371" t="inlineStr">
        <is>
          <t>Трубы напорные полиэтиленовые, среднего типа, ПНД, номинальный наружный диаметр 90 мм</t>
        </is>
      </c>
      <c r="D125" s="372" t="inlineStr">
        <is>
          <t>м</t>
        </is>
      </c>
      <c r="E125" s="373" t="n">
        <v>0.83</v>
      </c>
      <c r="F125" s="374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72" t="n">
        <v>98</v>
      </c>
      <c r="B126" s="372" t="inlineStr">
        <is>
          <t>11.1.02.04-0031</t>
        </is>
      </c>
      <c r="C126" s="371" t="inlineStr">
        <is>
          <t>Лесоматериалы круглые, хвойных пород, для строительства, диаметр 14-24 см, длина 3-6,5 м</t>
        </is>
      </c>
      <c r="D126" s="372" t="inlineStr">
        <is>
          <t>м3</t>
        </is>
      </c>
      <c r="E126" s="373" t="n">
        <v>0.06</v>
      </c>
      <c r="F126" s="374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72" t="n">
        <v>99</v>
      </c>
      <c r="B127" s="372" t="inlineStr">
        <is>
          <t>01.7.15.07-0014</t>
        </is>
      </c>
      <c r="C127" s="371" t="inlineStr">
        <is>
          <t>Дюбели распорные полипропиленовые</t>
        </is>
      </c>
      <c r="D127" s="372" t="inlineStr">
        <is>
          <t>100 шт</t>
        </is>
      </c>
      <c r="E127" s="373" t="n">
        <v>0.29</v>
      </c>
      <c r="F127" s="374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72" t="n">
        <v>100</v>
      </c>
      <c r="B128" s="372" t="inlineStr">
        <is>
          <t>999-9950</t>
        </is>
      </c>
      <c r="C128" s="371" t="inlineStr">
        <is>
          <t>Вспомогательные ненормируемые ресурсы (2% от Оплаты труда рабочих)</t>
        </is>
      </c>
      <c r="D128" s="372" t="inlineStr">
        <is>
          <t>руб.</t>
        </is>
      </c>
      <c r="E128" s="373" t="n">
        <v>23.82</v>
      </c>
      <c r="F128" s="374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72" t="n">
        <v>101</v>
      </c>
      <c r="B129" s="372" t="inlineStr">
        <is>
          <t>20.2.08.05-0017</t>
        </is>
      </c>
      <c r="C129" s="371" t="inlineStr">
        <is>
          <t>Профиль монтажный</t>
        </is>
      </c>
      <c r="D129" s="372" t="inlineStr">
        <is>
          <t>шт</t>
        </is>
      </c>
      <c r="E129" s="373" t="n">
        <v>0.33</v>
      </c>
      <c r="F129" s="374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72" t="n">
        <v>102</v>
      </c>
      <c r="B130" s="372" t="inlineStr">
        <is>
          <t>11.1.03.06-0087</t>
        </is>
      </c>
      <c r="C130" s="371" t="inlineStr">
        <is>
          <t>Доска обрезная, хвойных пород, ширина 75-150 мм, толщина 25 мм, длина 4-6,5 м, сорт III</t>
        </is>
      </c>
      <c r="D130" s="372" t="inlineStr">
        <is>
          <t>м3</t>
        </is>
      </c>
      <c r="E130" s="373" t="n">
        <v>0.02</v>
      </c>
      <c r="F130" s="374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72" t="n">
        <v>103</v>
      </c>
      <c r="B131" s="372" t="inlineStr">
        <is>
          <t>01.7.06.05-0041</t>
        </is>
      </c>
      <c r="C131" s="371" t="inlineStr">
        <is>
          <t>Лента изоляционная прорезиненная односторонняя, ширина 20 мм, толщина 0,25-0,35 мм</t>
        </is>
      </c>
      <c r="D131" s="372" t="inlineStr">
        <is>
          <t>кг</t>
        </is>
      </c>
      <c r="E131" s="373" t="n">
        <v>0.5</v>
      </c>
      <c r="F131" s="374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72" t="n">
        <v>104</v>
      </c>
      <c r="B132" s="372" t="inlineStr">
        <is>
          <t>01.7.03.01-0001</t>
        </is>
      </c>
      <c r="C132" s="371" t="inlineStr">
        <is>
          <t>Вода</t>
        </is>
      </c>
      <c r="D132" s="372" t="inlineStr">
        <is>
          <t>м3</t>
        </is>
      </c>
      <c r="E132" s="373" t="n">
        <v>6.17</v>
      </c>
      <c r="F132" s="374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72" t="n">
        <v>105</v>
      </c>
      <c r="B133" s="372" t="inlineStr">
        <is>
          <t>03.1.02.03-0011</t>
        </is>
      </c>
      <c r="C133" s="371" t="inlineStr">
        <is>
          <t>Известь строительная негашеная комовая, сорт I</t>
        </is>
      </c>
      <c r="D133" s="372" t="inlineStr">
        <is>
          <t>т</t>
        </is>
      </c>
      <c r="E133" s="373" t="n">
        <v>0.02</v>
      </c>
      <c r="F133" s="374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72" t="n">
        <v>106</v>
      </c>
      <c r="B134" s="372" t="inlineStr">
        <is>
          <t>14.1.02.01-0002</t>
        </is>
      </c>
      <c r="C134" s="371" t="inlineStr">
        <is>
          <t>Клей БМК-5к</t>
        </is>
      </c>
      <c r="D134" s="372" t="inlineStr">
        <is>
          <t>кг</t>
        </is>
      </c>
      <c r="E134" s="373" t="n">
        <v>0.32</v>
      </c>
      <c r="F134" s="374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72" t="n">
        <v>107</v>
      </c>
      <c r="B135" s="372" t="inlineStr">
        <is>
          <t>16.2.02.07-0001</t>
        </is>
      </c>
      <c r="C135" s="371" t="inlineStr">
        <is>
          <t>Семена трав: вика</t>
        </is>
      </c>
      <c r="D135" s="372" t="inlineStr">
        <is>
          <t>кг</t>
        </is>
      </c>
      <c r="E135" s="373" t="n">
        <v>0.1</v>
      </c>
      <c r="F135" s="374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72" t="n">
        <v>108</v>
      </c>
      <c r="B136" s="372" t="inlineStr">
        <is>
          <t>20.1.02.23-0082</t>
        </is>
      </c>
      <c r="C136" s="371" t="inlineStr">
        <is>
          <t>Перемычки гибкие, тип ПГС-50</t>
        </is>
      </c>
      <c r="D136" s="372" t="inlineStr">
        <is>
          <t>10 шт</t>
        </is>
      </c>
      <c r="E136" s="373" t="n">
        <v>0.17</v>
      </c>
      <c r="F136" s="374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72" t="n">
        <v>109</v>
      </c>
      <c r="B137" s="372" t="inlineStr">
        <is>
          <t>20.2.02.02-0011</t>
        </is>
      </c>
      <c r="C137" s="371" t="inlineStr">
        <is>
          <t>Заглушки</t>
        </is>
      </c>
      <c r="D137" s="372" t="inlineStr">
        <is>
          <t>10 шт</t>
        </is>
      </c>
      <c r="E137" s="373" t="n">
        <v>0.33</v>
      </c>
      <c r="F137" s="374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72" t="n">
        <v>110</v>
      </c>
      <c r="B138" s="372" t="inlineStr">
        <is>
          <t>01.3.02.08-0001</t>
        </is>
      </c>
      <c r="C138" s="371" t="inlineStr">
        <is>
          <t>Кислород газообразный технический</t>
        </is>
      </c>
      <c r="D138" s="372" t="inlineStr">
        <is>
          <t>м3</t>
        </is>
      </c>
      <c r="E138" s="373" t="n">
        <v>0.97</v>
      </c>
      <c r="F138" s="374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72" t="n">
        <v>111</v>
      </c>
      <c r="B139" s="372" t="inlineStr">
        <is>
          <t>04.3.01.09-0016</t>
        </is>
      </c>
      <c r="C139" s="371" t="inlineStr">
        <is>
          <t>Раствор готовый кладочный, цементный, М200</t>
        </is>
      </c>
      <c r="D139" s="372" t="inlineStr">
        <is>
          <t>м3</t>
        </is>
      </c>
      <c r="E139" s="373" t="n">
        <v>0.01</v>
      </c>
      <c r="F139" s="374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72" t="n">
        <v>112</v>
      </c>
      <c r="B140" s="372" t="inlineStr">
        <is>
          <t>20.2.02.01-0019</t>
        </is>
      </c>
      <c r="C140" s="371" t="inlineStr">
        <is>
          <t>Втулки изолирующие</t>
        </is>
      </c>
      <c r="D140" s="372" t="inlineStr">
        <is>
          <t>1000 шт</t>
        </is>
      </c>
      <c r="E140" s="373" t="n">
        <v>0.02</v>
      </c>
      <c r="F140" s="374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72" t="n">
        <v>113</v>
      </c>
      <c r="B141" s="372" t="inlineStr">
        <is>
          <t>01.3.02.09-0022</t>
        </is>
      </c>
      <c r="C141" s="371" t="inlineStr">
        <is>
          <t>Пропан-бутан смесь техническая</t>
        </is>
      </c>
      <c r="D141" s="372" t="inlineStr">
        <is>
          <t>кг</t>
        </is>
      </c>
      <c r="E141" s="373" t="n">
        <v>0.8</v>
      </c>
      <c r="F141" s="374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72" t="n">
        <v>114</v>
      </c>
      <c r="B142" s="372" t="inlineStr">
        <is>
          <t>03.2.01.01-0003</t>
        </is>
      </c>
      <c r="C142" s="371" t="inlineStr">
        <is>
          <t>Портландцемент общестроительного назначения бездобавочный М500 Д0 (ЦЕМ I 42,5Н)</t>
        </is>
      </c>
      <c r="D142" s="372" t="inlineStr">
        <is>
          <t>т</t>
        </is>
      </c>
      <c r="E142" s="373" t="n">
        <v>0.01</v>
      </c>
      <c r="F142" s="374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72" t="n">
        <v>115</v>
      </c>
      <c r="B143" s="372" t="inlineStr">
        <is>
          <t>01.7.15.07-0031</t>
        </is>
      </c>
      <c r="C143" s="371" t="inlineStr">
        <is>
          <t>Дюбели распорные с гайкой</t>
        </is>
      </c>
      <c r="D143" s="372" t="inlineStr">
        <is>
          <t>100 шт</t>
        </is>
      </c>
      <c r="E143" s="373" t="n">
        <v>0.04</v>
      </c>
      <c r="F143" s="374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72" t="n">
        <v>116</v>
      </c>
      <c r="B144" s="372" t="inlineStr">
        <is>
          <t>08.2.02.11-0007</t>
        </is>
      </c>
      <c r="C144" s="3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2" t="inlineStr">
        <is>
          <t>10 м</t>
        </is>
      </c>
      <c r="E144" s="373" t="n">
        <v>0.08</v>
      </c>
      <c r="F144" s="374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72" t="n">
        <v>117</v>
      </c>
      <c r="B145" s="372" t="inlineStr">
        <is>
          <t>02.2.05.04-1777</t>
        </is>
      </c>
      <c r="C145" s="371" t="inlineStr">
        <is>
          <t>Щебень М 800, фракция 20-40 мм, группа 2</t>
        </is>
      </c>
      <c r="D145" s="372" t="inlineStr">
        <is>
          <t>м3</t>
        </is>
      </c>
      <c r="E145" s="373" t="n">
        <v>0.01</v>
      </c>
      <c r="F145" s="374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72" t="n">
        <v>118</v>
      </c>
      <c r="B146" s="372" t="inlineStr">
        <is>
          <t>02.3.01.02-1012</t>
        </is>
      </c>
      <c r="C146" s="371" t="inlineStr">
        <is>
          <t>Песок природный II класс, средний, круглые сита</t>
        </is>
      </c>
      <c r="D146" s="372" t="inlineStr">
        <is>
          <t>м3</t>
        </is>
      </c>
      <c r="E146" s="373" t="n">
        <v>0.01</v>
      </c>
      <c r="F146" s="374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72" t="n">
        <v>119</v>
      </c>
      <c r="B147" s="372" t="inlineStr">
        <is>
          <t>01.7.15.14-0043</t>
        </is>
      </c>
      <c r="C147" s="37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2" t="inlineStr">
        <is>
          <t>100 шт</t>
        </is>
      </c>
      <c r="E147" s="373" t="n">
        <v>0.29</v>
      </c>
      <c r="F147" s="374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72" t="n"/>
      <c r="B148" s="372" t="n"/>
      <c r="C148" s="371" t="inlineStr">
        <is>
          <t>Итого прочие материалы</t>
        </is>
      </c>
      <c r="D148" s="372" t="n"/>
      <c r="E148" s="373" t="n"/>
      <c r="F148" s="374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72" t="n"/>
      <c r="B149" s="372" t="n"/>
      <c r="C149" s="359" t="inlineStr">
        <is>
          <t>Итого по разделу «Материалы»</t>
        </is>
      </c>
      <c r="D149" s="372" t="n"/>
      <c r="E149" s="373" t="n"/>
      <c r="F149" s="374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72" t="n"/>
      <c r="B150" s="372" t="n"/>
      <c r="C150" s="371" t="inlineStr">
        <is>
          <t>ИТОГО ПО РМ</t>
        </is>
      </c>
      <c r="D150" s="372" t="n"/>
      <c r="E150" s="373" t="n"/>
      <c r="F150" s="374" t="n"/>
      <c r="G150" s="205">
        <f>G14+G53+G149</f>
        <v/>
      </c>
      <c r="H150" s="375" t="n"/>
      <c r="I150" s="205" t="n"/>
      <c r="J150" s="205">
        <f>J14+J53+J149</f>
        <v/>
      </c>
    </row>
    <row r="151" ht="13.9" customFormat="1" customHeight="1" s="306">
      <c r="A151" s="372" t="n"/>
      <c r="B151" s="372" t="n"/>
      <c r="C151" s="371" t="inlineStr">
        <is>
          <t>Накладные расходы</t>
        </is>
      </c>
      <c r="D151" s="199">
        <f>ROUND(G151/(G$16+$G$14),2)</f>
        <v/>
      </c>
      <c r="E151" s="373" t="n"/>
      <c r="F151" s="374" t="n"/>
      <c r="G151" s="205" t="n">
        <v>20687.93</v>
      </c>
      <c r="H151" s="375" t="n"/>
      <c r="I151" s="205" t="n"/>
      <c r="J151" s="205">
        <f>ROUND(D151*(J14+J16),2)</f>
        <v/>
      </c>
    </row>
    <row r="152" ht="13.9" customFormat="1" customHeight="1" s="306">
      <c r="A152" s="372" t="n"/>
      <c r="B152" s="372" t="n"/>
      <c r="C152" s="371" t="inlineStr">
        <is>
          <t>Сметная прибыль</t>
        </is>
      </c>
      <c r="D152" s="199">
        <f>ROUND(G152/(G$14+G$16),2)</f>
        <v/>
      </c>
      <c r="E152" s="373" t="n"/>
      <c r="F152" s="374" t="n"/>
      <c r="G152" s="205" t="n">
        <v>16545.64</v>
      </c>
      <c r="H152" s="375" t="n"/>
      <c r="I152" s="205" t="n"/>
      <c r="J152" s="205">
        <f>ROUND(D152*(J14+J16),2)</f>
        <v/>
      </c>
    </row>
    <row r="153" ht="39.6" customFormat="1" customHeight="1" s="306">
      <c r="A153" s="372" t="n"/>
      <c r="B153" s="372" t="n"/>
      <c r="C153" s="371" t="inlineStr">
        <is>
          <t>Итого СМР (с НР и СП)</t>
        </is>
      </c>
      <c r="D153" s="372" t="inlineStr">
        <is>
          <t>Коэффициент на мощность кВА ДГР</t>
        </is>
      </c>
      <c r="E153" s="373" t="n">
        <v>0.32</v>
      </c>
      <c r="F153" s="374" t="n"/>
      <c r="G153" s="205">
        <f>ROUND((G14+G53+G149+G151+G152)/E153,2)</f>
        <v/>
      </c>
      <c r="H153" s="375" t="n"/>
      <c r="I153" s="205" t="n"/>
      <c r="J153" s="205">
        <f>ROUND((J14+J53+J149+J151+J152)/E153,2)</f>
        <v/>
      </c>
    </row>
    <row r="154" ht="13.9" customFormat="1" customHeight="1" s="306">
      <c r="A154" s="372" t="n"/>
      <c r="B154" s="372" t="n"/>
      <c r="C154" s="371" t="inlineStr">
        <is>
          <t>ВСЕГО СМР + ОБОРУДОВАНИЕ</t>
        </is>
      </c>
      <c r="D154" s="372" t="n"/>
      <c r="E154" s="373" t="n"/>
      <c r="F154" s="374" t="n"/>
      <c r="G154" s="205">
        <f>G153+G61</f>
        <v/>
      </c>
      <c r="H154" s="375" t="n"/>
      <c r="I154" s="205" t="n"/>
      <c r="J154" s="205">
        <f>J153+J61</f>
        <v/>
      </c>
    </row>
    <row r="155" ht="34.5" customFormat="1" customHeight="1" s="306">
      <c r="A155" s="372" t="n"/>
      <c r="B155" s="372" t="n"/>
      <c r="C155" s="371" t="inlineStr">
        <is>
          <t>ИТОГО ПОКАЗАТЕЛЬ НА ЕД. ИЗМ.</t>
        </is>
      </c>
      <c r="D155" s="372" t="inlineStr">
        <is>
          <t>ячейка</t>
        </is>
      </c>
      <c r="E155" s="373" t="n">
        <v>2</v>
      </c>
      <c r="F155" s="374" t="n"/>
      <c r="G155" s="205">
        <f>G154/E155</f>
        <v/>
      </c>
      <c r="H155" s="375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1300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2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0">
      <c r="A9" s="246" t="n"/>
      <c r="B9" s="371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72" t="n"/>
      <c r="B10" s="359" t="n"/>
      <c r="C10" s="371" t="inlineStr">
        <is>
          <t>ИТОГО ИНЖЕНЕРНОЕ ОБОРУДОВАНИЕ</t>
        </is>
      </c>
      <c r="D10" s="359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72" t="n">
        <v>1</v>
      </c>
      <c r="B12" s="371">
        <f>'Прил.5 Расчет СМР и ОБ'!B56</f>
        <v/>
      </c>
      <c r="C12" s="371">
        <f>'Прил.5 Расчет СМР и ОБ'!C56</f>
        <v/>
      </c>
      <c r="D12" s="372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72" t="n">
        <v>2</v>
      </c>
      <c r="B13" s="371">
        <f>'Прил.5 Расчет СМР и ОБ'!B58</f>
        <v/>
      </c>
      <c r="C13" s="371">
        <f>'Прил.5 Расчет СМР и ОБ'!C58</f>
        <v/>
      </c>
      <c r="D13" s="372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72" t="n">
        <v>3</v>
      </c>
      <c r="B14" s="371">
        <f>'Прил.5 Расчет СМР и ОБ'!B59</f>
        <v/>
      </c>
      <c r="C14" s="371">
        <f>'Прил.5 Расчет СМР и ОБ'!C59</f>
        <v/>
      </c>
      <c r="D14" s="372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72" t="n"/>
      <c r="B15" s="371" t="n"/>
      <c r="C15" s="371" t="inlineStr">
        <is>
          <t>ИТОГО ТЕХНОЛОГИЧЕСКОЕ ОБОРУДОВАНИЕ</t>
        </is>
      </c>
      <c r="D15" s="371" t="n"/>
      <c r="E15" s="388" t="n"/>
      <c r="F15" s="374" t="n"/>
      <c r="G15" s="205">
        <f>SUM(G12:G14)</f>
        <v/>
      </c>
    </row>
    <row r="16" ht="19.5" customHeight="1" s="320">
      <c r="A16" s="372" t="n"/>
      <c r="B16" s="371" t="n"/>
      <c r="C16" s="371" t="inlineStr">
        <is>
          <t>Всего по разделу «Оборудование»</t>
        </is>
      </c>
      <c r="D16" s="371" t="n"/>
      <c r="E16" s="388" t="n"/>
      <c r="F16" s="374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6" t="n"/>
      <c r="C1" s="296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6" t="n"/>
      <c r="B7" s="296" t="n"/>
      <c r="C7" s="296" t="n"/>
      <c r="D7" s="296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20">
      <c r="A11" s="372" t="inlineStr">
        <is>
          <t>Р1-20-3</t>
        </is>
      </c>
      <c r="B11" s="372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2025-01-24T12:13:59Z</dcterms:modified>
  <cp:lastModifiedBy>Nikolay Ivanov</cp:lastModifiedBy>
  <cp:lastPrinted>2023-11-30T18:01:37Z</cp:lastPrinted>
</cp:coreProperties>
</file>