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9010" windowHeight="10695" tabRatio="924" firstSheet="3" activeTab="5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Area" localSheetId="2">'Прил. 3'!$A$1:$H$85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ОБ'!$A$1:$J$105</definedName>
    <definedName name="\AUTOEXEC" localSheetId="6">#REF!</definedName>
    <definedName name="\k" localSheetId="6">#REF!</definedName>
    <definedName name="\m" localSheetId="6">#REF!</definedName>
    <definedName name="\n" localSheetId="6">#REF!</definedName>
    <definedName name="\n11" localSheetId="6">#REF!</definedName>
    <definedName name="\s" localSheetId="6">#REF!</definedName>
    <definedName name="\z" localSheetId="6">#REF!</definedName>
    <definedName name="________________________a2" localSheetId="6">#REF!</definedName>
    <definedName name="_______________________a2" localSheetId="6">#REF!</definedName>
    <definedName name="_____________________a2" localSheetId="6">#REF!</definedName>
    <definedName name="____________________a2" localSheetId="6">#REF!</definedName>
    <definedName name="___________________a2" localSheetId="6">#REF!</definedName>
    <definedName name="__________________a2" localSheetId="6">#REF!</definedName>
    <definedName name="_________________a2" localSheetId="6">#REF!</definedName>
    <definedName name="________________a2" localSheetId="6">#REF!</definedName>
    <definedName name="_______________a2" localSheetId="6">#REF!</definedName>
    <definedName name="______________a2" localSheetId="6">#REF!</definedName>
    <definedName name="_____________a2" localSheetId="6">#REF!</definedName>
    <definedName name="____________a2" localSheetId="6">#REF!</definedName>
    <definedName name="___________a2" localSheetId="6">#REF!</definedName>
    <definedName name="__________a2" localSheetId="6">#REF!</definedName>
    <definedName name="_________a2" localSheetId="6">#REF!</definedName>
    <definedName name="________a2" localSheetId="6">#REF!</definedName>
    <definedName name="_______a2" localSheetId="6">#REF!</definedName>
    <definedName name="______a2" localSheetId="6">#REF!</definedName>
    <definedName name="______xlnm.Primt_Area_3" localSheetId="6">#REF!</definedName>
    <definedName name="______xlnm.Print_Area_1" localSheetId="6">#REF!</definedName>
    <definedName name="______xlnm.Print_Area_2" localSheetId="6">#REF!</definedName>
    <definedName name="______xlnm.Print_Area_3" localSheetId="6">#REF!</definedName>
    <definedName name="______xlnm.Print_Area_4" localSheetId="6">#REF!</definedName>
    <definedName name="______xlnm.Print_Area_5" localSheetId="6">#REF!</definedName>
    <definedName name="______xlnm.Print_Area_6" localSheetId="6">#REF!</definedName>
    <definedName name="_____a2" localSheetId="6">#REF!</definedName>
    <definedName name="_____xlnm.Print_Area_1" localSheetId="6">#REF!</definedName>
    <definedName name="_____xlnm.Print_Area_2" localSheetId="6">#REF!</definedName>
    <definedName name="_____xlnm.Print_Area_3" localSheetId="6">#REF!</definedName>
    <definedName name="_____xlnm.Print_Area_4" localSheetId="6">#REF!</definedName>
    <definedName name="_____xlnm.Print_Area_5" localSheetId="6">#REF!</definedName>
    <definedName name="_____xlnm.Print_Area_6" localSheetId="6">#REF!</definedName>
    <definedName name="____a2" localSheetId="6">#REF!</definedName>
    <definedName name="____xlnm.Primt_Area_3" localSheetId="6">#REF!</definedName>
    <definedName name="____xlnm.Print_Area_1" localSheetId="6">#REF!</definedName>
    <definedName name="____xlnm.Print_Area_2" localSheetId="6">#REF!</definedName>
    <definedName name="____xlnm.Print_Area_3" localSheetId="6">#REF!</definedName>
    <definedName name="____xlnm.Print_Area_4" localSheetId="6">#REF!</definedName>
    <definedName name="____xlnm.Print_Area_5" localSheetId="6">#REF!</definedName>
    <definedName name="____xlnm.Print_Area_6" localSheetId="6">#REF!</definedName>
    <definedName name="___a2" localSheetId="6">#REF!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xlnm.Primt_Area_3" localSheetId="6">#REF!</definedName>
    <definedName name="___xlnm.Print_Area_1" localSheetId="6">#REF!</definedName>
    <definedName name="___xlnm.Print_Area_2" localSheetId="6">#REF!</definedName>
    <definedName name="___xlnm.Print_Area_3" localSheetId="6">#REF!</definedName>
    <definedName name="___xlnm.Print_Area_4" localSheetId="6">#REF!</definedName>
    <definedName name="___xlnm.Print_Area_5" localSheetId="6">#REF!</definedName>
    <definedName name="___xlnm.Print_Area_6" localSheetId="6">#REF!</definedName>
    <definedName name="__1___Excel_BuiltIn_Print_Area_3_1" localSheetId="6">#REF!</definedName>
    <definedName name="__2__Excel_BuiltIn_Print_Area_3_1" localSheetId="6">#REF!</definedName>
    <definedName name="__a2" localSheetId="6">#REF!</definedName>
    <definedName name="__IntlFixup" localSheetId="6">#REF!</definedName>
    <definedName name="__qs2" localSheetId="6">#REF!</definedName>
    <definedName name="__qs3" localSheetId="6">#REF!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xlnm.Primt_Area_3" localSheetId="6">#REF!</definedName>
    <definedName name="__xlnm.Print_Area_1" localSheetId="6">#REF!</definedName>
    <definedName name="__xlnm.Print_Area_2" localSheetId="6">#REF!</definedName>
    <definedName name="__xlnm.Print_Area_3" localSheetId="6">#REF!</definedName>
    <definedName name="__xlnm.Print_Area_4" localSheetId="6">#REF!</definedName>
    <definedName name="__xlnm.Print_Area_5" localSheetId="6">#REF!</definedName>
    <definedName name="__xlnm.Print_Area_6" localSheetId="6">#REF!</definedName>
    <definedName name="_02121" localSheetId="6">#REF!</definedName>
    <definedName name="_1" localSheetId="6">#REF!</definedName>
    <definedName name="_1._Выберите_вид_работ" localSheetId="6">#REF!</definedName>
    <definedName name="_1___Excel_BuiltIn_Print_Area_3_1" localSheetId="6">#REF!</definedName>
    <definedName name="_12Excel_BuiltIn_Print_Titles_2_1_1" localSheetId="6">#REF!</definedName>
    <definedName name="_1Excel_BuiltIn_Print_Area_1_1_1" localSheetId="6">#REF!</definedName>
    <definedName name="_1Excel_BuiltIn_Print_Area_3_1" localSheetId="6">#REF!</definedName>
    <definedName name="_2._Выберите_категорию_горных_пород_по_буримости" localSheetId="6">#REF!</definedName>
    <definedName name="_2__Excel_BuiltIn_Print_Area_3_1" localSheetId="6">#REF!</definedName>
    <definedName name="_2Excel_BuiltIn_Print_Area_1_1_1" localSheetId="6">#REF!</definedName>
    <definedName name="_2Excel_BuiltIn_Print_Area_3_1" localSheetId="6">#REF!</definedName>
    <definedName name="_2Excel_BuiltIn_Print_Titles_1_1_1" localSheetId="6">#REF!</definedName>
    <definedName name="_3Excel_BuiltIn_Print_Titles_2_1_1" localSheetId="6">#REF!</definedName>
    <definedName name="_3а._Выберите_диаметр_скважины" localSheetId="6">#REF!</definedName>
    <definedName name="_3б._Выберите_диаметр_скважины" localSheetId="6">#REF!</definedName>
    <definedName name="_3в._Выберите_диаметр_скважины" localSheetId="6">#REF!</definedName>
    <definedName name="_3г._Выберите_диаметр_скважины" localSheetId="6">#REF!</definedName>
    <definedName name="_3д._Выберите_диаметр_скважины" localSheetId="6">#REF!</definedName>
    <definedName name="_3е._Выберите_диаметр_скважины" localSheetId="6">#REF!</definedName>
    <definedName name="_3ж._Выберите_диаметр_скважины" localSheetId="6">#REF!</definedName>
    <definedName name="_3з._Выберите_диаметр_скважины" localSheetId="6">#REF!</definedName>
    <definedName name="_3и._Выберите_диаметр_скважины" localSheetId="6">#REF!</definedName>
    <definedName name="_3к._Выберите_диаметр_скважины" localSheetId="6">#REF!</definedName>
    <definedName name="_3л._Выберите_диаметр_скважины" localSheetId="6">#REF!</definedName>
    <definedName name="_3м._Выберите_диаметр_скважины" localSheetId="6">#REF!</definedName>
    <definedName name="_4Excel_BuiltIn_Print_Area_1_1_1" localSheetId="6">#REF!</definedName>
    <definedName name="_4Excel_BuiltIn_Print_Titles_1_1_1" localSheetId="6">#REF!</definedName>
    <definedName name="_6Excel_BuiltIn_Print_Titles_2_1_1" localSheetId="6">#REF!</definedName>
    <definedName name="_8Excel_BuiltIn_Print_Titles_1_1_1" localSheetId="6">#REF!</definedName>
    <definedName name="_a2" localSheetId="6">#REF!</definedName>
    <definedName name="_AUTOEXEC" localSheetId="6">#REF!</definedName>
    <definedName name="_def2000г" localSheetId="6">#REF!</definedName>
    <definedName name="_def2001г" localSheetId="6">#REF!</definedName>
    <definedName name="_def2002г" localSheetId="6">#REF!</definedName>
    <definedName name="_Fill" localSheetId="6">#REF!</definedName>
    <definedName name="_xlnm._FilterDatabase" localSheetId="6">#REF!</definedName>
    <definedName name="_Hlt440565644_1" localSheetId="6">#REF!</definedName>
    <definedName name="_inf2000" localSheetId="6">#REF!</definedName>
    <definedName name="_inf2001" localSheetId="6">#REF!</definedName>
    <definedName name="_inf2002" localSheetId="6">#REF!</definedName>
    <definedName name="_inf2003" localSheetId="6">#REF!</definedName>
    <definedName name="_inf2004" localSheetId="6">#REF!</definedName>
    <definedName name="_inf2005" localSheetId="6">#REF!</definedName>
    <definedName name="_inf2006" localSheetId="6">#REF!</definedName>
    <definedName name="_inf2007" localSheetId="6">#REF!</definedName>
    <definedName name="_inf2008" localSheetId="6">#REF!</definedName>
    <definedName name="_inf2009" localSheetId="6">#REF!</definedName>
    <definedName name="_inf2010" localSheetId="6">#REF!</definedName>
    <definedName name="_inf2011" localSheetId="6">#REF!</definedName>
    <definedName name="_inf2012" localSheetId="6">#REF!</definedName>
    <definedName name="_inf2013" localSheetId="6">#REF!</definedName>
    <definedName name="_inf2014" localSheetId="6">#REF!</definedName>
    <definedName name="_inf2015" localSheetId="6">#REF!</definedName>
    <definedName name="_k" localSheetId="6">#REF!</definedName>
    <definedName name="_m" localSheetId="6">#REF!</definedName>
    <definedName name="_qs2" localSheetId="6">#REF!</definedName>
    <definedName name="_qs3" localSheetId="6">#REF!</definedName>
    <definedName name="_s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z" localSheetId="6">#REF!</definedName>
    <definedName name="_а2" localSheetId="6">#REF!</definedName>
    <definedName name="_Восемь" localSheetId="6">#REF!</definedName>
    <definedName name="_два_1" localSheetId="6">#REF!</definedName>
    <definedName name="_два_2" localSheetId="6">#REF!</definedName>
    <definedName name="_Девять" localSheetId="6">#REF!</definedName>
    <definedName name="_пять" localSheetId="6">#REF!</definedName>
    <definedName name="_Раз" localSheetId="6">#REF!</definedName>
    <definedName name="_семь_1" localSheetId="6">#REF!</definedName>
    <definedName name="_семь_2" localSheetId="6">#REF!</definedName>
    <definedName name="_Стоимость_УНЦП" localSheetId="6">#REF!</definedName>
    <definedName name="_три" localSheetId="6">#REF!</definedName>
    <definedName name="_четыре" localSheetId="6">#REF!</definedName>
    <definedName name="_шесть_1" localSheetId="6">#REF!</definedName>
    <definedName name="_шесть_2" localSheetId="6">#REF!</definedName>
    <definedName name="a" localSheetId="6">#REF!</definedName>
    <definedName name="a04t" localSheetId="6">#REF!</definedName>
    <definedName name="A99999999" localSheetId="6">#REF!</definedName>
    <definedName name="aa" localSheetId="6">#REF!</definedName>
    <definedName name="aaa" localSheetId="6">#REF!</definedName>
    <definedName name="ab" localSheetId="6">#REF!</definedName>
    <definedName name="asd" localSheetId="6">#REF!</definedName>
    <definedName name="b" localSheetId="6">#REF!</definedName>
    <definedName name="BLPH1" localSheetId="6">#REF!</definedName>
    <definedName name="BLPH2" localSheetId="6">#REF!</definedName>
    <definedName name="Categories" localSheetId="6">#REF!</definedName>
    <definedName name="CC_fSF" localSheetId="6">#REF!</definedName>
    <definedName name="_xlnm.Criteria" localSheetId="6">#REF!</definedName>
    <definedName name="cvtnf" localSheetId="6">#REF!</definedName>
    <definedName name="d" localSheetId="6">#REF!</definedName>
    <definedName name="Database" localSheetId="6">#REF!</definedName>
    <definedName name="DateColJournal" localSheetId="6">#REF!</definedName>
    <definedName name="ddduy" localSheetId="6">#REF!</definedName>
    <definedName name="deviation1" localSheetId="6">#REF!</definedName>
    <definedName name="DiscontRate" localSheetId="6">#REF!</definedName>
    <definedName name="DM" localSheetId="6">#REF!</definedName>
    <definedName name="DOLL" localSheetId="6">#REF!</definedName>
    <definedName name="ee" localSheetId="6">#REF!</definedName>
    <definedName name="ehc" localSheetId="6">#REF!</definedName>
    <definedName name="Excel_BuiltIn_Database" localSheetId="6">#REF!</definedName>
    <definedName name="Excel_BuiltIn_Print_Area_1" localSheetId="6">#REF!</definedName>
    <definedName name="Excel_BuiltIn_Print_Area_1_1" localSheetId="6">#REF!</definedName>
    <definedName name="Excel_BuiltIn_Print_Area_1_1_1" localSheetId="6">#REF!</definedName>
    <definedName name="Excel_BuiltIn_Print_Area_10_1" localSheetId="6">#REF!</definedName>
    <definedName name="Excel_BuiltIn_Print_Area_10_1_1" localSheetId="6">#REF!</definedName>
    <definedName name="Excel_BuiltIn_Print_Area_11" localSheetId="6">#REF!</definedName>
    <definedName name="Excel_BuiltIn_Print_Area_11_1" localSheetId="6">#REF!</definedName>
    <definedName name="Excel_BuiltIn_Print_Area_12" localSheetId="6">#REF!</definedName>
    <definedName name="Excel_BuiltIn_Print_Area_13" localSheetId="6">#REF!</definedName>
    <definedName name="Excel_BuiltIn_Print_Area_13_1" localSheetId="6">#REF!</definedName>
    <definedName name="Excel_BuiltIn_Print_Area_14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4_1" localSheetId="6">#REF!</definedName>
    <definedName name="Excel_BuiltIn_Print_Area_4_1_1" localSheetId="6">#REF!</definedName>
    <definedName name="Excel_BuiltIn_Print_Area_4_1_1_1" localSheetId="6">#REF!</definedName>
    <definedName name="Excel_BuiltIn_Print_Area_5" localSheetId="6">#REF!</definedName>
    <definedName name="Excel_BuiltIn_Print_Area_5_1" localSheetId="6">#REF!</definedName>
    <definedName name="Excel_BuiltIn_Print_Area_5_1_1" localSheetId="6">#REF!</definedName>
    <definedName name="Excel_BuiltIn_Print_Area_6" localSheetId="6">#REF!</definedName>
    <definedName name="Excel_BuiltIn_Print_Area_6_1" localSheetId="6">#REF!</definedName>
    <definedName name="Excel_BuiltIn_Print_Area_7_1" localSheetId="6">#REF!</definedName>
    <definedName name="Excel_BuiltIn_Print_Area_7_1_1" localSheetId="6">#REF!</definedName>
    <definedName name="Excel_BuiltIn_Print_Area_7_1_1_1" localSheetId="6">#REF!</definedName>
    <definedName name="Excel_BuiltIn_Print_Area_7_1_1_1_1" localSheetId="6">#REF!</definedName>
    <definedName name="Excel_BuiltIn_Print_Area_8_1" localSheetId="6">#REF!</definedName>
    <definedName name="Excel_BuiltIn_Print_Area_9_1" localSheetId="6">#REF!</definedName>
    <definedName name="Excel_BuiltIn_Print_Area_9_1_1" localSheetId="6">#REF!</definedName>
    <definedName name="Excel_BuiltIn_Print_Area_9_1_1_1" localSheetId="6">#REF!</definedName>
    <definedName name="Excel_BuiltIn_Print_Titles" localSheetId="6">#REF!</definedName>
    <definedName name="Excel_BuiltIn_Print_Titles_1" localSheetId="6">#REF!</definedName>
    <definedName name="Excel_BuiltIn_Print_Titles_1_1" localSheetId="6">#REF!</definedName>
    <definedName name="Excel_BuiltIn_Print_Titles_1_1_1" localSheetId="6">#REF!</definedName>
    <definedName name="Excel_BuiltIn_Print_Titles_12" localSheetId="6">#REF!</definedName>
    <definedName name="Excel_BuiltIn_Print_Titles_13" localSheetId="6">#REF!</definedName>
    <definedName name="Excel_BuiltIn_Print_Titles_13_1" localSheetId="6">#REF!</definedName>
    <definedName name="Excel_BuiltIn_Print_Titles_14" localSheetId="6">#REF!</definedName>
    <definedName name="Excel_BuiltIn_Print_Titles_2" localSheetId="6">#REF!</definedName>
    <definedName name="Excel_BuiltIn_Print_Titles_2_1" localSheetId="6">#REF!</definedName>
    <definedName name="Excel_BuiltIn_Print_Titles_3" localSheetId="6">#REF!</definedName>
    <definedName name="Excel_BuiltIn_Print_Titles_3_1" localSheetId="6">#REF!</definedName>
    <definedName name="Excel_BuiltIn_Print_Titles_4" localSheetId="6">#REF!</definedName>
    <definedName name="Excel_BuiltIn_Print_Titles_4_1" localSheetId="6">#REF!</definedName>
    <definedName name="Excel_BuiltIn_Print_Titles_5" localSheetId="6">#REF!</definedName>
    <definedName name="Excel_BuiltIn_Print_Titles_5_1" localSheetId="6">#REF!</definedName>
    <definedName name="Excel_BuiltIn_Print_Titles_8" localSheetId="6">#REF!</definedName>
    <definedName name="Excel_BuiltIn_Print_Titles_9" localSheetId="6">#REF!</definedName>
    <definedName name="Excel_BuiltIn_Print_Titles_9_1" localSheetId="6">#REF!</definedName>
    <definedName name="ff" localSheetId="6">#REF!</definedName>
    <definedName name="gggg" localSheetId="6">#REF!</definedName>
    <definedName name="Global.MNULL" localSheetId="6">#REF!</definedName>
    <definedName name="Global.NULL" localSheetId="6">#REF!</definedName>
    <definedName name="h" localSheetId="6">#REF!</definedName>
    <definedName name="hfci" localSheetId="6">#REF!</definedName>
    <definedName name="hfcxtn" localSheetId="6">#REF!</definedName>
    <definedName name="htvjyn" localSheetId="6">#REF!</definedName>
    <definedName name="i" localSheetId="6">#REF!</definedName>
    <definedName name="iii" localSheetId="6">#REF!</definedName>
    <definedName name="iiiii" localSheetId="6">#REF!</definedName>
    <definedName name="Ind" localSheetId="6">#REF!</definedName>
    <definedName name="Itog" localSheetId="6">#REF!</definedName>
    <definedName name="jkjhggh" localSheetId="6">#REF!</definedName>
    <definedName name="Jkz" localSheetId="6">#REF!</definedName>
    <definedName name="kinf09_08" localSheetId="6">#REF!</definedName>
    <definedName name="kinf10_09" localSheetId="6">#REF!</definedName>
    <definedName name="kinf11_10" localSheetId="6">#REF!</definedName>
    <definedName name="kinf12_11" localSheetId="6">#REF!</definedName>
    <definedName name="kk" localSheetId="6">#REF!</definedName>
    <definedName name="kl" localSheetId="6">#REF!</definedName>
    <definedName name="KPlan" localSheetId="6">#REF!</definedName>
    <definedName name="l" localSheetId="6">#REF!</definedName>
    <definedName name="language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" localSheetId="6">#REF!</definedName>
    <definedName name="Obj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" localSheetId="6">#REF!</definedName>
    <definedName name="qq" localSheetId="6">#REF!</definedName>
    <definedName name="qqqqqqqqqqqqqqqqqqqqqqqqqqqqqqqqqqq" localSheetId="6">#REF!</definedName>
    <definedName name="rehl" localSheetId="6">#REF!</definedName>
    <definedName name="rf" localSheetId="6">#REF!</definedName>
    <definedName name="rrrrrr" localSheetId="6">#REF!</definedName>
    <definedName name="rtyrty" localSheetId="6">#REF!</definedName>
    <definedName name="rybuf" localSheetId="6">#REF!</definedName>
    <definedName name="rybuf3" localSheetId="6">#REF!</definedName>
    <definedName name="SD_DC" localSheetId="6">#REF!</definedName>
    <definedName name="SDDsfd" localSheetId="6">#REF!</definedName>
    <definedName name="SDSA" localSheetId="6">#REF!</definedName>
    <definedName name="SF_SFs" localSheetId="6">#REF!</definedName>
    <definedName name="SM" localSheetId="6">#REF!</definedName>
    <definedName name="SM_SM" localSheetId="6">#REF!</definedName>
    <definedName name="SM_SM1" localSheetId="6">#REF!</definedName>
    <definedName name="SM_SM45" localSheetId="6">#REF!</definedName>
    <definedName name="SM_SM6" localSheetId="6">#REF!</definedName>
    <definedName name="SM_STO" localSheetId="6">#REF!</definedName>
    <definedName name="SM_STO1" localSheetId="6">#REF!</definedName>
    <definedName name="SM_STO2" localSheetId="6">#REF!</definedName>
    <definedName name="SM_STO3" localSheetId="6">#REF!</definedName>
    <definedName name="Smmmmmmmmmmmmmmm" localSheetId="6">#REF!</definedName>
    <definedName name="SmPr" localSheetId="6">#REF!</definedName>
    <definedName name="Status" localSheetId="6">#REF!</definedName>
    <definedName name="SUM_" localSheetId="6">#REF!</definedName>
    <definedName name="SUM_1" localSheetId="6">#REF!</definedName>
    <definedName name="sum_2" localSheetId="6">#REF!</definedName>
    <definedName name="SUM_3" localSheetId="6">#REF!</definedName>
    <definedName name="sum_4" localSheetId="6">#REF!</definedName>
    <definedName name="SV" localSheetId="6">#REF!</definedName>
    <definedName name="SV_STO" localSheetId="6">#REF!</definedName>
    <definedName name="t" localSheetId="6">#REF!</definedName>
    <definedName name="time" localSheetId="6">#REF!</definedName>
    <definedName name="Time_diff" localSheetId="6">#REF!</definedName>
    <definedName name="Times" localSheetId="6">#REF!</definedName>
    <definedName name="Times___0" localSheetId="6">#REF!</definedName>
    <definedName name="title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VH" localSheetId="6">#REF!</definedName>
    <definedName name="w" localSheetId="6">#REF!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y" localSheetId="6">#REF!</definedName>
    <definedName name="Yamaha_26" localSheetId="6">#REF!</definedName>
    <definedName name="yyy" localSheetId="6">#REF!</definedName>
    <definedName name="ZAK1" localSheetId="6">#REF!</definedName>
    <definedName name="ZAK2" localSheetId="6">#REF!</definedName>
    <definedName name="zak3" localSheetId="6">#REF!</definedName>
    <definedName name="zxdc" localSheetId="6">#REF!</definedName>
    <definedName name="zzzz" localSheetId="6">#REF!</definedName>
    <definedName name="а" localSheetId="6">#REF!</definedName>
    <definedName name="А10" localSheetId="6">#REF!</definedName>
    <definedName name="а12" localSheetId="6">#REF!</definedName>
    <definedName name="а124545" localSheetId="6">#REF!</definedName>
    <definedName name="А15" localSheetId="6">#REF!</definedName>
    <definedName name="А2" localSheetId="6">#REF!</definedName>
    <definedName name="А34" localSheetId="6">#REF!</definedName>
    <definedName name="а35" localSheetId="6">#REF!</definedName>
    <definedName name="а36" localSheetId="6">#REF!</definedName>
    <definedName name="аа" localSheetId="6">#REF!</definedName>
    <definedName name="ааа" localSheetId="6">#REF!</definedName>
    <definedName name="аааа" localSheetId="6">#REF!</definedName>
    <definedName name="ааааа" localSheetId="6">#REF!</definedName>
    <definedName name="аааааа" localSheetId="6">#REF!</definedName>
    <definedName name="ааааааа" localSheetId="6">#REF!</definedName>
    <definedName name="аб" localSheetId="6">#REF!</definedName>
    <definedName name="абв10" localSheetId="6">#REF!</definedName>
    <definedName name="ав" localSheetId="6">#REF!</definedName>
    <definedName name="авввввввввввввввввввв" localSheetId="6">#REF!</definedName>
    <definedName name="авпявап" localSheetId="6">#REF!</definedName>
    <definedName name="авпяпав" localSheetId="6">#REF!</definedName>
    <definedName name="авРВп" localSheetId="6">#REF!</definedName>
    <definedName name="авс" localSheetId="6">#REF!</definedName>
    <definedName name="аглвг" localSheetId="6">#REF!</definedName>
    <definedName name="админ" localSheetId="6">#REF!</definedName>
    <definedName name="аднг" localSheetId="6">#REF!</definedName>
    <definedName name="адоад" localSheetId="6">#REF!</definedName>
    <definedName name="адожд" localSheetId="6">#REF!</definedName>
    <definedName name="аервенрвперпар" localSheetId="6">#REF!</definedName>
    <definedName name="АКСТ" localSheetId="6">#REF!</definedName>
    <definedName name="ало" localSheetId="6">#REF!</definedName>
    <definedName name="Алтайский_край" localSheetId="6">#REF!</definedName>
    <definedName name="Алтайский_край_1" localSheetId="6">#REF!</definedName>
    <definedName name="аморт" localSheetId="6">#REF!</definedName>
    <definedName name="Амортизация" localSheetId="6">#REF!</definedName>
    <definedName name="АмортизацияНМА" localSheetId="6">#REF!</definedName>
    <definedName name="Амурская_область" localSheetId="6">#REF!</definedName>
    <definedName name="Амурская_область_1" localSheetId="6">#REF!</definedName>
    <definedName name="ангданга" localSheetId="6">#REF!</definedName>
    <definedName name="ангщ" localSheetId="6">#REF!</definedName>
    <definedName name="анд" localSheetId="6">#REF!</definedName>
    <definedName name="анол" localSheetId="6">#REF!</definedName>
    <definedName name="аода" localSheetId="6">#REF!</definedName>
    <definedName name="аодадо" localSheetId="6">#REF!</definedName>
    <definedName name="аодра" localSheetId="6">#REF!</definedName>
    <definedName name="аопы" localSheetId="6">#REF!</definedName>
    <definedName name="аопыао" localSheetId="6">#REF!</definedName>
    <definedName name="аоыао" localSheetId="6">#REF!</definedName>
    <definedName name="ап" localSheetId="6">#REF!</definedName>
    <definedName name="ап12" localSheetId="6">#REF!</definedName>
    <definedName name="апоап" localSheetId="6">#REF!</definedName>
    <definedName name="аповоп" localSheetId="6">#REF!</definedName>
    <definedName name="апопр" localSheetId="6">#REF!</definedName>
    <definedName name="апорапо" localSheetId="6">#REF!</definedName>
    <definedName name="апотиа" localSheetId="6">#REF!</definedName>
    <definedName name="апоыа" localSheetId="6">#REF!</definedName>
    <definedName name="апоыаоп" localSheetId="6">#REF!</definedName>
    <definedName name="апоыапо" localSheetId="6">#REF!</definedName>
    <definedName name="апоыоо" localSheetId="6">#REF!</definedName>
    <definedName name="аправи" localSheetId="6">#REF!</definedName>
    <definedName name="апрво" localSheetId="6">#REF!</definedName>
    <definedName name="апрыа" localSheetId="6">#REF!</definedName>
    <definedName name="апыо" localSheetId="6">#REF!</definedName>
    <definedName name="апырр" localSheetId="6">#REF!</definedName>
    <definedName name="араера" localSheetId="6">#REF!</definedName>
    <definedName name="арбь" localSheetId="6">#REF!</definedName>
    <definedName name="арл" localSheetId="6">#REF!</definedName>
    <definedName name="аро" localSheetId="6">#REF!</definedName>
    <definedName name="ародар" localSheetId="6">#REF!</definedName>
    <definedName name="ародарод" localSheetId="6">#REF!</definedName>
    <definedName name="ародра" localSheetId="6">#REF!</definedName>
    <definedName name="арол" localSheetId="6">#REF!</definedName>
    <definedName name="аролаол" localSheetId="6">#REF!</definedName>
    <definedName name="арпа" localSheetId="6">#REF!</definedName>
    <definedName name="Архангельская_область" localSheetId="6">#REF!</definedName>
    <definedName name="Архангельская_область_1" localSheetId="6">#REF!</definedName>
    <definedName name="Астраханская_область" localSheetId="6">#REF!</definedName>
    <definedName name="АСУТП" localSheetId="6">#REF!</definedName>
    <definedName name="аыв" localSheetId="6">#REF!</definedName>
    <definedName name="аыоап" localSheetId="6">#REF!</definedName>
    <definedName name="аыоапо" localSheetId="6">#REF!</definedName>
    <definedName name="аыопыао" localSheetId="6">#REF!</definedName>
    <definedName name="аыпрыпр" localSheetId="6">#REF!</definedName>
    <definedName name="б" localSheetId="6">#REF!</definedName>
    <definedName name="_xlnm.Database" localSheetId="6">#REF!</definedName>
    <definedName name="баир" localSheetId="6">#REF!</definedName>
    <definedName name="БАК2" localSheetId="6">#REF!</definedName>
    <definedName name="Белгородская_область" localSheetId="6">#REF!</definedName>
    <definedName name="блр4545" localSheetId="6">#REF!</definedName>
    <definedName name="Больш" localSheetId="6">#REF!</definedName>
    <definedName name="бпрбь" localSheetId="6">#REF!</definedName>
    <definedName name="Брянская_область" localSheetId="6">#REF!</definedName>
    <definedName name="Буровой_понтон" localSheetId="6">#REF!</definedName>
    <definedName name="быч" localSheetId="6">#REF!</definedName>
    <definedName name="бьюждж" localSheetId="6">#REF!</definedName>
    <definedName name="бю.бю." localSheetId="6">#REF!</definedName>
    <definedName name="в" localSheetId="6">#REF!</definedName>
    <definedName name="В5" localSheetId="6">#REF!</definedName>
    <definedName name="Ва" localSheetId="6">#REF!</definedName>
    <definedName name="ва3" localSheetId="6">#REF!</definedName>
    <definedName name="вава" localSheetId="6">#REF!</definedName>
    <definedName name="вавввввввввввввв" localSheetId="6">#REF!</definedName>
    <definedName name="ВАЛ_" localSheetId="6">#REF!</definedName>
    <definedName name="ВАЛ_1" localSheetId="6">#REF!</definedName>
    <definedName name="ВАЛ_4" localSheetId="6">#REF!</definedName>
    <definedName name="Валаам" localSheetId="6">#REF!</definedName>
    <definedName name="вангл" localSheetId="6">#REF!</definedName>
    <definedName name="ванлр" localSheetId="6">#REF!</definedName>
    <definedName name="вао" localSheetId="6">#REF!</definedName>
    <definedName name="вап" localSheetId="6">#REF!</definedName>
    <definedName name="вапвя" localSheetId="6">#REF!</definedName>
    <definedName name="вапр" localSheetId="6">#REF!</definedName>
    <definedName name="вапяп" localSheetId="6">#REF!</definedName>
    <definedName name="варо" localSheetId="6">#REF!</definedName>
    <definedName name="вб" localSheetId="6">#REF!</definedName>
    <definedName name="ввв" localSheetId="6">#REF!</definedName>
    <definedName name="в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глльа" localSheetId="6">#REF!</definedName>
    <definedName name="ве" localSheetId="6">#REF!</definedName>
    <definedName name="ведущий" localSheetId="6">#REF!</definedName>
    <definedName name="венл" localSheetId="6">#REF!</definedName>
    <definedName name="вено" localSheetId="6">#REF!</definedName>
    <definedName name="веноевн" localSheetId="6">#REF!</definedName>
    <definedName name="венолвенп" localSheetId="6">#REF!</definedName>
    <definedName name="веноь" localSheetId="6">#REF!</definedName>
    <definedName name="венрол" localSheetId="6">#REF!</definedName>
    <definedName name="венш" localSheetId="6">#REF!</definedName>
    <definedName name="вео" localSheetId="6">#REF!</definedName>
    <definedName name="Верхняя_часть" localSheetId="6">#REF!</definedName>
    <definedName name="веше" localSheetId="6">#REF!</definedName>
    <definedName name="вика" localSheetId="6">#REF!</definedName>
    <definedName name="вирваы" localSheetId="6">#REF!</definedName>
    <definedName name="вкпвп" localSheetId="6">#REF!</definedName>
    <definedName name="Владимирская_область" localSheetId="6">#REF!</definedName>
    <definedName name="внеове" localSheetId="6">#REF!</definedName>
    <definedName name="внеое" localSheetId="6">#REF!</definedName>
    <definedName name="внлг" localSheetId="6">#REF!</definedName>
    <definedName name="внорьп" localSheetId="6">#REF!</definedName>
    <definedName name="внр" localSheetId="6">#REF!</definedName>
    <definedName name="вов" localSheetId="6">#REF!</definedName>
    <definedName name="вое" localSheetId="6">#REF!</definedName>
    <definedName name="Волгоградская_область" localSheetId="6">#REF!</definedName>
    <definedName name="Вологодская_область" localSheetId="6">#REF!</definedName>
    <definedName name="Вологодская_область_1" localSheetId="6">#REF!</definedName>
    <definedName name="вопрв" localSheetId="6">#REF!</definedName>
    <definedName name="вопров" localSheetId="6">#REF!</definedName>
    <definedName name="Воронежская_область" localSheetId="6">#REF!</definedName>
    <definedName name="Вп" localSheetId="6">#REF!</definedName>
    <definedName name="впа" localSheetId="6">#REF!</definedName>
    <definedName name="впо" localSheetId="6">#REF!</definedName>
    <definedName name="впор" localSheetId="6">#REF!</definedName>
    <definedName name="впр" localSheetId="6">#REF!</definedName>
    <definedName name="впрвпр" localSheetId="6">#REF!</definedName>
    <definedName name="впрл" localSheetId="6">#REF!</definedName>
    <definedName name="впрлвпр" localSheetId="6">#REF!</definedName>
    <definedName name="впрлпр" localSheetId="6">#REF!</definedName>
    <definedName name="впрлрпл" localSheetId="6">#REF!</definedName>
    <definedName name="впро" localSheetId="6">#REF!</definedName>
    <definedName name="впров" localSheetId="6">#REF!</definedName>
    <definedName name="впрь" localSheetId="6">#REF!</definedName>
    <definedName name="впрьвп" localSheetId="6">#REF!</definedName>
    <definedName name="впрьрь" localSheetId="6">#REF!</definedName>
    <definedName name="вр" localSheetId="6">#REF!</definedName>
    <definedName name="вравар" localSheetId="6">#REF!</definedName>
    <definedName name="вро" localSheetId="6">#REF!</definedName>
    <definedName name="вров" localSheetId="6">#REF!</definedName>
    <definedName name="вровап" localSheetId="6">#REF!</definedName>
    <definedName name="врп" localSheetId="6">#REF!</definedName>
    <definedName name="врплнл" localSheetId="6">#REF!</definedName>
    <definedName name="врпов" localSheetId="6">#REF!</definedName>
    <definedName name="врпов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спомогательные_работы" localSheetId="6">#REF!</definedName>
    <definedName name="ВТ" localSheetId="6">#REF!</definedName>
    <definedName name="втор_кат" localSheetId="6">#REF!</definedName>
    <definedName name="второй" localSheetId="6">#REF!</definedName>
    <definedName name="втратар" localSheetId="6">#REF!</definedName>
    <definedName name="Вычислительная_техника_1" localSheetId="6">#REF!</definedName>
    <definedName name="выы" localSheetId="6">#REF!</definedName>
    <definedName name="г" localSheetId="6">#REF!</definedName>
    <definedName name="газ" localSheetId="6">#REF!</definedName>
    <definedName name="ГАП" localSheetId="6">#REF!</definedName>
    <definedName name="гелог" localSheetId="6">#REF!</definedName>
    <definedName name="гео" localSheetId="6">#REF!</definedName>
    <definedName name="геог" localSheetId="6">#REF!</definedName>
    <definedName name="геодезия" localSheetId="6">#REF!</definedName>
    <definedName name="геол.1" localSheetId="6">#REF!</definedName>
    <definedName name="геол1" localSheetId="6">#REF!</definedName>
    <definedName name="геол4" localSheetId="6">#REF!</definedName>
    <definedName name="геология" localSheetId="6">#REF!</definedName>
    <definedName name="геоф" localSheetId="6">#REF!</definedName>
    <definedName name="геоф1" localSheetId="6">#REF!</definedName>
    <definedName name="Геофиз" localSheetId="6">#REF!</definedName>
    <definedName name="Геофиз1" localSheetId="6">#REF!</definedName>
    <definedName name="геофизика" localSheetId="6">#REF!</definedName>
    <definedName name="гидро1" localSheetId="6">#REF!</definedName>
    <definedName name="гидро5" localSheetId="6">#REF!</definedName>
    <definedName name="гидрол" localSheetId="6">#REF!</definedName>
    <definedName name="гидрол.4" localSheetId="6">#REF!</definedName>
    <definedName name="Гидролог" localSheetId="6">#REF!</definedName>
    <definedName name="Гидролог4" localSheetId="6">#REF!</definedName>
    <definedName name="ГИП" localSheetId="6">#REF!</definedName>
    <definedName name="ГИП2" localSheetId="6">#REF!</definedName>
    <definedName name="глрп" localSheetId="6">#REF!</definedName>
    <definedName name="гном" localSheetId="6">#REF!</definedName>
    <definedName name="гор" localSheetId="6">#REF!</definedName>
    <definedName name="гос" localSheetId="6">#REF!</definedName>
    <definedName name="гпдш" localSheetId="6">#REF!</definedName>
    <definedName name="гпшд" localSheetId="6">#REF!</definedName>
    <definedName name="гш" localSheetId="6">#REF!</definedName>
    <definedName name="гшд" localSheetId="6">#REF!</definedName>
    <definedName name="гшн" localSheetId="6">#REF!</definedName>
    <definedName name="д" localSheetId="6">#REF!</definedName>
    <definedName name="д1" localSheetId="6">#REF!</definedName>
    <definedName name="д10" localSheetId="6">#REF!</definedName>
    <definedName name="д2" localSheetId="6">#REF!</definedName>
    <definedName name="д3" localSheetId="6">#REF!</definedName>
    <definedName name="д4" localSheetId="6">#REF!</definedName>
    <definedName name="д5" localSheetId="6">#REF!</definedName>
    <definedName name="д6" localSheetId="6">#REF!</definedName>
    <definedName name="д7" localSheetId="6">#REF!</definedName>
    <definedName name="д8" localSheetId="6">#REF!</definedName>
    <definedName name="д9" localSheetId="6">#REF!</definedName>
    <definedName name="дан" localSheetId="6">#REF!</definedName>
    <definedName name="Дата_изменения_группы_строек" localSheetId="6">#REF!</definedName>
    <definedName name="Дата_изменения_локальной_сметы" localSheetId="6">#REF!</definedName>
    <definedName name="Дата_изменения_объекта" localSheetId="6">#REF!</definedName>
    <definedName name="Дата_изменения_объектной_сметы" localSheetId="6">#REF!</definedName>
    <definedName name="Дата_изменения_очереди" localSheetId="6">#REF!</definedName>
    <definedName name="Дата_изменения_пускового_комплекса" localSheetId="6">#REF!</definedName>
    <definedName name="Дата_изменения_сводного_сметного_расчета" localSheetId="6">#REF!</definedName>
    <definedName name="Дата_изменения_стройки" localSheetId="6">#REF!</definedName>
    <definedName name="Дата_создания_группы_строек" localSheetId="6">#REF!</definedName>
    <definedName name="Дата_создания_локальной_сметы" localSheetId="6">#REF!</definedName>
    <definedName name="Дата_создания_объекта" localSheetId="6">#REF!</definedName>
    <definedName name="Дата_создания_объектной_сметы" localSheetId="6">#REF!</definedName>
    <definedName name="Дата_создания_очереди" localSheetId="6">#REF!</definedName>
    <definedName name="Дата_создания_пускового_комплекса" localSheetId="6">#REF!</definedName>
    <definedName name="Дата_создания_сводного_сметного_расчета" localSheetId="6">#REF!</definedName>
    <definedName name="Дата_создания_стройки" localSheetId="6">#REF!</definedName>
    <definedName name="дд" localSheetId="6">#REF!</definedName>
    <definedName name="дддд" localSheetId="6">#REF!</definedName>
    <definedName name="ддддд" localSheetId="6">#REF!</definedName>
    <definedName name="де" localSheetId="6">#REF!</definedName>
    <definedName name="десятый" localSheetId="6">#REF!</definedName>
    <definedName name="дефл." localSheetId="6">#REF!</definedName>
    <definedName name="Дефл_ц_пред_год" localSheetId="6">#REF!</definedName>
    <definedName name="Дефлятор" localSheetId="6">#REF!</definedName>
    <definedName name="Дефлятор_годовой" localSheetId="6">#REF!</definedName>
    <definedName name="Дефлятор_цепной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дл" localSheetId="6">#REF!</definedName>
    <definedName name="Длинна_границы" localSheetId="6">#REF!</definedName>
    <definedName name="Длинна_трассы" localSheetId="6">#REF!</definedName>
    <definedName name="длозщшзщдлжб" localSheetId="6">#REF!</definedName>
    <definedName name="длолдолд" localSheetId="6">#REF!</definedName>
    <definedName name="длощшл" localSheetId="6">#REF!</definedName>
    <definedName name="ДМС_АУП" localSheetId="6">#REF!</definedName>
    <definedName name="ДМС_ПЭЭ" localSheetId="6">#REF!</definedName>
    <definedName name="ДМС_ТП" localSheetId="6">#REF!</definedName>
    <definedName name="Дн_ставка" localSheetId="6">#REF!</definedName>
    <definedName name="дна" localSheetId="6">#REF!</definedName>
    <definedName name="до" localSheetId="6">#REF!</definedName>
    <definedName name="док" localSheetId="6">#REF!</definedName>
    <definedName name="дол" localSheetId="6">#REF!</definedName>
    <definedName name="Должность" localSheetId="6">#REF!</definedName>
    <definedName name="ДОЛЛАР" localSheetId="6">#REF!</definedName>
    <definedName name="доорп" localSheetId="6">#REF!</definedName>
    <definedName name="Доп._оборудование_1" localSheetId="6">#REF!</definedName>
    <definedName name="Доп_оборуд" localSheetId="6">#REF!</definedName>
    <definedName name="допдшгед" localSheetId="6">#REF!</definedName>
    <definedName name="Дорога_1" localSheetId="6">#REF!</definedName>
    <definedName name="дп" localSheetId="6">#REF!</definedName>
    <definedName name="др" localSheetId="6">#REF!</definedName>
    <definedName name="др.матер" localSheetId="6">#REF!</definedName>
    <definedName name="ДС" localSheetId="6">#REF!</definedName>
    <definedName name="дтс" localSheetId="6">#REF!</definedName>
    <definedName name="дщшю" localSheetId="6">#REF!</definedName>
    <definedName name="дэ" localSheetId="6">#REF!</definedName>
    <definedName name="е" localSheetId="6">#REF!</definedName>
    <definedName name="евнл" localSheetId="6">#REF!</definedName>
    <definedName name="евнлен" localSheetId="6">#REF!</definedName>
    <definedName name="Еврейская_автономная_область" localSheetId="6">#REF!</definedName>
    <definedName name="Еврейская_автономная_область_1" localSheetId="6">#REF!</definedName>
    <definedName name="еврор" localSheetId="6">#REF!</definedName>
    <definedName name="еврь" localSheetId="6">#REF!</definedName>
    <definedName name="Единица1" localSheetId="6">#REF!</definedName>
    <definedName name="Единица10" localSheetId="6">#REF!</definedName>
    <definedName name="Единица11" localSheetId="6">#REF!</definedName>
    <definedName name="Единица12" localSheetId="6">#REF!</definedName>
    <definedName name="Единица13" localSheetId="6">#REF!</definedName>
    <definedName name="Единица14" localSheetId="6">#REF!</definedName>
    <definedName name="Единица15" localSheetId="6">#REF!</definedName>
    <definedName name="Единица16" localSheetId="6">#REF!</definedName>
    <definedName name="Единица17" localSheetId="6">#REF!</definedName>
    <definedName name="Единица18" localSheetId="6">#REF!</definedName>
    <definedName name="Единица19" localSheetId="6">#REF!</definedName>
    <definedName name="Единица2" localSheetId="6">#REF!</definedName>
    <definedName name="Единица20" localSheetId="6">#REF!</definedName>
    <definedName name="Единица21" localSheetId="6">#REF!</definedName>
    <definedName name="Единица22" localSheetId="6">#REF!</definedName>
    <definedName name="Единица23" localSheetId="6">#REF!</definedName>
    <definedName name="Единица24" localSheetId="6">#REF!</definedName>
    <definedName name="Единица25" localSheetId="6">#REF!</definedName>
    <definedName name="Единица26" localSheetId="6">#REF!</definedName>
    <definedName name="Единица27" localSheetId="6">#REF!</definedName>
    <definedName name="Единица28" localSheetId="6">#REF!</definedName>
    <definedName name="Единица29" localSheetId="6">#REF!</definedName>
    <definedName name="Единица3" localSheetId="6">#REF!</definedName>
    <definedName name="Единица30" localSheetId="6">#REF!</definedName>
    <definedName name="Единица31" localSheetId="6">#REF!</definedName>
    <definedName name="Единица32" localSheetId="6">#REF!</definedName>
    <definedName name="Единица33" localSheetId="6">#REF!</definedName>
    <definedName name="Единица34" localSheetId="6">#REF!</definedName>
    <definedName name="Единица35" localSheetId="6">#REF!</definedName>
    <definedName name="Единица36" localSheetId="6">#REF!</definedName>
    <definedName name="Единица37" localSheetId="6">#REF!</definedName>
    <definedName name="Единица38" localSheetId="6">#REF!</definedName>
    <definedName name="Единица39" localSheetId="6">#REF!</definedName>
    <definedName name="Единица4" localSheetId="6">#REF!</definedName>
    <definedName name="Единица40" localSheetId="6">#REF!</definedName>
    <definedName name="Единица41" localSheetId="6">#REF!</definedName>
    <definedName name="Единица42" localSheetId="6">#REF!</definedName>
    <definedName name="Единица43" localSheetId="6">#REF!</definedName>
    <definedName name="Единица44" localSheetId="6">#REF!</definedName>
    <definedName name="Единица45" localSheetId="6">#REF!</definedName>
    <definedName name="Единица46" localSheetId="6">#REF!</definedName>
    <definedName name="Единица47" localSheetId="6">#REF!</definedName>
    <definedName name="Единица48" localSheetId="6">#REF!</definedName>
    <definedName name="Единица49" localSheetId="6">#REF!</definedName>
    <definedName name="Единица5" localSheetId="6">#REF!</definedName>
    <definedName name="Единица50" localSheetId="6">#REF!</definedName>
    <definedName name="Единица51" localSheetId="6">#REF!</definedName>
    <definedName name="Единица52" localSheetId="6">#REF!</definedName>
    <definedName name="Единица53" localSheetId="6">#REF!</definedName>
    <definedName name="Единица54" localSheetId="6">#REF!</definedName>
    <definedName name="Единица55" localSheetId="6">#REF!</definedName>
    <definedName name="Единица56" localSheetId="6">#REF!</definedName>
    <definedName name="Единица57" localSheetId="6">#REF!</definedName>
    <definedName name="Единица58" localSheetId="6">#REF!</definedName>
    <definedName name="Единица59" localSheetId="6">#REF!</definedName>
    <definedName name="Единица6" localSheetId="6">#REF!</definedName>
    <definedName name="Единица60" localSheetId="6">#REF!</definedName>
    <definedName name="Единица7" localSheetId="6">#REF!</definedName>
    <definedName name="Единица8" localSheetId="6">#REF!</definedName>
    <definedName name="Единица9" localSheetId="6">#REF!</definedName>
    <definedName name="ен" localSheetId="6">#REF!</definedName>
    <definedName name="енвлпр" localSheetId="6">#REF!</definedName>
    <definedName name="енг" localSheetId="6">#REF!</definedName>
    <definedName name="енк" localSheetId="6">#REF!</definedName>
    <definedName name="енлопр" localSheetId="6">#REF!</definedName>
    <definedName name="ено" localSheetId="6">#REF!</definedName>
    <definedName name="еное" localSheetId="6">#REF!</definedName>
    <definedName name="ео" localSheetId="6">#REF!</definedName>
    <definedName name="еов" localSheetId="6">#REF!</definedName>
    <definedName name="ер" localSheetId="6">#REF!</definedName>
    <definedName name="ЕСН2004" localSheetId="6">#REF!</definedName>
    <definedName name="еуг" localSheetId="6">#REF!</definedName>
    <definedName name="ж" localSheetId="6">#REF!</definedName>
    <definedName name="жжж" localSheetId="6">#REF!</definedName>
    <definedName name="жпф" localSheetId="6">#REF!</definedName>
    <definedName name="Зависимые" localSheetId="6">#REF!</definedName>
    <definedName name="Заголовок_печати" localSheetId="6">#REF!</definedName>
    <definedName name="Заголовок_раздела" localSheetId="6">#REF!</definedName>
    <definedName name="ЗаданиеГС_КМ" localSheetId="6">#REF!</definedName>
    <definedName name="ЗаданиеЭСС_КМ" localSheetId="6">#REF!</definedName>
    <definedName name="Заказчик" localSheetId="6">#REF!</definedName>
    <definedName name="Зел" localSheetId="6">#REF!</definedName>
    <definedName name="зждзд" localSheetId="6">#REF!</definedName>
    <definedName name="зз" localSheetId="6">#REF!</definedName>
    <definedName name="зззз" localSheetId="6">#REF!</definedName>
    <definedName name="ЗИП_Всего_1" localSheetId="6">#REF!</definedName>
    <definedName name="зит" localSheetId="6">#REF!</definedName>
    <definedName name="зощр" localSheetId="6">#REF!</definedName>
    <definedName name="ЗЮзя" localSheetId="6">#REF!</definedName>
    <definedName name="Ивановская_область" localSheetId="6">#REF!</definedName>
    <definedName name="ивпт" localSheetId="6">#REF!</definedName>
    <definedName name="Иди" localSheetId="6">#REF!</definedName>
    <definedName name="ии" localSheetId="6">#REF!</definedName>
    <definedName name="иии" localSheetId="6">#REF!</definedName>
    <definedName name="ИИМбал" localSheetId="6">#REF!</definedName>
    <definedName name="ИиНИ" localSheetId="6">#REF!</definedName>
    <definedName name="ик" localSheetId="6">#REF!</definedName>
    <definedName name="имт" localSheetId="6">#REF!</definedName>
    <definedName name="Инвестор" localSheetId="6">#REF!</definedName>
    <definedName name="Инд" localSheetId="6">#REF!</definedName>
    <definedName name="Индекс_ЛН_группы_строек" localSheetId="6">#REF!</definedName>
    <definedName name="Индекс_ЛН_локальной_сметы" localSheetId="6">#REF!</definedName>
    <definedName name="Индекс_ЛН_объекта" localSheetId="6">#REF!</definedName>
    <definedName name="Индекс_ЛН_объектной_сметы" localSheetId="6">#REF!</definedName>
    <definedName name="Индекс_ЛН_очереди" localSheetId="6">#REF!</definedName>
    <definedName name="Индекс_ЛН_пускового_комплекса" localSheetId="6">#REF!</definedName>
    <definedName name="Индекс_ЛН_сводного_сметного_расчета" localSheetId="6">#REF!</definedName>
    <definedName name="Индекс_ЛН_стройки" localSheetId="6">#REF!</definedName>
    <definedName name="Ини" localSheetId="6">#REF!</definedName>
    <definedName name="инфл" localSheetId="6">#REF!</definedName>
    <definedName name="иолд" localSheetId="6">#REF!</definedName>
    <definedName name="ИОСост" localSheetId="6">#REF!</definedName>
    <definedName name="ИОСпс" localSheetId="6">#REF!</definedName>
    <definedName name="ИОСсг" localSheetId="6">#REF!</definedName>
    <definedName name="иошль" localSheetId="6">#REF!</definedName>
    <definedName name="ип" localSheetId="6">#REF!</definedName>
    <definedName name="Ипос" localSheetId="6">#REF!</definedName>
    <definedName name="ИПусто" localSheetId="6">#REF!</definedName>
    <definedName name="Ипц" localSheetId="6">#REF!</definedName>
    <definedName name="Иркутская_область" localSheetId="6">#REF!</definedName>
    <definedName name="Иркутская_область_1" localSheetId="6">#REF!</definedName>
    <definedName name="ис" localSheetId="6">#REF!</definedName>
    <definedName name="ИС__И.Максимов" localSheetId="6">#REF!</definedName>
    <definedName name="итог" localSheetId="6">#REF!</definedName>
    <definedName name="Итого_ЗПМ__по_рес_расчету_с_учетом_к_тов" localSheetId="6">#REF!</definedName>
    <definedName name="Итого_ЗПМ_по_акту_вып_работ_в_базисных_ценах_с_учетом_к_тов" localSheetId="6">#REF!</definedName>
    <definedName name="Итого_ЗПМ_по_акту_вып_работ_при_ресурсном_расчете_с_учетом_к_тов" localSheetId="6">#REF!</definedName>
    <definedName name="Итого_ЗПМ_по_акту_выполненных_работ_в_базисных_ценах" localSheetId="6">#REF!</definedName>
    <definedName name="Итого_ЗПМ_по_акту_выполненных_работ_при_ресурсном_расчете" localSheetId="6">#REF!</definedName>
    <definedName name="Итого_ЗПМ_при_расчете_по_стоимости_ч_часа_работы_механизаторов" localSheetId="6">#REF!</definedName>
    <definedName name="Итого_МАТ_по_акту_вып_работ_в_базисных_ценах_с_учетом_к_тов" localSheetId="6">#REF!</definedName>
    <definedName name="Итого_МАТ_по_акту_вып_работ_при_ресурсном_расчете_с_учетом_к_тов" localSheetId="6">#REF!</definedName>
    <definedName name="Итого_материалы" localSheetId="6">#REF!</definedName>
    <definedName name="Итого_материалы__по_рес_расчету_с_учетом_к_тов" localSheetId="6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при_ресурсном_расчете" localSheetId="6">#REF!</definedName>
    <definedName name="Итого_машины_и_механизмы" localSheetId="6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при_ресурсном_расчете" localSheetId="6">#REF!</definedName>
    <definedName name="Итого_НР_по_акту_по_ресурсному_расчету" localSheetId="6">#REF!</definedName>
    <definedName name="Итого_НР_по_ресурсному_расчету" localSheetId="6">#REF!</definedName>
    <definedName name="Итого_ОЗП" localSheetId="6">#REF!</definedName>
    <definedName name="Итого_ОЗП_по_акту_вып_работ_в_базисных_ценах_с_учетом_к_тов" localSheetId="6">#REF!</definedName>
    <definedName name="Итого_ОЗП_по_акту_вып_работ_при_ресурсном_расчете_с_учетом_к_тов" localSheetId="6">#REF!</definedName>
    <definedName name="Итого_ОЗП_по_акту_выполненных_работ_в_базисных_ценах" localSheetId="6">#REF!</definedName>
    <definedName name="Итого_ОЗП_по_акту_выполненных_работ_при_ресурсном_расчете" localSheetId="6">#REF!</definedName>
    <definedName name="Итого_ОЗП_по_рес_расчету_с_учетом_к_тов" localSheetId="6">#REF!</definedName>
    <definedName name="Итого_ПЗ" localSheetId="6">#REF!</definedName>
    <definedName name="Итого_ПЗ_в_базисных_ценах" localSheetId="6">#REF!</definedName>
    <definedName name="Итого_ПЗ_по_акту_вып_работ_в_базисных_ценах_с_учетом_к_тов" localSheetId="6">#REF!</definedName>
    <definedName name="Итого_ПЗ_по_акту_вып_работ_при_ресурсном_расчете_с_учетом_к_тов" localSheetId="6">#REF!</definedName>
    <definedName name="Итого_ПЗ_по_акту_выполненных_работ_в_базисных_ценах" localSheetId="6">#REF!</definedName>
    <definedName name="Итого_ПЗ_по_акту_выполненных_работ_при_ресурсном_расчете" localSheetId="6">#REF!</definedName>
    <definedName name="Итого_ПЗ_по_рес_расчету_с_учетом_к_тов" localSheetId="6">#REF!</definedName>
    <definedName name="Итого_по_разделу_V" localSheetId="6">#REF!</definedName>
    <definedName name="Итого_по_смете" localSheetId="6">#REF!</definedName>
    <definedName name="Итого_СП_по_акту_по_ресурсному_расчету" localSheetId="6">#REF!</definedName>
    <definedName name="Итого_СП_по_ресурсному_расчету" localSheetId="6">#REF!</definedName>
    <definedName name="Итого_ФОТ_по_акту_выполненных_работ_в_базисных_ценах" localSheetId="6">#REF!</definedName>
    <definedName name="Итого_ФОТ_по_акту_выполненных_работ_при_ресурсном_расчете" localSheetId="6">#REF!</definedName>
    <definedName name="Итого_ФОТ_при_расчете_по_доле_з_п_в_стоимости_эксплуатации_машин" localSheetId="6">#REF!</definedName>
    <definedName name="Итого_ЭММ__по_рес_расчету_с_учетом_к_тов" localSheetId="6">#REF!</definedName>
    <definedName name="Итого_ЭММ_по_акту_вып_работ_в_базисных_ценах_с_учетом_к_тов" localSheetId="6">#REF!</definedName>
    <definedName name="Итого_ЭММ_по_акту_вып_работ_при_ресурсном_расчете_с_учетом_к_тов" localSheetId="6">#REF!</definedName>
    <definedName name="ить" localSheetId="6">#REF!</definedName>
    <definedName name="итьоиьб" localSheetId="6">#REF!</definedName>
    <definedName name="Иуе" localSheetId="6">#REF!</definedName>
    <definedName name="ИуеРЭО" localSheetId="6">#REF!</definedName>
    <definedName name="Ицпп" localSheetId="6">#REF!</definedName>
    <definedName name="й" localSheetId="6">#REF!</definedName>
    <definedName name="йцйу3йк" localSheetId="6">#REF!</definedName>
    <definedName name="йцу" localSheetId="6">#REF!</definedName>
    <definedName name="К" localSheetId="6">#REF!</definedName>
    <definedName name="к_ЗПМ" localSheetId="6">#REF!</definedName>
    <definedName name="к_МАТ" localSheetId="6">#REF!</definedName>
    <definedName name="к_ОЗП" localSheetId="6">#REF!</definedName>
    <definedName name="к_ПЗ" localSheetId="6">#REF!</definedName>
    <definedName name="к_ЭМ" localSheetId="6">#REF!</definedName>
    <definedName name="к1" localSheetId="6">#REF!</definedName>
    <definedName name="к10" localSheetId="6">#REF!</definedName>
    <definedName name="к101" localSheetId="6">#REF!</definedName>
    <definedName name="К105" localSheetId="6">#REF!</definedName>
    <definedName name="к11" localSheetId="6">#REF!</definedName>
    <definedName name="к12" localSheetId="6">#REF!</definedName>
    <definedName name="к13" localSheetId="6">#REF!</definedName>
    <definedName name="к14" localSheetId="6">#REF!</definedName>
    <definedName name="к15" localSheetId="6">#REF!</definedName>
    <definedName name="к16" localSheetId="6">#REF!</definedName>
    <definedName name="к17" localSheetId="6">#REF!</definedName>
    <definedName name="к18" localSheetId="6">#REF!</definedName>
    <definedName name="к19" localSheetId="6">#REF!</definedName>
    <definedName name="к2" localSheetId="6">#REF!</definedName>
    <definedName name="к20" localSheetId="6">#REF!</definedName>
    <definedName name="к21" localSheetId="6">#REF!</definedName>
    <definedName name="к22" localSheetId="6">#REF!</definedName>
    <definedName name="к23" localSheetId="6">#REF!</definedName>
    <definedName name="к231" localSheetId="6">#REF!</definedName>
    <definedName name="к24" localSheetId="6">#REF!</definedName>
    <definedName name="к25" localSheetId="6">#REF!</definedName>
    <definedName name="к26" localSheetId="6">#REF!</definedName>
    <definedName name="к27" localSheetId="6">#REF!</definedName>
    <definedName name="к28" localSheetId="6">#REF!</definedName>
    <definedName name="к29" localSheetId="6">#REF!</definedName>
    <definedName name="к2п" localSheetId="6">#REF!</definedName>
    <definedName name="к3" localSheetId="6">#REF!</definedName>
    <definedName name="к30" localSheetId="6">#REF!</definedName>
    <definedName name="к3п" localSheetId="6">#REF!</definedName>
    <definedName name="к5" localSheetId="6">#REF!</definedName>
    <definedName name="к6" localSheetId="6">#REF!</definedName>
    <definedName name="к7" localSheetId="6">#REF!</definedName>
    <definedName name="к8" localSheetId="6">#REF!</definedName>
    <definedName name="к9" localSheetId="6">#REF!</definedName>
    <definedName name="Кабардино_Балкарская_Республика" localSheetId="6">#REF!</definedName>
    <definedName name="Кабели_1" localSheetId="6">#REF!</definedName>
    <definedName name="кабель" localSheetId="6">#REF!</definedName>
    <definedName name="кака" localSheetId="6">#REF!</definedName>
    <definedName name="Калининградская_область" localSheetId="6">#REF!</definedName>
    <definedName name="калплан" localSheetId="6">#REF!</definedName>
    <definedName name="Калужская_область" localSheetId="6">#REF!</definedName>
    <definedName name="Камеральных" localSheetId="6">#REF!</definedName>
    <definedName name="Камчатская_область" localSheetId="6">#REF!</definedName>
    <definedName name="Камчатская_область_1" localSheetId="6">#REF!</definedName>
    <definedName name="Карачаево_Черкесская_Республика" localSheetId="6">#REF!</definedName>
    <definedName name="Категория_сложности" localSheetId="6">#REF!</definedName>
    <definedName name="катя" localSheetId="6">#REF!</definedName>
    <definedName name="КВАРТАЛ2" localSheetId="6">#REF!</definedName>
    <definedName name="кгкг" localSheetId="6">#REF!</definedName>
    <definedName name="кеке" localSheetId="6">#REF!</definedName>
    <definedName name="Кемеровская_область" localSheetId="6">#REF!</definedName>
    <definedName name="Кемеровская_область_1" localSheetId="6">#REF!</definedName>
    <definedName name="кенрке" localSheetId="6">#REF!</definedName>
    <definedName name="кенроолтьб" localSheetId="6">#REF!</definedName>
    <definedName name="керл" localSheetId="6">#REF!</definedName>
    <definedName name="КЗ_Имущество" localSheetId="6">#REF!</definedName>
    <definedName name="КЗ_ИП" localSheetId="6">#REF!</definedName>
    <definedName name="КЗ_НИОКР" localSheetId="6">#REF!</definedName>
    <definedName name="КИП" localSheetId="6">#REF!</definedName>
    <definedName name="КиП_АУП" localSheetId="6">#REF!</definedName>
    <definedName name="КиП_ПЭЭ" localSheetId="6">#REF!</definedName>
    <definedName name="КиП_ТП" localSheetId="6">#REF!</definedName>
    <definedName name="КИПиавтом" localSheetId="6">#REF!</definedName>
    <definedName name="Кировская_область" localSheetId="6">#REF!</definedName>
    <definedName name="Кировская_область_1" localSheetId="6">#REF!</definedName>
    <definedName name="кк" localSheetId="6">#REF!</definedName>
    <definedName name="ккее" localSheetId="6">#REF!</definedName>
    <definedName name="ккк" localSheetId="6">#REF!</definedName>
    <definedName name="книга" localSheetId="6">#REF!</definedName>
    <definedName name="Кобщ" localSheetId="6">#REF!</definedName>
    <definedName name="КОД" localSheetId="6">#REF!</definedName>
    <definedName name="кол" localSheetId="6">#REF!</definedName>
    <definedName name="Количество_землепользователей" localSheetId="6">#REF!</definedName>
    <definedName name="Количество_контуров" localSheetId="6">#REF!</definedName>
    <definedName name="Количество_культур" localSheetId="6">#REF!</definedName>
    <definedName name="Количество_листов" localSheetId="6">#REF!</definedName>
    <definedName name="Количество_планшетов" localSheetId="6">#REF!</definedName>
    <definedName name="Количество_предприятий" localSheetId="6">#REF!</definedName>
    <definedName name="Количество_согласований" localSheetId="6">#REF!</definedName>
    <definedName name="Колп" localSheetId="6">#REF!</definedName>
    <definedName name="ком." localSheetId="6">#REF!</definedName>
    <definedName name="Командировочные_расходы" localSheetId="6">#REF!</definedName>
    <definedName name="Компания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" localSheetId="6">#REF!</definedName>
    <definedName name="кореал" localSheetId="6">#REF!</definedName>
    <definedName name="Корнеева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ГорЗак" localSheetId="6">#REF!</definedName>
    <definedName name="Коэффициент" localSheetId="6">#REF!</definedName>
    <definedName name="кп" localSheetId="6">#REF!</definedName>
    <definedName name="крас" localSheetId="6">#REF!</definedName>
    <definedName name="Краснодарский_край" localSheetId="6">#REF!</definedName>
    <definedName name="Красноярский_край" localSheetId="6">#REF!</definedName>
    <definedName name="Красноярский_край_1" localSheetId="6">#REF!</definedName>
    <definedName name="Крек" localSheetId="6">#REF!</definedName>
    <definedName name="Крп" localSheetId="6">#REF!</definedName>
    <definedName name="куку" localSheetId="6">#REF!</definedName>
    <definedName name="Курганская_область" localSheetId="6">#REF!</definedName>
    <definedName name="Курганская_область_1" localSheetId="6">#REF!</definedName>
    <definedName name="курс" localSheetId="6">#REF!</definedName>
    <definedName name="Курс_1" localSheetId="6">#REF!</definedName>
    <definedName name="курс_дол" localSheetId="6">#REF!</definedName>
    <definedName name="Курс_доллара" localSheetId="6">#REF!</definedName>
    <definedName name="Курс_доллара_США" localSheetId="6">#REF!</definedName>
    <definedName name="курс1" localSheetId="6">#REF!</definedName>
    <definedName name="Курская_область" localSheetId="6">#REF!</definedName>
    <definedName name="кшн" localSheetId="6">#REF!</definedName>
    <definedName name="Кэл" localSheetId="6">#REF!</definedName>
    <definedName name="лаборатория" localSheetId="6">#REF!</definedName>
    <definedName name="ЛабШурфов" localSheetId="6">#REF!</definedName>
    <definedName name="лв" localSheetId="6">#REF!</definedName>
    <definedName name="лвнг" localSheetId="6">#REF!</definedName>
    <definedName name="лд" localSheetId="6">#REF!</definedName>
    <definedName name="лдд" localSheetId="6">#REF!</definedName>
    <definedName name="лдллл" localSheetId="6">#REF!</definedName>
    <definedName name="ЛенЗина" localSheetId="6">#REF!</definedName>
    <definedName name="ленин" localSheetId="6">#REF!</definedName>
    <definedName name="Ленинградская_область" localSheetId="6">#REF!</definedName>
    <definedName name="лес" localSheetId="6">#REF!</definedName>
    <definedName name="ЛимитУРС_ПИР" localSheetId="6">#REF!</definedName>
    <definedName name="Липецкая_область" localSheetId="6">#REF!</definedName>
    <definedName name="лист" localSheetId="6">#REF!</definedName>
    <definedName name="Лифты" localSheetId="6">#REF!</definedName>
    <definedName name="лкон" localSheetId="6">#REF!</definedName>
    <definedName name="лл" localSheetId="6">#REF!</definedName>
    <definedName name="ллддд" localSheetId="6">#REF!</definedName>
    <definedName name="ллдж" localSheetId="6">#REF!</definedName>
    <definedName name="ллл" localSheetId="6">#REF!</definedName>
    <definedName name="лн" localSheetId="6">#REF!</definedName>
    <definedName name="лнвг" localSheetId="6">#REF!</definedName>
    <definedName name="лнгва" localSheetId="6">#REF!</definedName>
    <definedName name="ло" localSheetId="6">#REF!</definedName>
    <definedName name="ловпр" localSheetId="6">#REF!</definedName>
    <definedName name="логалгнеелн" localSheetId="6">#REF!</definedName>
    <definedName name="лодло" localSheetId="6">#REF!</definedName>
    <definedName name="лодол" localSheetId="6">#REF!</definedName>
    <definedName name="лол" localSheetId="6">#REF!</definedName>
    <definedName name="лорщшгошщлдбжд" localSheetId="6">#REF!</definedName>
    <definedName name="лпрра" localSheetId="6">#REF!</definedName>
    <definedName name="лрал" localSheetId="6">#REF!</definedName>
    <definedName name="лрлд" localSheetId="6">#REF!</definedName>
    <definedName name="лрр" localSheetId="6">#REF!</definedName>
    <definedName name="М" localSheetId="6">#REF!</definedName>
    <definedName name="Магаданская_область" localSheetId="6">#REF!</definedName>
    <definedName name="Магаданская_область_1" localSheetId="6">#REF!</definedName>
    <definedName name="МАРЖА" localSheetId="6">#REF!</definedName>
    <definedName name="матер" localSheetId="6">#REF!</definedName>
    <definedName name="матер." localSheetId="6">#REF!</definedName>
    <definedName name="матер.рем" localSheetId="6">#REF!</definedName>
    <definedName name="Месяцы" localSheetId="6">#REF!</definedName>
    <definedName name="Месяцы2" localSheetId="6">#REF!</definedName>
    <definedName name="Месяцы3" localSheetId="6">#REF!</definedName>
    <definedName name="мж1" localSheetId="6">#REF!</definedName>
    <definedName name="МИ_Т" localSheetId="6">#REF!</definedName>
    <definedName name="МИА5" localSheetId="6">#REF!</definedName>
    <definedName name="мил" localSheetId="6">{0,"овz";1,"z";2,"аz";5,"овz"}</definedName>
    <definedName name="мин" localSheetId="6">#REF!</definedName>
    <definedName name="Министерство_транспорта__связи_и_автомобильных_дорог_Самарской_области" localSheetId="6">#REF!</definedName>
    <definedName name="мись" localSheetId="6">#REF!</definedName>
    <definedName name="мит" localSheetId="6">#REF!</definedName>
    <definedName name="мм" localSheetId="6">#REF!</definedName>
    <definedName name="МММММММММ" localSheetId="6">#REF!</definedName>
    <definedName name="мн" localSheetId="6">#REF!</definedName>
    <definedName name="Модель2" localSheetId="6">#REF!</definedName>
    <definedName name="мойка" localSheetId="6">#REF!</definedName>
    <definedName name="Монтаж" localSheetId="6">#REF!</definedName>
    <definedName name="Монтажные_работы_в_базисных_ценах" localSheetId="6">#REF!</definedName>
    <definedName name="Московская_область" localSheetId="6">#REF!</definedName>
    <definedName name="мотаж2" localSheetId="6">#REF!</definedName>
    <definedName name="мпртмит" localSheetId="6">#REF!</definedName>
    <definedName name="мтч" localSheetId="6">#REF!</definedName>
    <definedName name="мтьюп" localSheetId="6">#REF!</definedName>
    <definedName name="муж" localSheetId="6">#REF!</definedName>
    <definedName name="Мурманская_область" localSheetId="6">#REF!</definedName>
    <definedName name="Мурманская_область_1" localSheetId="6">#REF!</definedName>
    <definedName name="над" localSheetId="6">#REF!</definedName>
    <definedName name="наз" localSheetId="6">#REF!</definedName>
    <definedName name="назв" localSheetId="6">#REF!</definedName>
    <definedName name="Название_проекта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группы_строек" localSheetId="6">#REF!</definedName>
    <definedName name="Наименование_локальной_сметы" localSheetId="6">#REF!</definedName>
    <definedName name="Наименование_объекта" localSheetId="6">#REF!</definedName>
    <definedName name="Наименование_объектной_сметы" localSheetId="6">#REF!</definedName>
    <definedName name="Наименование_организации_заказчика" localSheetId="6">#REF!</definedName>
    <definedName name="Наименование_очереди" localSheetId="6">#REF!</definedName>
    <definedName name="Наименование_проектной_организации" localSheetId="6">#REF!</definedName>
    <definedName name="Наименование_пускового_комплекса" localSheetId="6">#REF!</definedName>
    <definedName name="Наименование_сводного_сметного_расчета" localSheetId="6">#REF!</definedName>
    <definedName name="Наименование_строительства" localSheetId="6">#REF!</definedName>
    <definedName name="Наименование_стройки" localSheetId="6">#REF!</definedName>
    <definedName name="накладные" localSheetId="6">#REF!</definedName>
    <definedName name="науки" localSheetId="6">#REF!</definedName>
    <definedName name="нвле" localSheetId="6">#REF!</definedName>
    <definedName name="нгагл" localSheetId="6">#REF!</definedName>
    <definedName name="нго" localSheetId="6">#REF!</definedName>
    <definedName name="нгпнрап" localSheetId="6">#REF!</definedName>
    <definedName name="НДС" localSheetId="6">#REF!</definedName>
    <definedName name="НДСИмущество" localSheetId="6">#REF!</definedName>
    <definedName name="НДСИП" localSheetId="6">#REF!</definedName>
    <definedName name="НДСНИОКР" localSheetId="6">#REF!</definedName>
    <definedName name="нево" localSheetId="6">#REF!</definedName>
    <definedName name="нер" localSheetId="6">#REF!</definedName>
    <definedName name="нес2" localSheetId="6">#REF!</definedName>
    <definedName name="неуо" localSheetId="6">#REF!</definedName>
    <definedName name="Нижегородская_область" localSheetId="6">#REF!</definedName>
    <definedName name="Нижняя_часть" localSheetId="6">#REF!</definedName>
    <definedName name="нии" localSheetId="6">#REF!</definedName>
    <definedName name="НК" localSheetId="6">#REF!</definedName>
    <definedName name="нн" localSheetId="6">#REF!</definedName>
    <definedName name="но" localSheetId="6">#REF!</definedName>
    <definedName name="Новгородская_область" localSheetId="6">#REF!</definedName>
    <definedName name="Новосибирская_область" localSheetId="6">#REF!</definedName>
    <definedName name="Новосибирская_область_1" localSheetId="6">#REF!</definedName>
    <definedName name="новый" localSheetId="6">#REF!</definedName>
    <definedName name="Номер" localSheetId="6">#REF!</definedName>
    <definedName name="Номер_договора" localSheetId="6">#REF!</definedName>
    <definedName name="Номер_пп" localSheetId="6">#REF!</definedName>
    <definedName name="Номер_раздела" localSheetId="6">#REF!</definedName>
    <definedName name="Номер_Сметы" localSheetId="6">#REF!</definedName>
    <definedName name="НомерПериода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ПФ_АУП" localSheetId="6">#REF!</definedName>
    <definedName name="НПФ_ПЭЭ" localSheetId="6">#REF!</definedName>
    <definedName name="НПФ_ТП" localSheetId="6">#REF!</definedName>
    <definedName name="нр" localSheetId="6">#REF!</definedName>
    <definedName name="Нсапк" localSheetId="6">#REF!</definedName>
    <definedName name="Нсстр" localSheetId="6">#REF!</definedName>
    <definedName name="о" localSheetId="6">#REF!</definedName>
    <definedName name="об" localSheetId="6">#REF!</definedName>
    <definedName name="обл" localSheetId="6">#REF!</definedName>
    <definedName name="Область_печати_ИМ" localSheetId="6">#REF!</definedName>
    <definedName name="Оборудование_в_базисных_ценах" localSheetId="6">#REF!</definedName>
    <definedName name="Обоснование_поправки" localSheetId="6">#REF!</definedName>
    <definedName name="Обучение_АУП" localSheetId="6">#REF!</definedName>
    <definedName name="Обучение_ПЭЭ" localSheetId="6">#REF!</definedName>
    <definedName name="Обучение_ТП" localSheetId="6">#REF!</definedName>
    <definedName name="Объекты" localSheetId="6">#REF!</definedName>
    <definedName name="объем___0" localSheetId="6">#REF!</definedName>
    <definedName name="объем___0___0" localSheetId="6">#REF!</definedName>
    <definedName name="объем___0___0___0" localSheetId="6">#REF!</definedName>
    <definedName name="объем___0___0___0___0" localSheetId="6">#REF!</definedName>
    <definedName name="объем___0___0___2" localSheetId="6">#REF!</definedName>
    <definedName name="объем___0___0___3" localSheetId="6">#REF!</definedName>
    <definedName name="объем___0___0___4" localSheetId="6">#REF!</definedName>
    <definedName name="объем___0___1" localSheetId="6">#REF!</definedName>
    <definedName name="объем___0___10" localSheetId="6">#REF!</definedName>
    <definedName name="объем___0___12" localSheetId="6">#REF!</definedName>
    <definedName name="объем___0___2" localSheetId="6">#REF!</definedName>
    <definedName name="объем___0___2___0" localSheetId="6">#REF!</definedName>
    <definedName name="объем___0___3" localSheetId="6">#REF!</definedName>
    <definedName name="объем___0___4" localSheetId="6">#REF!</definedName>
    <definedName name="объем___0___5" localSheetId="6">#REF!</definedName>
    <definedName name="объем___0___6" localSheetId="6">#REF!</definedName>
    <definedName name="объем___0___8" localSheetId="6">#REF!</definedName>
    <definedName name="объем___1" localSheetId="6">#REF!</definedName>
    <definedName name="объем___1___0" localSheetId="6">#REF!</definedName>
    <definedName name="объем___10" localSheetId="6">#REF!</definedName>
    <definedName name="объем___10___0___0" localSheetId="6">#REF!</definedName>
    <definedName name="объем___10___1" localSheetId="6">#REF!</definedName>
    <definedName name="объем___10___10" localSheetId="6">#REF!</definedName>
    <definedName name="объем___10___12" localSheetId="6">#REF!</definedName>
    <definedName name="объем___11" localSheetId="6">#REF!</definedName>
    <definedName name="объем___11___10" localSheetId="6">#REF!</definedName>
    <definedName name="объем___11___2" localSheetId="6">#REF!</definedName>
    <definedName name="объем___11___4" localSheetId="6">#REF!</definedName>
    <definedName name="объем___11___6" localSheetId="6">#REF!</definedName>
    <definedName name="объем___11___8" localSheetId="6">#REF!</definedName>
    <definedName name="объем___2" localSheetId="6">#REF!</definedName>
    <definedName name="объем___2___0" localSheetId="6">#REF!</definedName>
    <definedName name="объем___2___0___0" localSheetId="6">#REF!</definedName>
    <definedName name="объем___2___0___0___0" localSheetId="6">#REF!</definedName>
    <definedName name="объем___2___1" localSheetId="6">#REF!</definedName>
    <definedName name="объем___2___10" localSheetId="6">#REF!</definedName>
    <definedName name="объем___2___12" localSheetId="6">#REF!</definedName>
    <definedName name="объем___2___2" localSheetId="6">#REF!</definedName>
    <definedName name="объем___2___3" localSheetId="6">#REF!</definedName>
    <definedName name="объем___2___4" localSheetId="6">#REF!</definedName>
    <definedName name="объем___2___6" localSheetId="6">#REF!</definedName>
    <definedName name="объем___2___8" localSheetId="6">#REF!</definedName>
    <definedName name="объем___3" localSheetId="6">#REF!</definedName>
    <definedName name="объем___3___0" localSheetId="6">#REF!</definedName>
    <definedName name="объем___3___10" localSheetId="6">#REF!</definedName>
    <definedName name="объем___3___2" localSheetId="6">#REF!</definedName>
    <definedName name="объем___3___3" localSheetId="6">#REF!</definedName>
    <definedName name="объем___3___4" localSheetId="6">#REF!</definedName>
    <definedName name="объем___3___6" localSheetId="6">#REF!</definedName>
    <definedName name="объем___3___8" localSheetId="6">#REF!</definedName>
    <definedName name="объем___4" localSheetId="6">#REF!</definedName>
    <definedName name="объем___4___0___0" localSheetId="6">#REF!</definedName>
    <definedName name="объем___4___0___0___0" localSheetId="6">#REF!</definedName>
    <definedName name="объем___4___10" localSheetId="6">#REF!</definedName>
    <definedName name="объем___4___12" localSheetId="6">#REF!</definedName>
    <definedName name="объем___4___2" localSheetId="6">#REF!</definedName>
    <definedName name="объем___4___3" localSheetId="6">#REF!</definedName>
    <definedName name="объем___4___4" localSheetId="6">#REF!</definedName>
    <definedName name="объем___4___6" localSheetId="6">#REF!</definedName>
    <definedName name="объем___4___8" localSheetId="6">#REF!</definedName>
    <definedName name="объем___5___0" localSheetId="6">#REF!</definedName>
    <definedName name="объем___5___0___0" localSheetId="6">#REF!</definedName>
    <definedName name="объем___5___0___0___0" localSheetId="6">#REF!</definedName>
    <definedName name="объем___6___0" localSheetId="6">#REF!</definedName>
    <definedName name="объем___6___0___0" localSheetId="6">#REF!</definedName>
    <definedName name="объем___6___0___0___0" localSheetId="6">#REF!</definedName>
    <definedName name="объем___6___1" localSheetId="6">#REF!</definedName>
    <definedName name="объем___6___10" localSheetId="6">#REF!</definedName>
    <definedName name="объем___6___12" localSheetId="6">#REF!</definedName>
    <definedName name="объем___6___2" localSheetId="6">#REF!</definedName>
    <definedName name="объем___6___4" localSheetId="6">#REF!</definedName>
    <definedName name="объем___6___6" localSheetId="6">#REF!</definedName>
    <definedName name="объем___6___8" localSheetId="6">#REF!</definedName>
    <definedName name="объем___7" localSheetId="6">#REF!</definedName>
    <definedName name="объем___7___0" localSheetId="6">#REF!</definedName>
    <definedName name="объем___7___10" localSheetId="6">#REF!</definedName>
    <definedName name="объем___7___2" localSheetId="6">#REF!</definedName>
    <definedName name="объем___7___4" localSheetId="6">#REF!</definedName>
    <definedName name="объем___7___6" localSheetId="6">#REF!</definedName>
    <definedName name="объем___7___8" localSheetId="6">#REF!</definedName>
    <definedName name="объем___8" localSheetId="6">#REF!</definedName>
    <definedName name="объем___8___0" localSheetId="6">#REF!</definedName>
    <definedName name="объем___8___0___0" localSheetId="6">#REF!</definedName>
    <definedName name="объем___8___0___0___0" localSheetId="6">#REF!</definedName>
    <definedName name="объем___8___1" localSheetId="6">#REF!</definedName>
    <definedName name="объем___8___10" localSheetId="6">#REF!</definedName>
    <definedName name="объем___8___12" localSheetId="6">#REF!</definedName>
    <definedName name="объем___8___2" localSheetId="6">#REF!</definedName>
    <definedName name="объем___8___4" localSheetId="6">#REF!</definedName>
    <definedName name="объем___8___6" localSheetId="6">#REF!</definedName>
    <definedName name="объем___8___8" localSheetId="6">#REF!</definedName>
    <definedName name="объем___9" localSheetId="6">#REF!</definedName>
    <definedName name="объем___9___0" localSheetId="6">#REF!</definedName>
    <definedName name="объем___9___0___0" localSheetId="6">#REF!</definedName>
    <definedName name="объем___9___0___0___0" localSheetId="6">#REF!</definedName>
    <definedName name="объем___9___10" localSheetId="6">#REF!</definedName>
    <definedName name="объем___9___2" localSheetId="6">#REF!</definedName>
    <definedName name="объем___9___4" localSheetId="6">#REF!</definedName>
    <definedName name="объем___9___6" localSheetId="6">#REF!</definedName>
    <definedName name="объем___9___8" localSheetId="6">#REF!</definedName>
    <definedName name="объем1" localSheetId="6">#REF!</definedName>
    <definedName name="ов" localSheetId="6">#REF!</definedName>
    <definedName name="овао" localSheetId="6">#REF!</definedName>
    <definedName name="овено" localSheetId="6">#REF!</definedName>
    <definedName name="овпв" localSheetId="6">#REF!</definedName>
    <definedName name="одлпд" localSheetId="6">#REF!</definedName>
    <definedName name="оев" localSheetId="6">#REF!</definedName>
    <definedName name="оек" localSheetId="6">#REF!</definedName>
    <definedName name="ок" localSheetId="6">#REF!</definedName>
    <definedName name="окн" localSheetId="6">#REF!</definedName>
    <definedName name="ол" localSheetId="6">#REF!</definedName>
    <definedName name="олодод" localSheetId="6">#REF!</definedName>
    <definedName name="олорлшгш" localSheetId="6">#REF!</definedName>
    <definedName name="олпрол" localSheetId="6">#REF!</definedName>
    <definedName name="олролрт" localSheetId="6">#REF!</definedName>
    <definedName name="олрщшошшлд" localSheetId="6">#REF!</definedName>
    <definedName name="олюдю" localSheetId="6">#REF!</definedName>
    <definedName name="ОЛЯ" localSheetId="6">#REF!</definedName>
    <definedName name="Омская_область" localSheetId="6">#REF!</definedName>
    <definedName name="Омская_область_1" localSheetId="6">#REF!</definedName>
    <definedName name="оо" localSheetId="6">#REF!</definedName>
    <definedName name="ооо" localSheetId="6">#REF!</definedName>
    <definedName name="ООО_НИИПРИИ___Севзапинжтехнология" localSheetId="6">#REF!</definedName>
    <definedName name="оооо" localSheetId="6">#REF!</definedName>
    <definedName name="ООС" localSheetId="6">#REF!</definedName>
    <definedName name="оос1" localSheetId="6">#REF!</definedName>
    <definedName name="оот" localSheetId="6">#REF!</definedName>
    <definedName name="опао" localSheetId="6">#REF!</definedName>
    <definedName name="Описание_группы_строек" localSheetId="6">#REF!</definedName>
    <definedName name="Описание_локальной_сметы" localSheetId="6">#REF!</definedName>
    <definedName name="Описание_объекта" localSheetId="6">#REF!</definedName>
    <definedName name="Описание_объектной_сметы" localSheetId="6">#REF!</definedName>
    <definedName name="Описание_очереди" localSheetId="6">#REF!</definedName>
    <definedName name="Описание_пускового_комплекса" localSheetId="6">#REF!</definedName>
    <definedName name="Описание_сводного_сметного_расчета" localSheetId="6">#REF!</definedName>
    <definedName name="Описание_стройки" localSheetId="6">#REF!</definedName>
    <definedName name="ор" localSheetId="6">#REF!</definedName>
    <definedName name="Оренбургская_область" localSheetId="6">#REF!</definedName>
    <definedName name="Оренбургская_область_1" localSheetId="6">#REF!</definedName>
    <definedName name="Орловская_область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снование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ч" localSheetId="6">#REF!</definedName>
    <definedName name="оьт" localSheetId="6">#REF!</definedName>
    <definedName name="оьыватв" localSheetId="6">#REF!</definedName>
    <definedName name="оюю" localSheetId="6">#REF!</definedName>
    <definedName name="п" localSheetId="6">#REF!</definedName>
    <definedName name="п121" localSheetId="6">#REF!</definedName>
    <definedName name="паа12" localSheetId="6">#REF!</definedName>
    <definedName name="паирав" localSheetId="6">#REF!</definedName>
    <definedName name="пао" localSheetId="6">#REF!</definedName>
    <definedName name="пап" localSheetId="6">#REF!</definedName>
    <definedName name="парп" localSheetId="6">#REF!</definedName>
    <definedName name="паша" localSheetId="6">#REF!</definedName>
    <definedName name="ПБ" localSheetId="6">#REF!</definedName>
    <definedName name="пвар" localSheetId="6">#REF!</definedName>
    <definedName name="пвопв" localSheetId="6">#REF!</definedName>
    <definedName name="пвр" localSheetId="6">#REF!</definedName>
    <definedName name="пврл" localSheetId="6">#REF!</definedName>
    <definedName name="пвррь" localSheetId="6">#REF!</definedName>
    <definedName name="пврьп" localSheetId="6">#REF!</definedName>
    <definedName name="пврьпв" localSheetId="6">#REF!</definedName>
    <definedName name="пврьпврь" localSheetId="6">#REF!</definedName>
    <definedName name="пвСпп" localSheetId="6">#REF!</definedName>
    <definedName name="пвьрвпрь" localSheetId="6">#REF!</definedName>
    <definedName name="пг" localSheetId="6">#REF!</definedName>
    <definedName name="пгшд" localSheetId="6">#REF!</definedName>
    <definedName name="пдплд" localSheetId="6">#REF!</definedName>
    <definedName name="Пензенская_область" localSheetId="6">#REF!</definedName>
    <definedName name="перв_кат" localSheetId="6">#REF!</definedName>
    <definedName name="первая_кат" localSheetId="6">#REF!</definedName>
    <definedName name="первый" localSheetId="6">#REF!</definedName>
    <definedName name="Пермская_область" localSheetId="6">#REF!</definedName>
    <definedName name="Пермская_область_1" localSheetId="6">#REF!</definedName>
    <definedName name="Пи" localSheetId="6">#REF!</definedName>
    <definedName name="Пи_" localSheetId="6">#REF!</definedName>
    <definedName name="пионер" localSheetId="6">#REF!</definedName>
    <definedName name="Пкр" localSheetId="6">#REF!</definedName>
    <definedName name="пл" localSheetId="6">#REF!</definedName>
    <definedName name="плдпол" localSheetId="6">#REF!</definedName>
    <definedName name="плдполд" localSheetId="6">#REF!</definedName>
    <definedName name="плодолд" localSheetId="6">#REF!</definedName>
    <definedName name="Площадь" localSheetId="6">#REF!</definedName>
    <definedName name="Площадь_нелинейных_объектов" localSheetId="6">#REF!</definedName>
    <definedName name="Площадь_планшетов" localSheetId="6">#REF!</definedName>
    <definedName name="плыа" localSheetId="6">#REF!</definedName>
    <definedName name="плю" localSheetId="6">#REF!</definedName>
    <definedName name="по" localSheetId="6">#REF!</definedName>
    <definedName name="пов" localSheetId="6">#REF!</definedName>
    <definedName name="Подгон" localSheetId="6">#REF!</definedName>
    <definedName name="Подзаголовок" localSheetId="6">#REF!</definedName>
    <definedName name="подлен" localSheetId="6">#REF!</definedName>
    <definedName name="подлжддлджд" localSheetId="6">#REF!</definedName>
    <definedName name="Подпись1" localSheetId="6">#REF!</definedName>
    <definedName name="Подпись2" localSheetId="6">#REF!</definedName>
    <definedName name="Подпись3" localSheetId="6">#REF!</definedName>
    <definedName name="Подпись4" localSheetId="6">#REF!</definedName>
    <definedName name="Подпись5" localSheetId="6">#REF!</definedName>
    <definedName name="подста" localSheetId="6">#REF!</definedName>
    <definedName name="Покупное_ПО" localSheetId="6">#REF!</definedName>
    <definedName name="Покупные" localSheetId="6">#REF!</definedName>
    <definedName name="Покупные_изделия" localSheetId="6">#REF!</definedName>
    <definedName name="полд" localSheetId="6">#REF!</definedName>
    <definedName name="Полевые" localSheetId="6">#REF!</definedName>
    <definedName name="попр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8" localSheetId="6">#REF!</definedName>
    <definedName name="пордолд" localSheetId="6">#REF!</definedName>
    <definedName name="ПотериНорма" localSheetId="6">#REF!</definedName>
    <definedName name="ПотериФакт" localSheetId="6">#REF!</definedName>
    <definedName name="поток2" localSheetId="6">#REF!</definedName>
    <definedName name="пп" localSheetId="6">#REF!</definedName>
    <definedName name="ппвьпр" localSheetId="6">#REF!</definedName>
    <definedName name="ппп" localSheetId="6">#REF!</definedName>
    <definedName name="пппппппппппппппппппппппа" localSheetId="6">#REF!</definedName>
    <definedName name="ПР" localSheetId="6">#REF!</definedName>
    <definedName name="правоп" localSheetId="6">#REF!</definedName>
    <definedName name="прд" localSheetId="6">#REF!</definedName>
    <definedName name="прдо" localSheetId="6">#REF!</definedName>
    <definedName name="прер" localSheetId="6">#REF!</definedName>
    <definedName name="прибыль" localSheetId="6">#REF!</definedName>
    <definedName name="Прибыль_RAB" localSheetId="6">#REF!</definedName>
    <definedName name="Прибыль_Масса" localSheetId="6">#REF!</definedName>
    <definedName name="Прибыль_Метод" localSheetId="6">#REF!</definedName>
    <definedName name="Прибыль_ПроцентОС" localSheetId="6">#REF!</definedName>
    <definedName name="Прибыль_ПроцентСС" localSheetId="6">#REF!</definedName>
    <definedName name="Прибыль_ФД" localSheetId="6">#REF!</definedName>
    <definedName name="Прикладное_ПО" localSheetId="6">#REF!</definedName>
    <definedName name="Прилож" localSheetId="6">#REF!</definedName>
    <definedName name="Приморский_край" localSheetId="6">#REF!</definedName>
    <definedName name="Приморский_край_1" localSheetId="6">#REF!</definedName>
    <definedName name="приоб" localSheetId="6">#REF!</definedName>
    <definedName name="приобр" localSheetId="6">#REF!</definedName>
    <definedName name="прл" localSheetId="6">#REF!</definedName>
    <definedName name="прлв" localSheetId="6">#REF!</definedName>
    <definedName name="прлвпрл" localSheetId="6">#REF!</definedName>
    <definedName name="прлпврл" localSheetId="6">#REF!</definedName>
    <definedName name="прлпр" localSheetId="6">#REF!</definedName>
    <definedName name="прльп" localSheetId="6">#REF!</definedName>
    <definedName name="про" localSheetId="6">#REF!</definedName>
    <definedName name="пробная" localSheetId="6">#REF!</definedName>
    <definedName name="Проверил" localSheetId="6">#REF!</definedName>
    <definedName name="провпо" localSheetId="6">#REF!</definedName>
    <definedName name="проект" localSheetId="6">#REF!</definedName>
    <definedName name="проект2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лоддошщ" localSheetId="6">#REF!</definedName>
    <definedName name="Промбезоп" localSheetId="6">#REF!</definedName>
    <definedName name="Промышленная" localSheetId="6">#REF!</definedName>
    <definedName name="пропр" localSheetId="6">#REF!</definedName>
    <definedName name="пропропрспро" localSheetId="6">#REF!</definedName>
    <definedName name="Прот" localSheetId="6">#REF!</definedName>
    <definedName name="протоколРМВК" localSheetId="6">#REF!</definedName>
    <definedName name="прочие" localSheetId="6">#REF!</definedName>
    <definedName name="Прочие_затраты_в_базисных_ценах" localSheetId="6">#REF!</definedName>
    <definedName name="Прочие_работы" localSheetId="6">#REF!</definedName>
    <definedName name="прпр_1" localSheetId="6">#REF!</definedName>
    <definedName name="пртпр" localSheetId="6">#REF!</definedName>
    <definedName name="прч" localSheetId="6">#REF!</definedName>
    <definedName name="прь" localSheetId="6">#REF!</definedName>
    <definedName name="прьв" localSheetId="6">#REF!</definedName>
    <definedName name="прьто" localSheetId="6">#REF!</definedName>
    <definedName name="пс" localSheetId="6">#REF!</definedName>
    <definedName name="пс40" localSheetId="6">#REF!</definedName>
    <definedName name="Псковская_область" localSheetId="6">#REF!</definedName>
    <definedName name="псрл" localSheetId="6">#REF!</definedName>
    <definedName name="пуш" localSheetId="6">#REF!</definedName>
    <definedName name="пшждю" localSheetId="6">#REF!</definedName>
    <definedName name="пьбю" localSheetId="6">#REF!</definedName>
    <definedName name="пьюию" localSheetId="6">#REF!</definedName>
    <definedName name="пятый" localSheetId="6">#REF!</definedName>
    <definedName name="р" localSheetId="6">#REF!</definedName>
    <definedName name="раб" localSheetId="6">#REF!</definedName>
    <definedName name="рабдень" localSheetId="6">#REF!</definedName>
    <definedName name="Работа1" localSheetId="6">#REF!</definedName>
    <definedName name="Работа10" localSheetId="6">#REF!</definedName>
    <definedName name="Работа11" localSheetId="6">#REF!</definedName>
    <definedName name="Работа12" localSheetId="6">#REF!</definedName>
    <definedName name="Работа13" localSheetId="6">#REF!</definedName>
    <definedName name="Работа14" localSheetId="6">#REF!</definedName>
    <definedName name="Работа15" localSheetId="6">#REF!</definedName>
    <definedName name="Работа16" localSheetId="6">#REF!</definedName>
    <definedName name="Работа17" localSheetId="6">#REF!</definedName>
    <definedName name="Работа18" localSheetId="6">#REF!</definedName>
    <definedName name="Работа19" localSheetId="6">#REF!</definedName>
    <definedName name="Работа2" localSheetId="6">#REF!</definedName>
    <definedName name="Работа20" localSheetId="6">#REF!</definedName>
    <definedName name="Работа21" localSheetId="6">#REF!</definedName>
    <definedName name="Работа22" localSheetId="6">#REF!</definedName>
    <definedName name="Работа23" localSheetId="6">#REF!</definedName>
    <definedName name="Работа24" localSheetId="6">#REF!</definedName>
    <definedName name="Работа25" localSheetId="6">#REF!</definedName>
    <definedName name="Работа26" localSheetId="6">#REF!</definedName>
    <definedName name="Работа27" localSheetId="6">#REF!</definedName>
    <definedName name="Работа28" localSheetId="6">#REF!</definedName>
    <definedName name="Работа29" localSheetId="6">#REF!</definedName>
    <definedName name="Работа3" localSheetId="6">#REF!</definedName>
    <definedName name="Работа30" localSheetId="6">#REF!</definedName>
    <definedName name="Работа31" localSheetId="6">#REF!</definedName>
    <definedName name="Работа32" localSheetId="6">#REF!</definedName>
    <definedName name="Работа33" localSheetId="6">#REF!</definedName>
    <definedName name="Работа34" localSheetId="6">#REF!</definedName>
    <definedName name="Работа35" localSheetId="6">#REF!</definedName>
    <definedName name="Работа36" localSheetId="6">#REF!</definedName>
    <definedName name="Работа37" localSheetId="6">#REF!</definedName>
    <definedName name="Работа38" localSheetId="6">#REF!</definedName>
    <definedName name="Работа39" localSheetId="6">#REF!</definedName>
    <definedName name="Работа4" localSheetId="6">#REF!</definedName>
    <definedName name="Работа40" localSheetId="6">#REF!</definedName>
    <definedName name="Работа41" localSheetId="6">#REF!</definedName>
    <definedName name="Работа42" localSheetId="6">#REF!</definedName>
    <definedName name="Работа43" localSheetId="6">#REF!</definedName>
    <definedName name="Работа44" localSheetId="6">#REF!</definedName>
    <definedName name="Работа45" localSheetId="6">#REF!</definedName>
    <definedName name="Работа46" localSheetId="6">#REF!</definedName>
    <definedName name="Работа47" localSheetId="6">#REF!</definedName>
    <definedName name="Работа48" localSheetId="6">#REF!</definedName>
    <definedName name="Работа49" localSheetId="6">#REF!</definedName>
    <definedName name="Работа5" localSheetId="6">#REF!</definedName>
    <definedName name="Работа50" localSheetId="6">#REF!</definedName>
    <definedName name="Работа51" localSheetId="6">#REF!</definedName>
    <definedName name="Работа52" localSheetId="6">#REF!</definedName>
    <definedName name="Работа53" localSheetId="6">#REF!</definedName>
    <definedName name="Работа54" localSheetId="6">#REF!</definedName>
    <definedName name="Работа55" localSheetId="6">#REF!</definedName>
    <definedName name="Работа56" localSheetId="6">#REF!</definedName>
    <definedName name="Работа57" localSheetId="6">#REF!</definedName>
    <definedName name="Работа58" localSheetId="6">#REF!</definedName>
    <definedName name="Работа59" localSheetId="6">#REF!</definedName>
    <definedName name="Работа6" localSheetId="6">#REF!</definedName>
    <definedName name="Работа60" localSheetId="6">#REF!</definedName>
    <definedName name="Работа7" localSheetId="6">#REF!</definedName>
    <definedName name="Работа8" localSheetId="6">#REF!</definedName>
    <definedName name="Работа9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здел" localSheetId="6">#REF!</definedName>
    <definedName name="Разработка" localSheetId="6">#REF!</definedName>
    <definedName name="Разработка_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обароб" localSheetId="6">#REF!</definedName>
    <definedName name="раобь" localSheetId="6">#REF!</definedName>
    <definedName name="раолао" localSheetId="6">#REF!</definedName>
    <definedName name="РасходыНаПотери" localSheetId="6">#REF!</definedName>
    <definedName name="расчет" localSheetId="6">#REF!</definedName>
    <definedName name="расчет1" localSheetId="6">#REF!</definedName>
    <definedName name="Расчёт1" localSheetId="6">#REF!</definedName>
    <definedName name="расш" localSheetId="6">#REF!</definedName>
    <definedName name="расш." localSheetId="6">#REF!</definedName>
    <definedName name="Расшифровка" localSheetId="6">#REF!</definedName>
    <definedName name="рбтмь" localSheetId="6">#REF!</definedName>
    <definedName name="ргл" localSheetId="6">#REF!</definedName>
    <definedName name="РД" localSheetId="6">#REF!</definedName>
    <definedName name="рдп" localSheetId="6">#REF!</definedName>
    <definedName name="Регион__вводит_пользователь_программы_из_контекстного_списка" localSheetId="6">#REF!</definedName>
    <definedName name="Регистрационный_номер_группы_строек" localSheetId="6">#REF!</definedName>
    <definedName name="Регистрационный_номер_локальной_сметы" localSheetId="6">#REF!</definedName>
    <definedName name="Регистрационный_номер_объекта" localSheetId="6">#REF!</definedName>
    <definedName name="Регистрационный_номер_объектной_сметы" localSheetId="6">#REF!</definedName>
    <definedName name="Регистрационный_номер_очереди" localSheetId="6">#REF!</definedName>
    <definedName name="Регистрационный_номер_пускового_комплекса" localSheetId="6">#REF!</definedName>
    <definedName name="Регистрационный_номер_сводного_сметного_расчета" localSheetId="6">#REF!</definedName>
    <definedName name="Регистрационный_номер_стройки" localSheetId="6">#REF!</definedName>
    <definedName name="регламент" localSheetId="6">#REF!</definedName>
    <definedName name="Регулярная_часть" localSheetId="6">#REF!</definedName>
    <definedName name="рек" localSheetId="6">#REF!</definedName>
    <definedName name="Республика_Адыгея" localSheetId="6">#REF!</definedName>
    <definedName name="Республика_Алтай" localSheetId="6">#REF!</definedName>
    <definedName name="Республика_Алтай_1" localSheetId="6">#REF!</definedName>
    <definedName name="Республика_Башкортостан" localSheetId="6">#REF!</definedName>
    <definedName name="Республика_Башкортостан_1" localSheetId="6">#REF!</definedName>
    <definedName name="Республика_Бурятия" localSheetId="6">#REF!</definedName>
    <definedName name="Республика_Бурятия_1" localSheetId="6">#REF!</definedName>
    <definedName name="Республика_Дагестан" localSheetId="6">#REF!</definedName>
    <definedName name="Республика_Ингушетия" localSheetId="6">#REF!</definedName>
    <definedName name="Республика_Калмыкия" localSheetId="6">#REF!</definedName>
    <definedName name="Республика_Карелия" localSheetId="6">#REF!</definedName>
    <definedName name="Республика_Карелия_1" localSheetId="6">#REF!</definedName>
    <definedName name="Республика_Коми" localSheetId="6">#REF!</definedName>
    <definedName name="Республика_Коми_1" localSheetId="6">#REF!</definedName>
    <definedName name="Республика_Марий_Эл" localSheetId="6">#REF!</definedName>
    <definedName name="Республика_Мордовия" localSheetId="6">#REF!</definedName>
    <definedName name="Республика_Саха__Якутия" localSheetId="6">#REF!</definedName>
    <definedName name="Республика_Саха__Якутия_1" localSheetId="6">#REF!</definedName>
    <definedName name="Республика_Северная_Осетия___Алания" localSheetId="6">#REF!</definedName>
    <definedName name="Республика_Татарстан__Татарстан" localSheetId="6">#REF!</definedName>
    <definedName name="Республика_Татарстан__Татарстан_1" localSheetId="6">#REF!</definedName>
    <definedName name="Республика_Тыва" localSheetId="6">#REF!</definedName>
    <definedName name="Республика_Тыва_1" localSheetId="6">#REF!</definedName>
    <definedName name="Республика_Хакасия" localSheetId="6">#REF!</definedName>
    <definedName name="рига" localSheetId="6">#REF!</definedName>
    <definedName name="рлвро" localSheetId="6">#REF!</definedName>
    <definedName name="рлд" localSheetId="6">#REF!</definedName>
    <definedName name="рлдг" localSheetId="6">#REF!</definedName>
    <definedName name="рнгрлш" localSheetId="6">#REF!</definedName>
    <definedName name="ро" localSheetId="6">#REF!</definedName>
    <definedName name="ровро" localSheetId="6">#REF!</definedName>
    <definedName name="род" localSheetId="6">#REF!</definedName>
    <definedName name="родарод" localSheetId="6">#REF!</definedName>
    <definedName name="рож" localSheetId="6">#REF!</definedName>
    <definedName name="роло" localSheetId="6">#REF!</definedName>
    <definedName name="ролодод" localSheetId="6">#REF!</definedName>
    <definedName name="ропгнлпеглн" localSheetId="6">#REF!</definedName>
    <definedName name="Ростовская_область" localSheetId="6">#REF!</definedName>
    <definedName name="рпачрпч" localSheetId="6">#REF!</definedName>
    <definedName name="рпв" localSheetId="6">#REF!</definedName>
    <definedName name="рплрл" localSheetId="6">#REF!</definedName>
    <definedName name="рповпр" localSheetId="6">#REF!</definedName>
    <definedName name="рповр" localSheetId="6">#REF!</definedName>
    <definedName name="РПР" localSheetId="6">#REF!</definedName>
    <definedName name="рпьрь" localSheetId="6">#REF!</definedName>
    <definedName name="ррр" localSheetId="6">#REF!</definedName>
    <definedName name="рррр" localSheetId="6">#REF!</definedName>
    <definedName name="ррюбр" localSheetId="6">#REF!</definedName>
    <definedName name="ртип" localSheetId="6">#REF!</definedName>
    <definedName name="руе" localSheetId="6">#REF!</definedName>
    <definedName name="Руководитель" localSheetId="6">#REF!</definedName>
    <definedName name="ручей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10" localSheetId="6">#REF!</definedName>
    <definedName name="с2" localSheetId="6">#REF!</definedName>
    <definedName name="с3" localSheetId="6">#REF!</definedName>
    <definedName name="с4" localSheetId="6">#REF!</definedName>
    <definedName name="с5" localSheetId="6">#REF!</definedName>
    <definedName name="с6" localSheetId="6">#REF!</definedName>
    <definedName name="с7" localSheetId="6">#REF!</definedName>
    <definedName name="с8" localSheetId="6">#REF!</definedName>
    <definedName name="с9" localSheetId="6">#REF!</definedName>
    <definedName name="саа" localSheetId="6">#REF!</definedName>
    <definedName name="сам" localSheetId="6">#REF!</definedName>
    <definedName name="Самарская_область" localSheetId="6">#REF!</definedName>
    <definedName name="Саратовская_область" localSheetId="6">#REF!</definedName>
    <definedName name="сарсвралош" localSheetId="6">#REF!</definedName>
    <definedName name="Сахалинская_область" localSheetId="6">#REF!</definedName>
    <definedName name="Сахалинская_область_1" localSheetId="6">#REF!</definedName>
    <definedName name="Свердловская_область" localSheetId="6">#REF!</definedName>
    <definedName name="Свердловская_область_1" localSheetId="6">#REF!</definedName>
    <definedName name="Сводка" localSheetId="6">#REF!</definedName>
    <definedName name="СДП" localSheetId="6">#REF!</definedName>
    <definedName name="се" localSheetId="6">#REF!</definedName>
    <definedName name="сев" localSheetId="6">#REF!</definedName>
    <definedName name="сег1" localSheetId="6">#REF!</definedName>
    <definedName name="Сегодня" localSheetId="6">#REF!</definedName>
    <definedName name="Семь" localSheetId="6">#REF!</definedName>
    <definedName name="Сервис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лБуд" localSheetId="6">#REF!</definedName>
    <definedName name="слон" localSheetId="6">#REF!</definedName>
    <definedName name="см" localSheetId="6">#REF!</definedName>
    <definedName name="см_конк" localSheetId="6">#REF!</definedName>
    <definedName name="см1" localSheetId="6">#REF!</definedName>
    <definedName name="См6" localSheetId="6">#REF!</definedName>
    <definedName name="См7" localSheetId="6">#REF!</definedName>
    <definedName name="смета" localSheetId="6">#REF!</definedName>
    <definedName name="Смета_2" localSheetId="6">#REF!</definedName>
    <definedName name="смета1" localSheetId="6">#REF!</definedName>
    <definedName name="Смета11" localSheetId="6">#REF!</definedName>
    <definedName name="Смета2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Меточка" localSheetId="6">#REF!</definedName>
    <definedName name="сми" localSheetId="6">#REF!</definedName>
    <definedName name="смиь" localSheetId="6">#REF!</definedName>
    <definedName name="Смоленская_область" localSheetId="6">#REF!</definedName>
    <definedName name="смр" localSheetId="6">#REF!</definedName>
    <definedName name="смт" localSheetId="6">#REF!</definedName>
    <definedName name="Согласование" localSheetId="6">#REF!</definedName>
    <definedName name="соп" localSheetId="6">#REF!</definedName>
    <definedName name="сос" localSheetId="6">#REF!</definedName>
    <definedName name="Составил" localSheetId="6">#REF!</definedName>
    <definedName name="Составитель" localSheetId="6">#REF!</definedName>
    <definedName name="Составитель_сметы" localSheetId="6">#REF!</definedName>
    <definedName name="СоцРасходы_АУП" localSheetId="6">#REF!</definedName>
    <definedName name="СоцРАсходы_ПЭЭ" localSheetId="6">#REF!</definedName>
    <definedName name="СоцРАсходы_ТП" localSheetId="6">#REF!</definedName>
    <definedName name="сп2" localSheetId="6">#REF!</definedName>
    <definedName name="Специф1" localSheetId="6">#REF!</definedName>
    <definedName name="спио" localSheetId="6">#REF!</definedName>
    <definedName name="срл" localSheetId="6">#REF!</definedName>
    <definedName name="срлдд" localSheetId="6">#REF!</definedName>
    <definedName name="срлрл" localSheetId="6">#REF!</definedName>
    <definedName name="срьрьс" localSheetId="6">#REF!</definedName>
    <definedName name="ссс" localSheetId="6">#REF!</definedName>
    <definedName name="сссс" localSheetId="6">#REF!</definedName>
    <definedName name="СтавкаWACC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вкаДКЗ" localSheetId="6">#REF!</definedName>
    <definedName name="СтавкаЕСН" localSheetId="6">#REF!</definedName>
    <definedName name="СтавкаНДС" localSheetId="6">#REF!</definedName>
    <definedName name="СтавкаНП" localSheetId="6">#REF!</definedName>
    <definedName name="СтавкаСНС" localSheetId="6">#REF!</definedName>
    <definedName name="Ставропольский_край" localSheetId="6">#REF!</definedName>
    <definedName name="Стадия_проектирования" localSheetId="6">#REF!</definedName>
    <definedName name="Станц10" localSheetId="6">#REF!</definedName>
    <definedName name="Стоимость" localSheetId="6">#REF!</definedName>
    <definedName name="Стоимость_Коэффициент" localSheetId="6">#REF!</definedName>
    <definedName name="Стоимость_по_акту_выполненных_работ_в_базисных_ценах" localSheetId="6">#REF!</definedName>
    <definedName name="Стоимость_по_акту_выполненных_работ_при_ресурсном_расчете" localSheetId="6">#REF!</definedName>
    <definedName name="Стр10" localSheetId="6">#REF!</definedName>
    <definedName name="СтрАУ" localSheetId="6">#REF!</definedName>
    <definedName name="страх" localSheetId="6">#REF!</definedName>
    <definedName name="страхов" localSheetId="6">#REF!</definedName>
    <definedName name="СтрДУ" localSheetId="6">#REF!</definedName>
    <definedName name="Стрелки" localSheetId="6">#REF!</definedName>
    <definedName name="Строительная_полоса" localSheetId="6">#REF!</definedName>
    <definedName name="Строительные_работы_в_базисных_ценах" localSheetId="6">#REF!</definedName>
    <definedName name="сумм" localSheetId="6">#REF!</definedName>
    <definedName name="сумт" localSheetId="6">#REF!</definedName>
    <definedName name="т" localSheetId="6">#REF!</definedName>
    <definedName name="Тамбовская_область" localSheetId="6">#REF!</definedName>
    <definedName name="Тверская_область" localSheetId="6">#REF!</definedName>
    <definedName name="Территориальная_поправка_к_ТЕР" localSheetId="6">#REF!</definedName>
    <definedName name="техник" localSheetId="6">#REF!</definedName>
    <definedName name="технич" localSheetId="6">#REF!</definedName>
    <definedName name="Технический_директор" localSheetId="6">#REF!</definedName>
    <definedName name="титул" localSheetId="6">#REF!</definedName>
    <definedName name="Томская_область" localSheetId="6">#REF!</definedName>
    <definedName name="Томская_область_1" localSheetId="6">#REF!</definedName>
    <definedName name="топ1" localSheetId="6">#REF!</definedName>
    <definedName name="топ2" localSheetId="6">#REF!</definedName>
    <definedName name="топо" localSheetId="6">#REF!</definedName>
    <definedName name="топогр1" localSheetId="6">#REF!</definedName>
    <definedName name="топограф" localSheetId="6">#REF!</definedName>
    <definedName name="третий" localSheetId="6">#REF!</definedName>
    <definedName name="третья_кат" localSheetId="6">#REF!</definedName>
    <definedName name="трол" localSheetId="6">#REF!</definedName>
    <definedName name="Труд_механизаторов_по_акту_вып_работ_с_учетом_к_тов" localSheetId="6">#REF!</definedName>
    <definedName name="Труд_основн_рабочих_по_акту_вып_работ_с_учетом_к_тов" localSheetId="6">#REF!</definedName>
    <definedName name="Трудоемкость_механизаторов_по_акту_выполненных_работ" localSheetId="6">#REF!</definedName>
    <definedName name="Трудоемкость_основных_рабочих_по_акту_выполненных_работ" localSheetId="6">#REF!</definedName>
    <definedName name="ТС1" localSheetId="6">#REF!</definedName>
    <definedName name="ттт" localSheetId="6">#REF!</definedName>
    <definedName name="Тульская_область" localSheetId="6">#REF!</definedName>
    <definedName name="тыс" localSheetId="6">{0,"тысячz";1,"тысячаz";2,"тысячиz";5,"тысячz"}</definedName>
    <definedName name="тьбю" localSheetId="6">#REF!</definedName>
    <definedName name="тьтб" localSheetId="6">#REF!</definedName>
    <definedName name="тьюит" localSheetId="6">#REF!</definedName>
    <definedName name="Тюменская_область" localSheetId="6">#REF!</definedName>
    <definedName name="Тюменская_область_1" localSheetId="6">#REF!</definedName>
    <definedName name="у" localSheetId="6">#REF!</definedName>
    <definedName name="убыль" localSheetId="6">#REF!</definedName>
    <definedName name="уг" localSheetId="6">#REF!</definedName>
    <definedName name="Удмуртская_Республика" localSheetId="6">#REF!</definedName>
    <definedName name="Удмуртская_Республика_1" localSheetId="6">#REF!</definedName>
    <definedName name="уено" localSheetId="6">#REF!</definedName>
    <definedName name="уенонео" localSheetId="6">#REF!</definedName>
    <definedName name="уер" localSheetId="6">#REF!</definedName>
    <definedName name="уеро" localSheetId="6">#REF!</definedName>
    <definedName name="уерор" localSheetId="6">#REF!</definedName>
    <definedName name="ук" localSheetId="6">#REF!</definedName>
    <definedName name="уке" localSheetId="6">#REF!</definedName>
    <definedName name="укее" localSheetId="6">#REF!</definedName>
    <definedName name="укк_м" localSheetId="6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ценах_1984г." localSheetId="6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ценах_1984г." localSheetId="6">#REF!</definedName>
    <definedName name="укц" localSheetId="6">#REF!</definedName>
    <definedName name="Ульяновская_область" localSheetId="6">#REF!</definedName>
    <definedName name="уне" localSheetId="6">#REF!</definedName>
    <definedName name="уно" localSheetId="6">#REF!</definedName>
    <definedName name="уо" localSheetId="6">#REF!</definedName>
    <definedName name="уое" localSheetId="6">#REF!</definedName>
    <definedName name="упроуо" localSheetId="6">#REF!</definedName>
    <definedName name="упрт" localSheetId="6">#REF!</definedName>
    <definedName name="ур" localSheetId="6">#REF!</definedName>
    <definedName name="уре" localSheetId="6">#REF!</definedName>
    <definedName name="урк" localSheetId="6">#REF!</definedName>
    <definedName name="урн" localSheetId="6">#REF!</definedName>
    <definedName name="урс" localSheetId="6">#REF!</definedName>
    <definedName name="урс123" localSheetId="6">#REF!</definedName>
    <definedName name="УслугиТОиР_ГС" localSheetId="6">#REF!</definedName>
    <definedName name="УслугиТОиР_ЭСС" localSheetId="6">#REF!</definedName>
    <definedName name="уу" localSheetId="6">#REF!</definedName>
    <definedName name="уцуц" localSheetId="6">#REF!</definedName>
    <definedName name="Участок" localSheetId="6">#REF!</definedName>
    <definedName name="УчестьСлияние" localSheetId="6">#REF!</definedName>
    <definedName name="ушщпгу" localSheetId="6">#REF!</definedName>
    <definedName name="ф" localSheetId="6">#REF!</definedName>
    <definedName name="ф1" localSheetId="6">#REF!</definedName>
    <definedName name="Ф5.1" localSheetId="6">#REF!</definedName>
    <definedName name="Ф91" localSheetId="6">#REF!</definedName>
    <definedName name="фавр" localSheetId="6">#REF!</definedName>
    <definedName name="фапиаи" localSheetId="6">#REF!</definedName>
    <definedName name="фвап" localSheetId="6">#REF!</definedName>
    <definedName name="фвапив" localSheetId="6">#REF!</definedName>
    <definedName name="фед" localSheetId="6">#REF!</definedName>
    <definedName name="Финансирование_Y2017" localSheetId="6">#REF!</definedName>
    <definedName name="Финансирование_Y2018" localSheetId="6">#REF!</definedName>
    <definedName name="Финансирование_Y2019" localSheetId="6">#REF!</definedName>
    <definedName name="Финансирование_Y2020" localSheetId="6">#REF!</definedName>
    <definedName name="Финансирование_Y2021" localSheetId="6">#REF!</definedName>
    <definedName name="Финансирование_Y2022" localSheetId="6">#REF!</definedName>
    <definedName name="Финансирование_Y2023" localSheetId="6">#REF!</definedName>
    <definedName name="Финансирование_Y2024" localSheetId="6">#REF!</definedName>
    <definedName name="Финансирование_Y2025" localSheetId="6">#REF!</definedName>
    <definedName name="фнн" localSheetId="6">#REF!</definedName>
    <definedName name="ФОТ_АУП" localSheetId="6">#REF!</definedName>
    <definedName name="ФОТ_ПЭЭ" localSheetId="6">#REF!</definedName>
    <definedName name="ФОТ_ТП" localSheetId="6">#REF!</definedName>
    <definedName name="фукек" localSheetId="6">#REF!</definedName>
    <definedName name="ффггг" localSheetId="6">#REF!</definedName>
    <definedName name="ффф" localSheetId="6">#REF!</definedName>
    <definedName name="фффффф" localSheetId="6">#REF!</definedName>
    <definedName name="ффыв" localSheetId="6">#REF!</definedName>
    <definedName name="фыв" localSheetId="6">#REF!</definedName>
    <definedName name="Хабаровский_край" localSheetId="6">#REF!</definedName>
    <definedName name="Хабаровский_край_1" localSheetId="6">#REF!</definedName>
    <definedName name="Характеристика" localSheetId="6">#REF!</definedName>
    <definedName name="хд" localSheetId="6">#REF!</definedName>
    <definedName name="хх" localSheetId="6">#REF!</definedName>
    <definedName name="ц" localSheetId="6">#REF!</definedName>
    <definedName name="цакыф" localSheetId="6">#REF!</definedName>
    <definedName name="цена___0" localSheetId="6">#REF!</definedName>
    <definedName name="цена___0___0" localSheetId="6">#REF!</definedName>
    <definedName name="цена___0___0___0" localSheetId="6">#REF!</definedName>
    <definedName name="цена___0___0___0___0" localSheetId="6">#REF!</definedName>
    <definedName name="цена___0___0___2" localSheetId="6">#REF!</definedName>
    <definedName name="цена___0___0___3" localSheetId="6">#REF!</definedName>
    <definedName name="цена___0___0___4" localSheetId="6">#REF!</definedName>
    <definedName name="цена___0___1" localSheetId="6">#REF!</definedName>
    <definedName name="цена___0___10" localSheetId="6">#REF!</definedName>
    <definedName name="цена___0___12" localSheetId="6">#REF!</definedName>
    <definedName name="цена___0___2" localSheetId="6">#REF!</definedName>
    <definedName name="цена___0___2___0" localSheetId="6">#REF!</definedName>
    <definedName name="цена___0___3" localSheetId="6">#REF!</definedName>
    <definedName name="цена___0___4" localSheetId="6">#REF!</definedName>
    <definedName name="цена___0___5" localSheetId="6">#REF!</definedName>
    <definedName name="цена___0___6" localSheetId="6">#REF!</definedName>
    <definedName name="цена___0___8" localSheetId="6">#REF!</definedName>
    <definedName name="цена___1" localSheetId="6">#REF!</definedName>
    <definedName name="цена___1___0" localSheetId="6">#REF!</definedName>
    <definedName name="цена___10" localSheetId="6">#REF!</definedName>
    <definedName name="цена___10___0___0" localSheetId="6">#REF!</definedName>
    <definedName name="цена___10___1" localSheetId="6">#REF!</definedName>
    <definedName name="цена___10___10" localSheetId="6">#REF!</definedName>
    <definedName name="цена___10___12" localSheetId="6">#REF!</definedName>
    <definedName name="цена___11" localSheetId="6">#REF!</definedName>
    <definedName name="цена___11___10" localSheetId="6">#REF!</definedName>
    <definedName name="цена___11___2" localSheetId="6">#REF!</definedName>
    <definedName name="цена___11___4" localSheetId="6">#REF!</definedName>
    <definedName name="цена___11___6" localSheetId="6">#REF!</definedName>
    <definedName name="цена___11___8" localSheetId="6">#REF!</definedName>
    <definedName name="цена___2" localSheetId="6">#REF!</definedName>
    <definedName name="цена___2___0" localSheetId="6">#REF!</definedName>
    <definedName name="цена___2___0___0" localSheetId="6">#REF!</definedName>
    <definedName name="цена___2___0___0___0" localSheetId="6">#REF!</definedName>
    <definedName name="цена___2___1" localSheetId="6">#REF!</definedName>
    <definedName name="цена___2___10" localSheetId="6">#REF!</definedName>
    <definedName name="цена___2___12" localSheetId="6">#REF!</definedName>
    <definedName name="цена___2___2" localSheetId="6">#REF!</definedName>
    <definedName name="цена___2___3" localSheetId="6">#REF!</definedName>
    <definedName name="цена___2___4" localSheetId="6">#REF!</definedName>
    <definedName name="цена___2___6" localSheetId="6">#REF!</definedName>
    <definedName name="цена___2___8" localSheetId="6">#REF!</definedName>
    <definedName name="цена___3" localSheetId="6">#REF!</definedName>
    <definedName name="цена___3___0" localSheetId="6">#REF!</definedName>
    <definedName name="цена___3___10" localSheetId="6">#REF!</definedName>
    <definedName name="цена___3___2" localSheetId="6">#REF!</definedName>
    <definedName name="цена___3___3" localSheetId="6">#REF!</definedName>
    <definedName name="цена___3___4" localSheetId="6">#REF!</definedName>
    <definedName name="цена___3___6" localSheetId="6">#REF!</definedName>
    <definedName name="цена___3___8" localSheetId="6">#REF!</definedName>
    <definedName name="цена___4" localSheetId="6">#REF!</definedName>
    <definedName name="цена___4___0___0" localSheetId="6">#REF!</definedName>
    <definedName name="цена___4___0___0___0" localSheetId="6">#REF!</definedName>
    <definedName name="цена___4___10" localSheetId="6">#REF!</definedName>
    <definedName name="цена___4___12" localSheetId="6">#REF!</definedName>
    <definedName name="цена___4___2" localSheetId="6">#REF!</definedName>
    <definedName name="цена___4___3" localSheetId="6">#REF!</definedName>
    <definedName name="цена___4___4" localSheetId="6">#REF!</definedName>
    <definedName name="цена___4___6" localSheetId="6">#REF!</definedName>
    <definedName name="цена___4___8" localSheetId="6">#REF!</definedName>
    <definedName name="цена___5___0" localSheetId="6">#REF!</definedName>
    <definedName name="цена___5___0___0" localSheetId="6">#REF!</definedName>
    <definedName name="цена___5___0___0___0" localSheetId="6">#REF!</definedName>
    <definedName name="цена___6___0" localSheetId="6">#REF!</definedName>
    <definedName name="цена___6___0___0" localSheetId="6">#REF!</definedName>
    <definedName name="цена___6___0___0___0" localSheetId="6">#REF!</definedName>
    <definedName name="цена___6___1" localSheetId="6">#REF!</definedName>
    <definedName name="цена___6___10" localSheetId="6">#REF!</definedName>
    <definedName name="цена___6___12" localSheetId="6">#REF!</definedName>
    <definedName name="цена___6___2" localSheetId="6">#REF!</definedName>
    <definedName name="цена___6___4" localSheetId="6">#REF!</definedName>
    <definedName name="цена___6___6" localSheetId="6">#REF!</definedName>
    <definedName name="цена___6___8" localSheetId="6">#REF!</definedName>
    <definedName name="цена___7" localSheetId="6">#REF!</definedName>
    <definedName name="цена___7___0" localSheetId="6">#REF!</definedName>
    <definedName name="цена___7___10" localSheetId="6">#REF!</definedName>
    <definedName name="цена___7___2" localSheetId="6">#REF!</definedName>
    <definedName name="цена___7___4" localSheetId="6">#REF!</definedName>
    <definedName name="цена___7___6" localSheetId="6">#REF!</definedName>
    <definedName name="цена___7___8" localSheetId="6">#REF!</definedName>
    <definedName name="цена___8" localSheetId="6">#REF!</definedName>
    <definedName name="цена___8___0" localSheetId="6">#REF!</definedName>
    <definedName name="цена___8___0___0" localSheetId="6">#REF!</definedName>
    <definedName name="цена___8___0___0___0" localSheetId="6">#REF!</definedName>
    <definedName name="цена___8___1" localSheetId="6">#REF!</definedName>
    <definedName name="цена___8___10" localSheetId="6">#REF!</definedName>
    <definedName name="цена___8___12" localSheetId="6">#REF!</definedName>
    <definedName name="цена___8___2" localSheetId="6">#REF!</definedName>
    <definedName name="цена___8___4" localSheetId="6">#REF!</definedName>
    <definedName name="цена___8___6" localSheetId="6">#REF!</definedName>
    <definedName name="цена___8___8" localSheetId="6">#REF!</definedName>
    <definedName name="цена___9" localSheetId="6">#REF!</definedName>
    <definedName name="цена___9___0" localSheetId="6">#REF!</definedName>
    <definedName name="цена___9___0___0" localSheetId="6">#REF!</definedName>
    <definedName name="цена___9___0___0___0" localSheetId="6">#REF!</definedName>
    <definedName name="цена___9___10" localSheetId="6">#REF!</definedName>
    <definedName name="цена___9___2" localSheetId="6">#REF!</definedName>
    <definedName name="цена___9___4" localSheetId="6">#REF!</definedName>
    <definedName name="цена___9___6" localSheetId="6">#REF!</definedName>
    <definedName name="цена___9___8" localSheetId="6">#REF!</definedName>
    <definedName name="ЦенаШурфов" localSheetId="6">#REF!</definedName>
    <definedName name="цук" localSheetId="6">#REF!</definedName>
    <definedName name="цукеп" localSheetId="6">#REF!</definedName>
    <definedName name="цукцук" localSheetId="6">#REF!</definedName>
    <definedName name="цукцукуцкцук" localSheetId="6">#REF!</definedName>
    <definedName name="цукцукцук" localSheetId="6">#REF!</definedName>
    <definedName name="цфйе" localSheetId="6">#REF!</definedName>
    <definedName name="цц" localSheetId="6">#REF!</definedName>
    <definedName name="ццц" localSheetId="6">#REF!</definedName>
    <definedName name="чапо" localSheetId="6">#REF!</definedName>
    <definedName name="чапр" localSheetId="6">#REF!</definedName>
    <definedName name="Части_и_главы" localSheetId="6">#REF!</definedName>
    <definedName name="Челябинская_область" localSheetId="6">#REF!</definedName>
    <definedName name="Челябинская_область_1" localSheetId="6">#REF!</definedName>
    <definedName name="черт." localSheetId="6">#REF!</definedName>
    <definedName name="четвертый" localSheetId="6">#REF!</definedName>
    <definedName name="Чеченская_Республика" localSheetId="6">#REF!</definedName>
    <definedName name="Численность_АУПИА" localSheetId="6">#REF!</definedName>
    <definedName name="Численность_АУПФ" localSheetId="6">#REF!</definedName>
    <definedName name="Численность_ПЭЭ" localSheetId="6">#REF!</definedName>
    <definedName name="Численность_ТП" localSheetId="6">#REF!</definedName>
    <definedName name="Читинская_область" localSheetId="6">#REF!</definedName>
    <definedName name="Читинская_область_1" localSheetId="6">#REF!</definedName>
    <definedName name="чмтчмт" localSheetId="6">#REF!</definedName>
    <definedName name="чмтчт" localSheetId="6">#REF!</definedName>
    <definedName name="чс" localSheetId="6">#REF!</definedName>
    <definedName name="чсапр" localSheetId="6">#REF!</definedName>
    <definedName name="чсиь" localSheetId="6">#REF!</definedName>
    <definedName name="чсмт" localSheetId="6">#REF!</definedName>
    <definedName name="чстм" localSheetId="6">#REF!</definedName>
    <definedName name="чт" localSheetId="6">#REF!</definedName>
    <definedName name="чтм" localSheetId="6">#REF!</definedName>
    <definedName name="чть" localSheetId="6">#REF!</definedName>
    <definedName name="Чувашская_Республика___Чувашия" localSheetId="6">#REF!</definedName>
    <definedName name="Чукотский_автономный_округ" localSheetId="6">#REF!</definedName>
    <definedName name="Чукотский_автономный_округ_1" localSheetId="6">#REF!</definedName>
    <definedName name="ш" localSheetId="6">#REF!</definedName>
    <definedName name="Шапка" localSheetId="6">#REF!</definedName>
    <definedName name="Шапка2" localSheetId="6">#REF!</definedName>
    <definedName name="шгд" localSheetId="6">#REF!</definedName>
    <definedName name="шдгшж" localSheetId="6">#REF!</definedName>
    <definedName name="шестой" localSheetId="6">#REF!</definedName>
    <definedName name="Шесть" localSheetId="6">#REF!</definedName>
    <definedName name="Шкафы_ТМ" localSheetId="6">#REF!</definedName>
    <definedName name="шоссе" localSheetId="6">#REF!</definedName>
    <definedName name="шплю" localSheetId="6">#REF!</definedName>
    <definedName name="шпр" localSheetId="6">#REF!</definedName>
    <definedName name="шш" localSheetId="6">#REF!</definedName>
    <definedName name="шшш" localSheetId="6">#REF!</definedName>
    <definedName name="шщгщ9шщллщ" localSheetId="6">#REF!</definedName>
    <definedName name="щжэдж" localSheetId="6">#REF!</definedName>
    <definedName name="щшшщрг" localSheetId="6">#REF!</definedName>
    <definedName name="щщ" localSheetId="6">#REF!</definedName>
    <definedName name="ъхз" localSheetId="6">#REF!</definedName>
    <definedName name="ыа" localSheetId="6">#REF!</definedName>
    <definedName name="ыаоаы" localSheetId="6">#REF!</definedName>
    <definedName name="ыаоаыо" localSheetId="6">#REF!</definedName>
    <definedName name="ыаоаып" localSheetId="6">#REF!</definedName>
    <definedName name="ыаоп" localSheetId="6">#REF!</definedName>
    <definedName name="ыапо" localSheetId="6">#REF!</definedName>
    <definedName name="ыапоапоао" localSheetId="6">#REF!</definedName>
    <definedName name="ыапоаыо" localSheetId="6">#REF!</definedName>
    <definedName name="ыапоы" localSheetId="6">#REF!</definedName>
    <definedName name="ыапоыа" localSheetId="6">#REF!</definedName>
    <definedName name="ыапраыр" localSheetId="6">#REF!</definedName>
    <definedName name="ыаыаы" localSheetId="6">#REF!</definedName>
    <definedName name="ЫВGGGGGGGGGGGGGGG" localSheetId="6">#REF!</definedName>
    <definedName name="ыва" localSheetId="6">#REF!</definedName>
    <definedName name="ываф" localSheetId="6">#REF!</definedName>
    <definedName name="Ываы" localSheetId="6">#REF!</definedName>
    <definedName name="ЫВаЫа" localSheetId="6">#REF!</definedName>
    <definedName name="ЫВаЫваав" localSheetId="6">#REF!</definedName>
    <definedName name="ывпавар" localSheetId="6">#REF!</definedName>
    <definedName name="ыВПВП" localSheetId="6">#REF!</definedName>
    <definedName name="ывпыпвфкпа" localSheetId="6">#REF!</definedName>
    <definedName name="ыкен" localSheetId="6">#REF!</definedName>
    <definedName name="ыопвпо" localSheetId="6">#REF!</definedName>
    <definedName name="ып" localSheetId="6">#REF!</definedName>
    <definedName name="ыпаота" localSheetId="6">#REF!</definedName>
    <definedName name="ыпартап" localSheetId="6">#REF!</definedName>
    <definedName name="ыпатапт" localSheetId="6">#REF!</definedName>
    <definedName name="ыпми" localSheetId="6">#REF!</definedName>
    <definedName name="ыпо" localSheetId="6">#REF!</definedName>
    <definedName name="ыпоыа" localSheetId="6">#REF!</definedName>
    <definedName name="ыпоыапо" localSheetId="6">#REF!</definedName>
    <definedName name="ыпр" localSheetId="6">#REF!</definedName>
    <definedName name="ыпрапр" localSheetId="6">#REF!</definedName>
    <definedName name="ыпры" localSheetId="6">#REF!</definedName>
    <definedName name="ырипыр" localSheetId="6">#REF!</definedName>
    <definedName name="ырп" localSheetId="6">#REF!</definedName>
    <definedName name="ыукнр" localSheetId="6">#REF!</definedName>
    <definedName name="ыыы" localSheetId="6">#REF!</definedName>
    <definedName name="ыыыы" localSheetId="6">#REF!</definedName>
    <definedName name="ьбюбб" localSheetId="6">#REF!</definedName>
    <definedName name="ьбют" localSheetId="6">#REF!</definedName>
    <definedName name="ьвпрьрп" localSheetId="6">#REF!</definedName>
    <definedName name="ьврп" localSheetId="6">#REF!</definedName>
    <definedName name="ьдолдлю" localSheetId="6">#REF!</definedName>
    <definedName name="ьорл" localSheetId="6">#REF!</definedName>
    <definedName name="ьпрьп" localSheetId="6">#REF!</definedName>
    <definedName name="ььь" localSheetId="6">#REF!</definedName>
    <definedName name="э" localSheetId="6">#REF!</definedName>
    <definedName name="эк" localSheetId="6">#REF!</definedName>
    <definedName name="эк1" localSheetId="6">#REF!</definedName>
    <definedName name="эко" localSheetId="6">#REF!</definedName>
    <definedName name="эко1" localSheetId="6">#REF!</definedName>
    <definedName name="экол1" localSheetId="6">#REF!</definedName>
    <definedName name="экол2" localSheetId="6">#REF!</definedName>
    <definedName name="Экол3" localSheetId="6">#REF!</definedName>
    <definedName name="эколог" localSheetId="6">#REF!</definedName>
    <definedName name="ЭКСПО" localSheetId="6">#REF!</definedName>
    <definedName name="ЭКСПОФОРУМ" localSheetId="6">#REF!</definedName>
    <definedName name="экт" localSheetId="6">#REF!</definedName>
    <definedName name="электроэнер" localSheetId="6">#REF!</definedName>
    <definedName name="электроэнергия" localSheetId="6">#REF!</definedName>
    <definedName name="ЭлеСи_1" localSheetId="6">#REF!</definedName>
    <definedName name="элрасч" localSheetId="6">#REF!</definedName>
    <definedName name="ЭЛСИ_Т" localSheetId="6">#REF!</definedName>
    <definedName name="юдшншджгп" localSheetId="6">#REF!</definedName>
    <definedName name="ЮФУ" localSheetId="6">#REF!</definedName>
    <definedName name="ЮФУ2" localSheetId="6">#REF!</definedName>
    <definedName name="юююю" localSheetId="6">#REF!</definedName>
    <definedName name="яапт" localSheetId="6">#REF!</definedName>
    <definedName name="яапяяяя" localSheetId="6">#REF!</definedName>
    <definedName name="явапяап" localSheetId="6">#REF!</definedName>
    <definedName name="явапявп" localSheetId="6">#REF!</definedName>
    <definedName name="явар" localSheetId="6">#REF!</definedName>
    <definedName name="яваряра" localSheetId="6">#REF!</definedName>
    <definedName name="ярая" localSheetId="6">#REF!</definedName>
    <definedName name="яраяраря" localSheetId="6">#REF!</definedName>
    <definedName name="яроптап" localSheetId="6">#REF!</definedName>
    <definedName name="Ярославская_область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#,##0.0000"/>
    <numFmt numFmtId="166" formatCode="0.000"/>
    <numFmt numFmtId="167" formatCode="0.0000"/>
    <numFmt numFmtId="168" formatCode="_-* #,##0.00\ _₽_-;\-* #,##0.00\ _₽_-;_-* &quot;-&quot;??\ _₽_-;_-@_-"/>
    <numFmt numFmtId="169" formatCode="#,##0.0"/>
    <numFmt numFmtId="170" formatCode="#,##0.000"/>
  </numFmts>
  <fonts count="31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1" pivotButton="0" quotePrefix="0" xfId="0"/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165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10" fontId="1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center"/>
    </xf>
    <xf numFmtId="2" fontId="16" fillId="0" borderId="0" pivotButton="0" quotePrefix="0" xfId="0"/>
    <xf numFmtId="10" fontId="16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top"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top" wrapText="1"/>
    </xf>
    <xf numFmtId="4" fontId="20" fillId="0" borderId="1" applyAlignment="1" pivotButton="0" quotePrefix="0" xfId="0">
      <alignment vertical="top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0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167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left" vertical="center" wrapText="1"/>
    </xf>
    <xf numFmtId="4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0" fontId="20" fillId="0" borderId="1" applyAlignment="1" pivotButton="0" quotePrefix="0" xfId="0">
      <alignment vertical="top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top" wrapText="1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4" fontId="1" fillId="4" borderId="1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5" fillId="0" borderId="1" applyAlignment="1" pivotButton="0" quotePrefix="0" xfId="0">
      <alignment vertical="center" wrapText="1"/>
    </xf>
    <xf numFmtId="168" fontId="15" fillId="0" borderId="1" applyAlignment="1" pivotButton="0" quotePrefix="0" xfId="0">
      <alignment vertical="center" wrapText="1"/>
    </xf>
    <xf numFmtId="168" fontId="15" fillId="0" borderId="1" applyAlignment="1" pivotButton="0" quotePrefix="0" xfId="0">
      <alignment vertical="center" wrapText="1"/>
    </xf>
    <xf numFmtId="0" fontId="22" fillId="0" borderId="4" applyAlignment="1" pivotButton="0" quotePrefix="0" xfId="0">
      <alignment vertical="center" wrapText="1"/>
    </xf>
    <xf numFmtId="168" fontId="22" fillId="0" borderId="1" applyAlignment="1" pivotButton="0" quotePrefix="0" xfId="0">
      <alignment vertical="center" wrapText="1"/>
    </xf>
    <xf numFmtId="0" fontId="2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9" fontId="16" fillId="0" borderId="1" applyAlignment="1" pivotButton="0" quotePrefix="0" xfId="0">
      <alignment horizontal="center" vertical="center"/>
    </xf>
    <xf numFmtId="170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7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20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20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168" fontId="22" fillId="0" borderId="2" applyAlignment="1" pivotButton="0" quotePrefix="0" xfId="0">
      <alignment horizontal="center" vertical="center" wrapText="1"/>
    </xf>
    <xf numFmtId="0" fontId="22" fillId="0" borderId="6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168" fontId="15" fillId="0" borderId="2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20" fillId="0" borderId="4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16" fillId="0" borderId="4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4" fontId="1" fillId="4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168" fontId="15" fillId="0" borderId="1" applyAlignment="1" pivotButton="0" quotePrefix="0" xfId="0">
      <alignment horizontal="center" vertical="center" wrapText="1"/>
    </xf>
    <xf numFmtId="168" fontId="15" fillId="0" borderId="1" applyAlignment="1" pivotButton="0" quotePrefix="0" xfId="0">
      <alignment vertical="center" wrapText="1"/>
    </xf>
    <xf numFmtId="0" fontId="0" fillId="0" borderId="14" pivotButton="0" quotePrefix="0" xfId="0"/>
    <xf numFmtId="0" fontId="0" fillId="0" borderId="15" pivotButton="0" quotePrefix="0" xfId="0"/>
    <xf numFmtId="168" fontId="22" fillId="0" borderId="1" applyAlignment="1" pivotButton="0" quotePrefix="0" xfId="0">
      <alignment horizontal="center" vertical="center" wrapText="1"/>
    </xf>
    <xf numFmtId="168" fontId="22" fillId="0" borderId="1" applyAlignment="1" pivotButton="0" quotePrefix="0" xfId="0">
      <alignment vertical="center" wrapText="1"/>
    </xf>
    <xf numFmtId="43" fontId="2" fillId="0" borderId="1" applyAlignment="1" pivotButton="0" quotePrefix="0" xfId="0">
      <alignment vertical="center" wrapText="1"/>
    </xf>
    <xf numFmtId="166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7" fontId="1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165" fontId="1" fillId="0" borderId="4" applyAlignment="1" pivotButton="0" quotePrefix="0" xfId="0">
      <alignment horizontal="center" vertical="center" wrapText="1"/>
    </xf>
    <xf numFmtId="167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32"/>
  <sheetViews>
    <sheetView topLeftCell="A4" zoomScale="70" zoomScaleNormal="70" workbookViewId="0">
      <selection activeCell="G14" sqref="G14"/>
    </sheetView>
  </sheetViews>
  <sheetFormatPr baseColWidth="8" defaultColWidth="9.140625" defaultRowHeight="15.75"/>
  <cols>
    <col width="9.140625" customWidth="1" style="342" min="1" max="2"/>
    <col width="51.7109375" customWidth="1" style="342" min="3" max="3"/>
    <col width="48.28515625" customWidth="1" style="342" min="4" max="4"/>
    <col width="37.42578125" customWidth="1" style="342" min="5" max="5"/>
    <col width="9.140625" customWidth="1" style="342" min="6" max="6"/>
  </cols>
  <sheetData>
    <row r="3">
      <c r="B3" s="369" t="inlineStr">
        <is>
          <t>Приложение № 1</t>
        </is>
      </c>
    </row>
    <row r="4">
      <c r="B4" s="370" t="inlineStr">
        <is>
          <t>Сравнительная таблица отбора объекта-представителя</t>
        </is>
      </c>
    </row>
    <row r="5" ht="84" customHeight="1" s="340">
      <c r="B5" s="372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40">
      <c r="B6" s="255" t="n"/>
      <c r="C6" s="255" t="n"/>
      <c r="D6" s="255" t="n"/>
    </row>
    <row r="7" ht="64.5" customHeight="1" s="340">
      <c r="B7" s="371" t="inlineStr">
        <is>
          <t>Наименование разрабатываемого показателя УНЦ - Ячейка реактора ТОР 35 кВ, 750 А, одинарный</t>
        </is>
      </c>
    </row>
    <row r="8" ht="31.5" customHeight="1" s="340">
      <c r="B8" s="371" t="inlineStr">
        <is>
          <t>Сопоставимый уровень цен: 4 кв. 2018</t>
        </is>
      </c>
    </row>
    <row r="9" ht="15.75" customHeight="1" s="340">
      <c r="B9" s="371" t="inlineStr">
        <is>
          <t>Единица измерения  — 1 ячейка</t>
        </is>
      </c>
    </row>
    <row r="10">
      <c r="B10" s="371" t="n"/>
    </row>
    <row r="11">
      <c r="B11" s="378" t="inlineStr">
        <is>
          <t>№ п/п</t>
        </is>
      </c>
      <c r="C11" s="378" t="inlineStr">
        <is>
          <t>Параметр</t>
        </is>
      </c>
      <c r="D11" s="378" t="inlineStr">
        <is>
          <t xml:space="preserve">Объект-представитель </t>
        </is>
      </c>
      <c r="E11" s="233" t="n"/>
    </row>
    <row r="12" ht="96.75" customHeight="1" s="340">
      <c r="B12" s="378" t="n">
        <v>1</v>
      </c>
      <c r="C12" s="354" t="inlineStr">
        <is>
          <t>Наименование объекта-представителя</t>
        </is>
      </c>
      <c r="D12" s="378" t="inlineStr">
        <is>
          <t>ПС 500 кВ Белобережская (МЭС Сибири)</t>
        </is>
      </c>
    </row>
    <row r="13">
      <c r="B13" s="378" t="n">
        <v>2</v>
      </c>
      <c r="C13" s="354" t="inlineStr">
        <is>
          <t>Наименование субъекта Российской Федерации</t>
        </is>
      </c>
      <c r="D13" s="378" t="inlineStr">
        <is>
          <t>Брянская область</t>
        </is>
      </c>
    </row>
    <row r="14">
      <c r="B14" s="378" t="n">
        <v>3</v>
      </c>
      <c r="C14" s="354" t="inlineStr">
        <is>
          <t>Климатический район и подрайон</t>
        </is>
      </c>
      <c r="D14" s="378" t="inlineStr">
        <is>
          <t>IIIВ</t>
        </is>
      </c>
    </row>
    <row r="15">
      <c r="B15" s="378" t="n">
        <v>4</v>
      </c>
      <c r="C15" s="354" t="inlineStr">
        <is>
          <t>Мощность объекта</t>
        </is>
      </c>
      <c r="D15" s="378" t="n">
        <v>2</v>
      </c>
    </row>
    <row r="16" ht="116.25" customHeight="1" s="340">
      <c r="B16" s="378" t="n">
        <v>5</v>
      </c>
      <c r="C16" s="171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78" t="inlineStr">
        <is>
          <t>Реактор токоограничивающий сухой  - 2 комплекта</t>
        </is>
      </c>
    </row>
    <row r="17" ht="79.5" customHeight="1" s="340">
      <c r="B17" s="378" t="n">
        <v>6</v>
      </c>
      <c r="C17" s="171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29">
        <f>D18+D19</f>
        <v/>
      </c>
      <c r="E17" s="254" t="n"/>
    </row>
    <row r="18">
      <c r="B18" s="232" t="inlineStr">
        <is>
          <t>6.1</t>
        </is>
      </c>
      <c r="C18" s="354" t="inlineStr">
        <is>
          <t>строительно-монтажные работы</t>
        </is>
      </c>
      <c r="D18" s="329">
        <f>'Прил.2 Расч стоим'!F14</f>
        <v/>
      </c>
    </row>
    <row r="19" ht="15.75" customHeight="1" s="340">
      <c r="B19" s="232" t="inlineStr">
        <is>
          <t>6.2</t>
        </is>
      </c>
      <c r="C19" s="354" t="inlineStr">
        <is>
          <t>оборудование и инвентарь</t>
        </is>
      </c>
      <c r="D19" s="329">
        <f>'Прил.2 Расч стоим'!H14</f>
        <v/>
      </c>
    </row>
    <row r="20" ht="16.5" customHeight="1" s="340">
      <c r="B20" s="232" t="inlineStr">
        <is>
          <t>6.3</t>
        </is>
      </c>
      <c r="C20" s="354" t="inlineStr">
        <is>
          <t>пусконаладочные работы</t>
        </is>
      </c>
      <c r="D20" s="329" t="n"/>
    </row>
    <row r="21" ht="35.25" customHeight="1" s="340">
      <c r="B21" s="232" t="inlineStr">
        <is>
          <t>6.4</t>
        </is>
      </c>
      <c r="C21" s="231" t="inlineStr">
        <is>
          <t>прочие и лимитированные затраты</t>
        </is>
      </c>
      <c r="D21" s="329" t="n"/>
    </row>
    <row r="22">
      <c r="B22" s="378" t="n">
        <v>7</v>
      </c>
      <c r="C22" s="231" t="inlineStr">
        <is>
          <t>Сопоставимый уровень цен</t>
        </is>
      </c>
      <c r="D22" s="330" t="inlineStr">
        <is>
          <t>4 кв. 2018</t>
        </is>
      </c>
      <c r="E22" s="229" t="n"/>
    </row>
    <row r="23" ht="123" customHeight="1" s="340">
      <c r="B23" s="378" t="n">
        <v>8</v>
      </c>
      <c r="C23" s="23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29">
        <f>D17</f>
        <v/>
      </c>
      <c r="E23" s="254" t="n"/>
    </row>
    <row r="24" ht="60.75" customHeight="1" s="340">
      <c r="B24" s="378" t="n">
        <v>9</v>
      </c>
      <c r="C24" s="171" t="inlineStr">
        <is>
          <t>Приведенная сметная стоимость на единицу мощности, тыс. руб. (строка 8/строку 4)</t>
        </is>
      </c>
      <c r="D24" s="329">
        <f>D17/D15</f>
        <v/>
      </c>
      <c r="E24" s="229" t="n"/>
    </row>
    <row r="25" ht="48" customHeight="1" s="340">
      <c r="B25" s="378" t="n">
        <v>10</v>
      </c>
      <c r="C25" s="354" t="inlineStr">
        <is>
          <t>Примечание</t>
        </is>
      </c>
      <c r="D25" s="378" t="n"/>
    </row>
    <row r="26">
      <c r="B26" s="227" t="n"/>
      <c r="C26" s="226" t="n"/>
      <c r="D26" s="226" t="n"/>
    </row>
    <row r="27" ht="37.5" customHeight="1" s="340">
      <c r="B27" s="225" t="n"/>
    </row>
    <row r="28">
      <c r="B28" s="342" t="inlineStr">
        <is>
          <t>Составил ______________________    Е. М. Добровольская</t>
        </is>
      </c>
    </row>
    <row r="29">
      <c r="B29" s="225" t="inlineStr">
        <is>
          <t xml:space="preserve">                         (подпись, инициалы, фамилия)</t>
        </is>
      </c>
    </row>
    <row r="31">
      <c r="B31" s="342" t="inlineStr">
        <is>
          <t>Проверил ______________________        А.В. Костянецкая</t>
        </is>
      </c>
    </row>
    <row r="32">
      <c r="B32" s="225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4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K22"/>
  <sheetViews>
    <sheetView tabSelected="1" view="pageBreakPreview" zoomScale="70" zoomScaleNormal="70" workbookViewId="0">
      <selection activeCell="F12" sqref="F12:G12"/>
    </sheetView>
  </sheetViews>
  <sheetFormatPr baseColWidth="8" defaultColWidth="9.140625" defaultRowHeight="15.75"/>
  <cols>
    <col width="5.5703125" customWidth="1" style="342" min="1" max="1"/>
    <col width="9.140625" customWidth="1" style="342" min="2" max="2"/>
    <col width="35.28515625" customWidth="1" style="342" min="3" max="3"/>
    <col width="13.85546875" customWidth="1" style="342" min="4" max="4"/>
    <col width="24.85546875" customWidth="1" style="342" min="5" max="5"/>
    <col width="15.5703125" customWidth="1" style="342" min="6" max="6"/>
    <col width="14.85546875" customWidth="1" style="342" min="7" max="7"/>
    <col width="16.7109375" customWidth="1" style="342" min="8" max="8"/>
    <col width="13" customWidth="1" style="342" min="9" max="10"/>
    <col width="18" customWidth="1" style="342" min="11" max="11"/>
    <col width="9.140625" customWidth="1" style="342" min="12" max="12"/>
  </cols>
  <sheetData>
    <row r="3">
      <c r="B3" s="369" t="inlineStr">
        <is>
          <t>Приложение № 2</t>
        </is>
      </c>
      <c r="K3" s="225" t="n"/>
    </row>
    <row r="4">
      <c r="B4" s="370" t="inlineStr">
        <is>
          <t>Расчет стоимости основных видов работ для выбора объекта-представителя</t>
        </is>
      </c>
    </row>
    <row r="5">
      <c r="B5" s="234" t="n"/>
      <c r="C5" s="234" t="n"/>
      <c r="D5" s="234" t="n"/>
      <c r="E5" s="234" t="n"/>
      <c r="F5" s="234" t="n"/>
      <c r="G5" s="234" t="n"/>
      <c r="H5" s="234" t="n"/>
      <c r="I5" s="234" t="n"/>
      <c r="J5" s="234" t="n"/>
      <c r="K5" s="234" t="n"/>
    </row>
    <row r="6" ht="29.25" customHeight="1" s="340">
      <c r="B6" s="371">
        <f>'Прил.1 Сравнит табл'!B7:D7</f>
        <v/>
      </c>
    </row>
    <row r="7">
      <c r="B7" s="371">
        <f>'Прил.1 Сравнит табл'!B9:D9</f>
        <v/>
      </c>
    </row>
    <row r="8" ht="18.75" customHeight="1" s="340">
      <c r="B8" s="256" t="n"/>
    </row>
    <row r="9" ht="15.75" customHeight="1" s="340">
      <c r="B9" s="378" t="inlineStr">
        <is>
          <t>№ п/п</t>
        </is>
      </c>
      <c r="C9" s="37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78" t="inlineStr">
        <is>
          <t>Объект-представитель 1</t>
        </is>
      </c>
      <c r="E9" s="461" t="n"/>
      <c r="F9" s="461" t="n"/>
      <c r="G9" s="461" t="n"/>
      <c r="H9" s="461" t="n"/>
      <c r="I9" s="461" t="n"/>
      <c r="J9" s="462" t="n"/>
    </row>
    <row r="10" ht="15.75" customHeight="1" s="340">
      <c r="B10" s="463" t="n"/>
      <c r="C10" s="463" t="n"/>
      <c r="D10" s="378" t="inlineStr">
        <is>
          <t>Номер сметы</t>
        </is>
      </c>
      <c r="E10" s="378" t="inlineStr">
        <is>
          <t>Наименование сметы</t>
        </is>
      </c>
      <c r="F10" s="378" t="inlineStr">
        <is>
          <t>Сметная стоимость в уровне цен 4 кв. 2018 г., тыс. руб.</t>
        </is>
      </c>
      <c r="G10" s="461" t="n"/>
      <c r="H10" s="461" t="n"/>
      <c r="I10" s="461" t="n"/>
      <c r="J10" s="462" t="n"/>
    </row>
    <row r="11" ht="31.5" customHeight="1" s="340">
      <c r="B11" s="464" t="n"/>
      <c r="C11" s="464" t="n"/>
      <c r="D11" s="464" t="n"/>
      <c r="E11" s="464" t="n"/>
      <c r="F11" s="379" t="inlineStr">
        <is>
          <t>Строительные работы</t>
        </is>
      </c>
      <c r="G11" s="379" t="inlineStr">
        <is>
          <t>Монтажные работы</t>
        </is>
      </c>
      <c r="H11" s="379" t="inlineStr">
        <is>
          <t>Оборудование</t>
        </is>
      </c>
      <c r="I11" s="379" t="inlineStr">
        <is>
          <t>Прочее</t>
        </is>
      </c>
      <c r="J11" s="379" t="inlineStr">
        <is>
          <t>Всего</t>
        </is>
      </c>
    </row>
    <row r="12" ht="31.5" customHeight="1" s="340">
      <c r="B12" s="333" t="n"/>
      <c r="C12" s="333" t="inlineStr">
        <is>
          <t>Ячейка реактора ТОР 35 кВ, 750 А, одинарный</t>
        </is>
      </c>
      <c r="D12" s="333" t="n"/>
      <c r="E12" s="333" t="n"/>
      <c r="F12" s="465" t="n">
        <v>3742.5140816</v>
      </c>
      <c r="G12" s="462" t="n"/>
      <c r="H12" s="466" t="n">
        <v>9135.8294164</v>
      </c>
      <c r="I12" s="333" t="n"/>
      <c r="J12" s="466">
        <f>F12+H12</f>
        <v/>
      </c>
    </row>
    <row r="13" ht="15" customHeight="1" s="340">
      <c r="B13" s="382" t="inlineStr">
        <is>
          <t>Всего по объекту:</t>
        </is>
      </c>
      <c r="C13" s="467" t="n"/>
      <c r="D13" s="467" t="n"/>
      <c r="E13" s="468" t="n"/>
      <c r="F13" s="336" t="n"/>
      <c r="G13" s="336" t="n"/>
      <c r="H13" s="336" t="n"/>
      <c r="I13" s="336" t="n"/>
      <c r="J13" s="336" t="n"/>
    </row>
    <row r="14" ht="15.75" customHeight="1" s="340">
      <c r="B14" s="383" t="inlineStr">
        <is>
          <t>Всего по объекту в сопоставимом уровне цен 4 кв. 2018 г:</t>
        </is>
      </c>
      <c r="C14" s="461" t="n"/>
      <c r="D14" s="461" t="n"/>
      <c r="E14" s="462" t="n"/>
      <c r="F14" s="469">
        <f>F12</f>
        <v/>
      </c>
      <c r="G14" s="462" t="n"/>
      <c r="H14" s="470">
        <f>H12</f>
        <v/>
      </c>
      <c r="I14" s="338" t="n"/>
      <c r="J14" s="470">
        <f>J12</f>
        <v/>
      </c>
    </row>
    <row r="15" ht="15" customHeight="1" s="340"/>
    <row r="16" ht="15" customHeight="1" s="340"/>
    <row r="17" ht="15" customHeight="1" s="340"/>
    <row r="18" ht="15" customHeight="1" s="340">
      <c r="C18" s="320" t="inlineStr">
        <is>
          <t>Составил ______________________     Е. М. Добровольская</t>
        </is>
      </c>
      <c r="D18" s="328" t="n"/>
      <c r="E18" s="328" t="n"/>
    </row>
    <row r="19" ht="15" customHeight="1" s="340">
      <c r="C19" s="327" t="inlineStr">
        <is>
          <t xml:space="preserve">                         (подпись, инициалы, фамилия)</t>
        </is>
      </c>
      <c r="D19" s="328" t="n"/>
      <c r="E19" s="328" t="n"/>
    </row>
    <row r="20" ht="15" customHeight="1" s="340">
      <c r="C20" s="320" t="n"/>
      <c r="D20" s="328" t="n"/>
      <c r="E20" s="328" t="n"/>
    </row>
    <row r="21" ht="15" customHeight="1" s="340">
      <c r="C21" s="320" t="inlineStr">
        <is>
          <t>Проверил ______________________        А.В. Костянецкая</t>
        </is>
      </c>
      <c r="D21" s="328" t="n"/>
      <c r="E21" s="328" t="n"/>
    </row>
    <row r="22" ht="15" customHeight="1" s="340">
      <c r="C22" s="327" t="inlineStr">
        <is>
          <t xml:space="preserve">                        (подпись, инициалы, фамилия)</t>
        </is>
      </c>
      <c r="D22" s="328" t="n"/>
      <c r="E22" s="328" t="n"/>
    </row>
    <row r="23" ht="15" customHeight="1" s="340"/>
    <row r="24" ht="15" customHeight="1" s="340"/>
    <row r="25" ht="15" customHeight="1" s="340"/>
    <row r="26" ht="15" customHeight="1" s="340"/>
    <row r="27" ht="15" customHeight="1" s="340"/>
    <row r="28" ht="15" customHeight="1" s="340"/>
  </sheetData>
  <mergeCells count="14">
    <mergeCell ref="F12:G12"/>
    <mergeCell ref="B3:J3"/>
    <mergeCell ref="D10:D11"/>
    <mergeCell ref="B4:K4"/>
    <mergeCell ref="D9:J9"/>
    <mergeCell ref="B13:E13"/>
    <mergeCell ref="F10:J10"/>
    <mergeCell ref="B7:K7"/>
    <mergeCell ref="B9:B11"/>
    <mergeCell ref="F14:G14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85"/>
  <sheetViews>
    <sheetView view="pageBreakPreview" zoomScale="70" workbookViewId="0">
      <selection activeCell="G29" sqref="G29"/>
    </sheetView>
  </sheetViews>
  <sheetFormatPr baseColWidth="8" defaultColWidth="9.140625" defaultRowHeight="15.75"/>
  <cols>
    <col width="9.140625" customWidth="1" style="342" min="1" max="1"/>
    <col width="12.5703125" customWidth="1" style="342" min="2" max="2"/>
    <col width="22.42578125" customWidth="1" style="342" min="3" max="3"/>
    <col width="49.7109375" customWidth="1" style="342" min="4" max="4"/>
    <col width="10.140625" customWidth="1" style="342" min="5" max="5"/>
    <col width="20.7109375" customWidth="1" style="342" min="6" max="6"/>
    <col width="20" customWidth="1" style="342" min="7" max="7"/>
    <col width="16.7109375" customWidth="1" style="342" min="8" max="8"/>
    <col width="9.140625" customWidth="1" style="342" min="9" max="10"/>
    <col width="15" customWidth="1" style="342" min="11" max="11"/>
    <col width="9.140625" customWidth="1" style="342" min="12" max="12"/>
  </cols>
  <sheetData>
    <row r="2">
      <c r="A2" s="369" t="inlineStr">
        <is>
          <t xml:space="preserve">Приложение № 3 </t>
        </is>
      </c>
    </row>
    <row r="3">
      <c r="A3" s="370" t="inlineStr">
        <is>
          <t>Объектная ресурсная ведомость</t>
        </is>
      </c>
    </row>
    <row r="4" ht="18.75" customHeight="1" s="340">
      <c r="A4" s="272" t="n"/>
      <c r="B4" s="272" t="n"/>
      <c r="C4" s="389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71" t="n"/>
    </row>
    <row r="6">
      <c r="A6" s="388" t="inlineStr">
        <is>
          <t>Наименование разрабатываемого показателя УНЦ - Ячейка реактора ТОР 35 кВ, 750 А, одинарный</t>
        </is>
      </c>
    </row>
    <row r="7">
      <c r="A7" s="388" t="n"/>
      <c r="B7" s="388" t="n"/>
      <c r="C7" s="388" t="n"/>
      <c r="D7" s="388" t="n"/>
      <c r="E7" s="388" t="n"/>
      <c r="F7" s="388" t="n"/>
      <c r="G7" s="388" t="n"/>
      <c r="H7" s="388" t="n"/>
    </row>
    <row r="8" ht="38.25" customHeight="1" s="340">
      <c r="A8" s="378" t="inlineStr">
        <is>
          <t>п/п</t>
        </is>
      </c>
      <c r="B8" s="378" t="inlineStr">
        <is>
          <t>№ЛСР</t>
        </is>
      </c>
      <c r="C8" s="378" t="inlineStr">
        <is>
          <t>Код ресурса</t>
        </is>
      </c>
      <c r="D8" s="378" t="inlineStr">
        <is>
          <t>Наименование ресурса</t>
        </is>
      </c>
      <c r="E8" s="378" t="inlineStr">
        <is>
          <t>Ед. изм.</t>
        </is>
      </c>
      <c r="F8" s="378" t="inlineStr">
        <is>
          <t>Кол-во единиц по данным объекта-представителя</t>
        </is>
      </c>
      <c r="G8" s="378" t="inlineStr">
        <is>
          <t>Сметная стоимость в ценах на 01.01.2000 (руб.)</t>
        </is>
      </c>
      <c r="H8" s="462" t="n"/>
    </row>
    <row r="9" ht="40.5" customHeight="1" s="340">
      <c r="A9" s="464" t="n"/>
      <c r="B9" s="464" t="n"/>
      <c r="C9" s="464" t="n"/>
      <c r="D9" s="464" t="n"/>
      <c r="E9" s="464" t="n"/>
      <c r="F9" s="464" t="n"/>
      <c r="G9" s="378" t="inlineStr">
        <is>
          <t>на ед.изм.</t>
        </is>
      </c>
      <c r="H9" s="378" t="inlineStr">
        <is>
          <t>общая</t>
        </is>
      </c>
    </row>
    <row r="10">
      <c r="A10" s="379" t="n">
        <v>1</v>
      </c>
      <c r="B10" s="379" t="n"/>
      <c r="C10" s="379" t="n">
        <v>2</v>
      </c>
      <c r="D10" s="379" t="inlineStr">
        <is>
          <t>З</t>
        </is>
      </c>
      <c r="E10" s="379" t="n">
        <v>4</v>
      </c>
      <c r="F10" s="379" t="n">
        <v>5</v>
      </c>
      <c r="G10" s="379" t="n">
        <v>6</v>
      </c>
      <c r="H10" s="379" t="n">
        <v>7</v>
      </c>
    </row>
    <row r="11" customFormat="1" s="237">
      <c r="A11" s="385" t="inlineStr">
        <is>
          <t>Затраты труда рабочих</t>
        </is>
      </c>
      <c r="B11" s="461" t="n"/>
      <c r="C11" s="461" t="n"/>
      <c r="D11" s="461" t="n"/>
      <c r="E11" s="462" t="n"/>
      <c r="F11" s="471" t="n">
        <v>2891.4656964657</v>
      </c>
      <c r="G11" s="283" t="n"/>
      <c r="H11" s="471">
        <f>SUM(H12:H13)</f>
        <v/>
      </c>
    </row>
    <row r="12">
      <c r="A12" s="265" t="n">
        <v>1</v>
      </c>
      <c r="B12" s="239" t="n"/>
      <c r="C12" s="265" t="inlineStr">
        <is>
          <t>1-3-8</t>
        </is>
      </c>
      <c r="D12" s="266" t="inlineStr">
        <is>
          <t>Затраты труда рабочих (средний разряд работы 3,8)</t>
        </is>
      </c>
      <c r="E12" s="414" t="inlineStr">
        <is>
          <t>чел.-ч</t>
        </is>
      </c>
      <c r="F12" s="472" t="n">
        <v>7.8195164538247</v>
      </c>
      <c r="G12" s="284" t="n">
        <v>9.4</v>
      </c>
      <c r="H12" s="284">
        <f>ROUND(F12*G12,2)</f>
        <v/>
      </c>
    </row>
    <row r="13">
      <c r="A13" s="271" t="n">
        <v>2</v>
      </c>
      <c r="B13" s="239" t="n"/>
      <c r="C13" s="265" t="inlineStr">
        <is>
          <t>1-4-0</t>
        </is>
      </c>
      <c r="D13" s="266" t="inlineStr">
        <is>
          <t>Затраты труда рабочих (средний разряд работы 4,0)</t>
        </is>
      </c>
      <c r="E13" s="414" t="inlineStr">
        <is>
          <t>чел.-ч</t>
        </is>
      </c>
      <c r="F13" s="472" t="n">
        <v>2883.6461800119</v>
      </c>
      <c r="G13" s="284" t="n">
        <v>9.619999999999999</v>
      </c>
      <c r="H13" s="284">
        <f>ROUND(F13*G13,2)</f>
        <v/>
      </c>
    </row>
    <row r="14">
      <c r="A14" s="384" t="inlineStr">
        <is>
          <t>Затраты труда машинистов</t>
        </is>
      </c>
      <c r="B14" s="461" t="n"/>
      <c r="C14" s="461" t="n"/>
      <c r="D14" s="461" t="n"/>
      <c r="E14" s="462" t="n"/>
      <c r="F14" s="385" t="n"/>
      <c r="G14" s="285" t="n"/>
      <c r="H14" s="471">
        <f>H15</f>
        <v/>
      </c>
    </row>
    <row r="15">
      <c r="A15" s="414" t="n">
        <v>3</v>
      </c>
      <c r="B15" s="386" t="n"/>
      <c r="C15" s="265" t="n">
        <v>2</v>
      </c>
      <c r="D15" s="266" t="inlineStr">
        <is>
          <t>Затраты труда машинистов</t>
        </is>
      </c>
      <c r="E15" s="414" t="inlineStr">
        <is>
          <t>чел.-ч</t>
        </is>
      </c>
      <c r="F15" s="472" t="n">
        <v>826.6643</v>
      </c>
      <c r="G15" s="284" t="n"/>
      <c r="H15" s="473" t="n">
        <v>3749.03</v>
      </c>
    </row>
    <row r="16" customFormat="1" s="237">
      <c r="A16" s="385" t="inlineStr">
        <is>
          <t>Машины и механизмы</t>
        </is>
      </c>
      <c r="B16" s="461" t="n"/>
      <c r="C16" s="461" t="n"/>
      <c r="D16" s="461" t="n"/>
      <c r="E16" s="462" t="n"/>
      <c r="F16" s="385" t="n"/>
      <c r="G16" s="285" t="n"/>
      <c r="H16" s="471">
        <f>SUM(H17:H27)</f>
        <v/>
      </c>
    </row>
    <row r="17">
      <c r="A17" s="414" t="n">
        <v>4</v>
      </c>
      <c r="B17" s="386" t="n"/>
      <c r="C17" s="265" t="inlineStr">
        <is>
          <t>91.10.01-002</t>
        </is>
      </c>
      <c r="D17" s="266" t="inlineStr">
        <is>
          <t>Агрегаты наполнительно-опрессовочные до 300 м3/ч</t>
        </is>
      </c>
      <c r="E17" s="414" t="inlineStr">
        <is>
          <t>маш.-ч</t>
        </is>
      </c>
      <c r="F17" s="414" t="n">
        <v>328.35</v>
      </c>
      <c r="G17" s="282" t="n">
        <v>287.99</v>
      </c>
      <c r="H17" s="284">
        <f>ROUND(F17*G17,2)</f>
        <v/>
      </c>
      <c r="I17" s="274" t="n"/>
      <c r="J17" s="273" t="n"/>
      <c r="L17" s="274" t="n"/>
    </row>
    <row r="18" ht="25.5" customFormat="1" customHeight="1" s="237">
      <c r="A18" s="414" t="n">
        <v>5</v>
      </c>
      <c r="B18" s="386" t="n"/>
      <c r="C18" s="265" t="inlineStr">
        <is>
          <t>91.06.03-058</t>
        </is>
      </c>
      <c r="D18" s="266" t="inlineStr">
        <is>
          <t>Лебедки электрические тяговым усилием 156,96 кН (16 т)</t>
        </is>
      </c>
      <c r="E18" s="414" t="inlineStr">
        <is>
          <t>маш.-ч</t>
        </is>
      </c>
      <c r="F18" s="414" t="n">
        <v>153.45</v>
      </c>
      <c r="G18" s="282" t="n">
        <v>131.44</v>
      </c>
      <c r="H18" s="284">
        <f>ROUND(F18*G18,2)</f>
        <v/>
      </c>
      <c r="I18" s="274" t="n"/>
      <c r="L18" s="274" t="n"/>
    </row>
    <row r="19">
      <c r="A19" s="414" t="n">
        <v>6</v>
      </c>
      <c r="B19" s="386" t="n"/>
      <c r="C19" s="265" t="inlineStr">
        <is>
          <t>91.06.06-042</t>
        </is>
      </c>
      <c r="D19" s="266" t="inlineStr">
        <is>
          <t>Подъемники гидравлические, высота подъема 10 м</t>
        </is>
      </c>
      <c r="E19" s="414" t="inlineStr">
        <is>
          <t>маш.-ч</t>
        </is>
      </c>
      <c r="F19" s="414" t="n">
        <v>223.8</v>
      </c>
      <c r="G19" s="282" t="n">
        <v>29.6</v>
      </c>
      <c r="H19" s="284">
        <f>ROUND(F19*G19,2)</f>
        <v/>
      </c>
      <c r="I19" s="274" t="n"/>
      <c r="L19" s="274" t="n"/>
    </row>
    <row r="20" ht="25.5" customHeight="1" s="340">
      <c r="A20" s="414" t="n">
        <v>7</v>
      </c>
      <c r="B20" s="386" t="n"/>
      <c r="C20" s="265" t="inlineStr">
        <is>
          <t>91.05.05-014</t>
        </is>
      </c>
      <c r="D20" s="266" t="inlineStr">
        <is>
          <t>Краны на автомобильном ходу, грузоподъемность 10 т</t>
        </is>
      </c>
      <c r="E20" s="414" t="inlineStr">
        <is>
          <t>маш.-ч</t>
        </is>
      </c>
      <c r="F20" s="414" t="n">
        <v>51.5904</v>
      </c>
      <c r="G20" s="282" t="n">
        <v>111.99</v>
      </c>
      <c r="H20" s="284">
        <f>ROUND(F20*G20,2)</f>
        <v/>
      </c>
      <c r="I20" s="274" t="n"/>
      <c r="L20" s="274" t="n"/>
    </row>
    <row r="21">
      <c r="A21" s="414" t="n">
        <v>8</v>
      </c>
      <c r="B21" s="386" t="n"/>
      <c r="C21" s="265" t="inlineStr">
        <is>
          <t>91.14.02-001</t>
        </is>
      </c>
      <c r="D21" s="266" t="inlineStr">
        <is>
          <t>Автомобили бортовые, грузоподъемность до 5 т</t>
        </is>
      </c>
      <c r="E21" s="414" t="inlineStr">
        <is>
          <t>маш.-ч</t>
        </is>
      </c>
      <c r="F21" s="414" t="n">
        <v>51.5904</v>
      </c>
      <c r="G21" s="282" t="n">
        <v>65.70999999999999</v>
      </c>
      <c r="H21" s="284">
        <f>ROUND(F21*G21,2)</f>
        <v/>
      </c>
      <c r="I21" s="274" t="n"/>
      <c r="L21" s="274" t="n"/>
    </row>
    <row r="22">
      <c r="A22" s="414" t="n">
        <v>9</v>
      </c>
      <c r="B22" s="386" t="n"/>
      <c r="C22" s="265" t="inlineStr">
        <is>
          <t>91.06.09-001</t>
        </is>
      </c>
      <c r="D22" s="266" t="inlineStr">
        <is>
          <t>Вышки телескопические 25 м</t>
        </is>
      </c>
      <c r="E22" s="414" t="inlineStr">
        <is>
          <t>маш.-ч</t>
        </is>
      </c>
      <c r="F22" s="414" t="n">
        <v>16.7</v>
      </c>
      <c r="G22" s="282" t="n">
        <v>142.7</v>
      </c>
      <c r="H22" s="284">
        <f>ROUND(F22*G22,2)</f>
        <v/>
      </c>
      <c r="I22" s="274" t="n"/>
      <c r="L22" s="274" t="n"/>
    </row>
    <row r="23" ht="25.5" customHeight="1" s="340">
      <c r="A23" s="414" t="n">
        <v>10</v>
      </c>
      <c r="B23" s="386" t="n"/>
      <c r="C23" s="265" t="inlineStr">
        <is>
          <t>91.06.01-003</t>
        </is>
      </c>
      <c r="D23" s="266" t="inlineStr">
        <is>
          <t>Домкраты гидравлические, грузоподъемность 63-100 т</t>
        </is>
      </c>
      <c r="E23" s="414" t="inlineStr">
        <is>
          <t>маш.-ч</t>
        </is>
      </c>
      <c r="F23" s="414" t="n">
        <v>733.2</v>
      </c>
      <c r="G23" s="282" t="n">
        <v>0.9</v>
      </c>
      <c r="H23" s="284">
        <f>ROUND(F23*G23,2)</f>
        <v/>
      </c>
      <c r="I23" s="274" t="n"/>
    </row>
    <row r="24" ht="25.5" customHeight="1" s="340">
      <c r="A24" s="414" t="n">
        <v>11</v>
      </c>
      <c r="B24" s="386" t="n"/>
      <c r="C24" s="265" t="inlineStr">
        <is>
          <t>91.17.04-233</t>
        </is>
      </c>
      <c r="D24" s="266" t="inlineStr">
        <is>
          <t>Установки для сварки ручной дуговой (постоянного тока)</t>
        </is>
      </c>
      <c r="E24" s="414" t="inlineStr">
        <is>
          <t>маш.-ч</t>
        </is>
      </c>
      <c r="F24" s="414" t="n">
        <v>2.798</v>
      </c>
      <c r="G24" s="282" t="n">
        <v>8.1</v>
      </c>
      <c r="H24" s="284">
        <f>ROUND(F24*G24,2)</f>
        <v/>
      </c>
    </row>
    <row r="25">
      <c r="A25" s="414" t="n">
        <v>12</v>
      </c>
      <c r="B25" s="386" t="n"/>
      <c r="C25" s="265" t="inlineStr">
        <is>
          <t>91.21.22-491</t>
        </is>
      </c>
      <c r="D25" s="266" t="inlineStr">
        <is>
          <t>Шинотрубогибы</t>
        </is>
      </c>
      <c r="E25" s="414" t="inlineStr">
        <is>
          <t>маш.-ч</t>
        </is>
      </c>
      <c r="F25" s="414" t="n">
        <v>1.1835</v>
      </c>
      <c r="G25" s="282" t="n">
        <v>15.24</v>
      </c>
      <c r="H25" s="284">
        <f>ROUND(F25*G25,2)</f>
        <v/>
      </c>
    </row>
    <row r="26" ht="25.5" customHeight="1" s="340">
      <c r="A26" s="414" t="n">
        <v>13</v>
      </c>
      <c r="B26" s="386" t="n"/>
      <c r="C26" s="265" t="inlineStr">
        <is>
          <t>91.21.22-703</t>
        </is>
      </c>
      <c r="D26" s="266" t="inlineStr">
        <is>
          <t>Молотки-перфораторы гидравлические, диаметр выбуриваемых отверстий 25-50 мм</t>
        </is>
      </c>
      <c r="E26" s="414" t="inlineStr">
        <is>
          <t>маш.-ч</t>
        </is>
      </c>
      <c r="F26" s="414" t="n">
        <v>1.795</v>
      </c>
      <c r="G26" s="282" t="n">
        <v>8.09</v>
      </c>
      <c r="H26" s="284">
        <f>ROUND(F26*G26,2)</f>
        <v/>
      </c>
    </row>
    <row r="27">
      <c r="A27" s="414" t="n">
        <v>14</v>
      </c>
      <c r="B27" s="386" t="n"/>
      <c r="C27" s="265" t="inlineStr">
        <is>
          <t>91.21.19-031</t>
        </is>
      </c>
      <c r="D27" s="266" t="inlineStr">
        <is>
          <t>Станки сверлильные</t>
        </is>
      </c>
      <c r="E27" s="414" t="inlineStr">
        <is>
          <t>маш.-ч</t>
        </is>
      </c>
      <c r="F27" s="414" t="n">
        <v>0.2145</v>
      </c>
      <c r="G27" s="282" t="n">
        <v>2.36</v>
      </c>
      <c r="H27" s="284">
        <f>ROUND(F27*G27,2)</f>
        <v/>
      </c>
    </row>
    <row r="28" ht="15" customHeight="1" s="340">
      <c r="A28" s="384" t="inlineStr">
        <is>
          <t>Оборудование</t>
        </is>
      </c>
      <c r="B28" s="461" t="n"/>
      <c r="C28" s="461" t="n"/>
      <c r="D28" s="461" t="n"/>
      <c r="E28" s="462" t="n"/>
      <c r="F28" s="283" t="n"/>
      <c r="G28" s="283" t="n"/>
      <c r="H28" s="471">
        <f>SUM(H29:H30)</f>
        <v/>
      </c>
    </row>
    <row r="29" ht="20.25" customHeight="1" s="340">
      <c r="A29" s="271" t="n">
        <v>15</v>
      </c>
      <c r="B29" s="384" t="n"/>
      <c r="C29" s="339" t="inlineStr">
        <is>
          <t>Прайс из СД ОП</t>
        </is>
      </c>
      <c r="D29" s="312" t="inlineStr">
        <is>
          <t>Реактор токоограничивающий сухой 750А</t>
        </is>
      </c>
      <c r="E29" s="339" t="inlineStr">
        <is>
          <t>компл.</t>
        </is>
      </c>
      <c r="F29" s="339" t="n">
        <v>2</v>
      </c>
      <c r="G29" s="284" t="n">
        <v>964610.47</v>
      </c>
      <c r="H29" s="284">
        <f>ROUND(F29*G29,2)</f>
        <v/>
      </c>
      <c r="I29" s="277" t="n"/>
    </row>
    <row r="30" ht="27" customHeight="1" s="340">
      <c r="A30" s="271" t="n">
        <v>16</v>
      </c>
      <c r="B30" s="384" t="n"/>
      <c r="C30" s="339" t="inlineStr">
        <is>
          <t>Прайс из СД ОП</t>
        </is>
      </c>
      <c r="D30" s="312" t="inlineStr">
        <is>
          <t>Ограничитель перенапряжения 35кВ ОПН-35</t>
        </is>
      </c>
      <c r="E30" s="339" t="inlineStr">
        <is>
          <t>шт</t>
        </is>
      </c>
      <c r="F30" s="339" t="n">
        <v>12</v>
      </c>
      <c r="G30" s="284" t="n">
        <v>5458.47</v>
      </c>
      <c r="H30" s="284">
        <f>ROUND(F30*G30,2)</f>
        <v/>
      </c>
    </row>
    <row r="31">
      <c r="A31" s="385" t="inlineStr">
        <is>
          <t>Материалы</t>
        </is>
      </c>
      <c r="B31" s="461" t="n"/>
      <c r="C31" s="461" t="n"/>
      <c r="D31" s="461" t="n"/>
      <c r="E31" s="462" t="n"/>
      <c r="F31" s="385" t="n"/>
      <c r="G31" s="285" t="n"/>
      <c r="H31" s="471">
        <f>SUM(H32:H78)</f>
        <v/>
      </c>
    </row>
    <row r="32">
      <c r="A32" s="271" t="n">
        <v>17</v>
      </c>
      <c r="B32" s="386" t="n"/>
      <c r="C32" s="265" t="inlineStr">
        <is>
          <t>22.2.01.05-0052</t>
        </is>
      </c>
      <c r="D32" s="266" t="inlineStr">
        <is>
          <t>Изолятор опорный ИОС-35-500-03 УХЛ, Т1</t>
        </is>
      </c>
      <c r="E32" s="414" t="inlineStr">
        <is>
          <t>шт</t>
        </is>
      </c>
      <c r="F32" s="414" t="n">
        <v>180</v>
      </c>
      <c r="G32" s="284" t="n">
        <v>555.4400000000001</v>
      </c>
      <c r="H32" s="284">
        <f>ROUND(F32*G32,2)</f>
        <v/>
      </c>
      <c r="I32" s="277" t="n"/>
      <c r="K32" s="274" t="n"/>
    </row>
    <row r="33">
      <c r="A33" s="271" t="n">
        <v>18</v>
      </c>
      <c r="B33" s="386" t="n"/>
      <c r="C33" s="265" t="inlineStr">
        <is>
          <t>22.2.01.03-0003</t>
        </is>
      </c>
      <c r="D33" s="266" t="inlineStr">
        <is>
          <t>Изолятор подвесной стеклянный ПСД-70Е</t>
        </is>
      </c>
      <c r="E33" s="414" t="inlineStr">
        <is>
          <t>шт</t>
        </is>
      </c>
      <c r="F33" s="414" t="n">
        <v>460</v>
      </c>
      <c r="G33" s="284" t="n">
        <v>169.25</v>
      </c>
      <c r="H33" s="284">
        <f>ROUND(F33*G33,2)</f>
        <v/>
      </c>
      <c r="I33" s="277" t="n"/>
      <c r="K33" s="274" t="n"/>
    </row>
    <row r="34">
      <c r="A34" s="271" t="n">
        <v>19</v>
      </c>
      <c r="B34" s="386" t="n"/>
      <c r="C34" s="265" t="inlineStr">
        <is>
          <t>20.5.04.04-0016</t>
        </is>
      </c>
      <c r="D34" s="266" t="inlineStr">
        <is>
          <t>Зажим натяжной НАС-600-1</t>
        </is>
      </c>
      <c r="E34" s="414" t="inlineStr">
        <is>
          <t>шт</t>
        </is>
      </c>
      <c r="F34" s="414" t="n">
        <v>170</v>
      </c>
      <c r="G34" s="284" t="n">
        <v>311.42</v>
      </c>
      <c r="H34" s="284">
        <f>ROUND(F34*G34,2)</f>
        <v/>
      </c>
      <c r="I34" s="277" t="n"/>
      <c r="K34" s="274" t="n"/>
    </row>
    <row r="35">
      <c r="A35" s="271" t="n">
        <v>20</v>
      </c>
      <c r="B35" s="386" t="n"/>
      <c r="C35" s="265" t="inlineStr">
        <is>
          <t>20.2.10.01-0002</t>
        </is>
      </c>
      <c r="D35" s="266" t="inlineStr">
        <is>
          <t>Наконечники кабельные алюминиевые</t>
        </is>
      </c>
      <c r="E35" s="414" t="inlineStr">
        <is>
          <t>100 шт</t>
        </is>
      </c>
      <c r="F35" s="414" t="n">
        <v>30</v>
      </c>
      <c r="G35" s="284" t="n">
        <v>1276</v>
      </c>
      <c r="H35" s="284">
        <f>ROUND(F35*G35,2)</f>
        <v/>
      </c>
      <c r="I35" s="277" t="n"/>
    </row>
    <row r="36">
      <c r="A36" s="271" t="n">
        <v>21</v>
      </c>
      <c r="B36" s="386" t="n"/>
      <c r="C36" s="265" t="inlineStr">
        <is>
          <t>22.2.02.04-0044</t>
        </is>
      </c>
      <c r="D36" s="266" t="inlineStr">
        <is>
          <t>Звено промежуточное трехлапчатое ПРТ-7/21-2</t>
        </is>
      </c>
      <c r="E36" s="414" t="inlineStr">
        <is>
          <t>шт</t>
        </is>
      </c>
      <c r="F36" s="414" t="n">
        <v>167.5</v>
      </c>
      <c r="G36" s="284" t="n">
        <v>45.25</v>
      </c>
      <c r="H36" s="284">
        <f>ROUND(F36*G36,2)</f>
        <v/>
      </c>
      <c r="I36" s="277" t="n"/>
    </row>
    <row r="37">
      <c r="A37" s="271" t="n">
        <v>22</v>
      </c>
      <c r="B37" s="386" t="n"/>
      <c r="C37" s="265" t="inlineStr">
        <is>
          <t>20.1.01.07-0006</t>
        </is>
      </c>
      <c r="D37" s="266" t="inlineStr">
        <is>
          <t>Зажим опорный АА-6-3</t>
        </is>
      </c>
      <c r="E37" s="414" t="inlineStr">
        <is>
          <t>шт</t>
        </is>
      </c>
      <c r="F37" s="414" t="n">
        <v>175</v>
      </c>
      <c r="G37" s="284" t="n">
        <v>39.49</v>
      </c>
      <c r="H37" s="284">
        <f>ROUND(F37*G37,2)</f>
        <v/>
      </c>
      <c r="I37" s="277" t="n"/>
    </row>
    <row r="38">
      <c r="A38" s="271" t="n">
        <v>23</v>
      </c>
      <c r="B38" s="386" t="n"/>
      <c r="C38" s="265" t="inlineStr">
        <is>
          <t>20.1.02.22-0001</t>
        </is>
      </c>
      <c r="D38" s="266" t="inlineStr">
        <is>
          <t>Ушко: двухлапчатое укороченное У2К-7-16</t>
        </is>
      </c>
      <c r="E38" s="414" t="inlineStr">
        <is>
          <t>шт</t>
        </is>
      </c>
      <c r="F38" s="414" t="n">
        <v>167.5</v>
      </c>
      <c r="G38" s="284" t="n">
        <v>34.73</v>
      </c>
      <c r="H38" s="284">
        <f>ROUND(F38*G38,2)</f>
        <v/>
      </c>
      <c r="I38" s="277" t="n"/>
    </row>
    <row r="39">
      <c r="A39" s="271" t="n">
        <v>24</v>
      </c>
      <c r="B39" s="386" t="n"/>
      <c r="C39" s="265" t="inlineStr">
        <is>
          <t>20.1.02.21-0043</t>
        </is>
      </c>
      <c r="D39" s="266" t="inlineStr">
        <is>
          <t>Узел крепления КГП-7-3</t>
        </is>
      </c>
      <c r="E39" s="414" t="inlineStr">
        <is>
          <t>шт</t>
        </is>
      </c>
      <c r="F39" s="414" t="n">
        <v>167.5</v>
      </c>
      <c r="G39" s="284" t="n">
        <v>25.55</v>
      </c>
      <c r="H39" s="284">
        <f>ROUND(F39*G39,2)</f>
        <v/>
      </c>
      <c r="I39" s="277" t="n"/>
    </row>
    <row r="40" ht="63.75" customHeight="1" s="340">
      <c r="A40" s="271" t="n">
        <v>25</v>
      </c>
      <c r="B40" s="386" t="n"/>
      <c r="C40" s="265" t="inlineStr">
        <is>
          <t>20.2.09.08-0031</t>
        </is>
      </c>
      <c r="D40" s="266" t="inlineStr">
        <is>
          <t>Муфта термоусаживаемая концевая наружной установки для кабеля на напряжение до 10 кВ, марки КНТп10-70/120 с болтовыми наконечниками и комплектом пайки для присоединения заземления (прим.  POLT-12C/1XO)</t>
        </is>
      </c>
      <c r="E40" s="414" t="inlineStr">
        <is>
          <t>компл</t>
        </is>
      </c>
      <c r="F40" s="414" t="n">
        <v>5</v>
      </c>
      <c r="G40" s="284" t="n">
        <v>542.5</v>
      </c>
      <c r="H40" s="284">
        <f>ROUND(F40*G40,2)</f>
        <v/>
      </c>
      <c r="I40" s="277" t="n"/>
    </row>
    <row r="41">
      <c r="A41" s="271" t="n">
        <v>26</v>
      </c>
      <c r="B41" s="386" t="n"/>
      <c r="C41" s="265" t="inlineStr">
        <is>
          <t>20.5.03.02-0001</t>
        </is>
      </c>
      <c r="D41" s="266" t="inlineStr">
        <is>
          <t>Шинодержатели 375/750 тип ШП, ШР</t>
        </is>
      </c>
      <c r="E41" s="414" t="inlineStr">
        <is>
          <t>шт</t>
        </is>
      </c>
      <c r="F41" s="414" t="n">
        <v>15</v>
      </c>
      <c r="G41" s="284" t="n">
        <v>163.88</v>
      </c>
      <c r="H41" s="284">
        <f>ROUND(F41*G41,2)</f>
        <v/>
      </c>
      <c r="I41" s="277" t="n"/>
    </row>
    <row r="42" ht="25.5" customHeight="1" s="340">
      <c r="A42" s="271" t="n">
        <v>27</v>
      </c>
      <c r="B42" s="386" t="n"/>
      <c r="C42" s="265" t="inlineStr">
        <is>
          <t>21.2.01.02-0094</t>
        </is>
      </c>
      <c r="D42" s="266" t="inlineStr">
        <is>
          <t>Провод неизолированный для воздушных линий электропередачи АС 300/39</t>
        </is>
      </c>
      <c r="E42" s="414" t="inlineStr">
        <is>
          <t>т</t>
        </is>
      </c>
      <c r="F42" s="414" t="n">
        <v>0.06</v>
      </c>
      <c r="G42" s="284" t="n">
        <v>32758.86</v>
      </c>
      <c r="H42" s="284">
        <f>ROUND(F42*G42,2)</f>
        <v/>
      </c>
      <c r="I42" s="277" t="n"/>
    </row>
    <row r="43">
      <c r="A43" s="271" t="n">
        <v>28</v>
      </c>
      <c r="B43" s="386" t="n"/>
      <c r="C43" s="265" t="inlineStr">
        <is>
          <t>20.1.02.14-1022</t>
        </is>
      </c>
      <c r="D43" s="266" t="inlineStr">
        <is>
          <t>Серьга СРС-7-16</t>
        </is>
      </c>
      <c r="E43" s="414" t="inlineStr">
        <is>
          <t>шт</t>
        </is>
      </c>
      <c r="F43" s="414" t="n">
        <v>167.5</v>
      </c>
      <c r="G43" s="284" t="n">
        <v>10.03</v>
      </c>
      <c r="H43" s="284">
        <f>ROUND(F43*G43,2)</f>
        <v/>
      </c>
      <c r="I43" s="277" t="n"/>
    </row>
    <row r="44" ht="25.5" customHeight="1" s="340">
      <c r="A44" s="271" t="n">
        <v>29</v>
      </c>
      <c r="B44" s="386" t="n"/>
      <c r="C44" s="265" t="inlineStr">
        <is>
          <t>07.2.07.04-0007</t>
        </is>
      </c>
      <c r="D44" s="266" t="inlineStr">
        <is>
          <t>Конструкции стальные индивидуальные решетчатые сварные, масса до 0,1 т</t>
        </is>
      </c>
      <c r="E44" s="414" t="inlineStr">
        <is>
          <t>т</t>
        </is>
      </c>
      <c r="F44" s="414" t="n">
        <v>0.11</v>
      </c>
      <c r="G44" s="284" t="n">
        <v>11500</v>
      </c>
      <c r="H44" s="284">
        <f>ROUND(F44*G44,2)</f>
        <v/>
      </c>
      <c r="I44" s="277" t="n"/>
    </row>
    <row r="45" customFormat="1" s="237">
      <c r="A45" s="271" t="n">
        <v>30</v>
      </c>
      <c r="B45" s="386" t="n"/>
      <c r="C45" s="265" t="inlineStr">
        <is>
          <t>20.1.02.05-0013</t>
        </is>
      </c>
      <c r="D45" s="266" t="inlineStr">
        <is>
          <t>Коромысло: универсальное трехлучевое 3КУ-16-1</t>
        </is>
      </c>
      <c r="E45" s="414" t="inlineStr">
        <is>
          <t>шт</t>
        </is>
      </c>
      <c r="F45" s="414" t="n">
        <v>2.5</v>
      </c>
      <c r="G45" s="284" t="n">
        <v>470.86</v>
      </c>
      <c r="H45" s="284">
        <f>ROUND(F45*G45,2)</f>
        <v/>
      </c>
      <c r="I45" s="277" t="n"/>
    </row>
    <row r="46">
      <c r="A46" s="271" t="n">
        <v>31</v>
      </c>
      <c r="B46" s="386" t="n"/>
      <c r="C46" s="265" t="inlineStr">
        <is>
          <t>20.2.02.06-0003</t>
        </is>
      </c>
      <c r="D46" s="266" t="inlineStr">
        <is>
          <t>Экран защитный: ЭЗ-500-6</t>
        </is>
      </c>
      <c r="E46" s="414" t="inlineStr">
        <is>
          <t>шт</t>
        </is>
      </c>
      <c r="F46" s="414" t="n">
        <v>2.5</v>
      </c>
      <c r="G46" s="284" t="n">
        <v>456.5</v>
      </c>
      <c r="H46" s="284">
        <f>ROUND(F46*G46,2)</f>
        <v/>
      </c>
      <c r="I46" s="277" t="n"/>
    </row>
    <row r="47">
      <c r="A47" s="271" t="n">
        <v>32</v>
      </c>
      <c r="B47" s="386" t="n"/>
      <c r="C47" s="265" t="inlineStr">
        <is>
          <t>10.1.02.02-0001</t>
        </is>
      </c>
      <c r="D47" s="266" t="inlineStr">
        <is>
          <t>Алюминий листовой (Пластина переходная АП 80Х8)</t>
        </is>
      </c>
      <c r="E47" s="414" t="inlineStr">
        <is>
          <t>т</t>
        </is>
      </c>
      <c r="F47" s="414" t="n">
        <v>0.0129</v>
      </c>
      <c r="G47" s="284" t="n">
        <v>64085.07</v>
      </c>
      <c r="H47" s="284">
        <f>ROUND(F47*G47,2)</f>
        <v/>
      </c>
      <c r="I47" s="277" t="n"/>
      <c r="K47" s="274" t="n"/>
    </row>
    <row r="48">
      <c r="A48" s="271" t="n">
        <v>33</v>
      </c>
      <c r="B48" s="386" t="n"/>
      <c r="C48" s="265" t="inlineStr">
        <is>
          <t>01.7.15.03-0042</t>
        </is>
      </c>
      <c r="D48" s="266" t="inlineStr">
        <is>
          <t>Болты с гайками и шайбами строительные</t>
        </is>
      </c>
      <c r="E48" s="414" t="inlineStr">
        <is>
          <t>кг</t>
        </is>
      </c>
      <c r="F48" s="414" t="n">
        <v>72.3515</v>
      </c>
      <c r="G48" s="284" t="n">
        <v>9.039999999999999</v>
      </c>
      <c r="H48" s="284">
        <f>ROUND(F48*G48,2)</f>
        <v/>
      </c>
      <c r="I48" s="277" t="n"/>
      <c r="K48" s="274" t="n"/>
    </row>
    <row r="49" ht="25.5" customHeight="1" s="340">
      <c r="A49" s="271" t="n">
        <v>34</v>
      </c>
      <c r="B49" s="386" t="n"/>
      <c r="C49" s="265" t="inlineStr">
        <is>
          <t>24.3.03.13-0415</t>
        </is>
      </c>
      <c r="D49" s="266" t="inlineStr">
        <is>
          <t>Трубы напорные полиэтиленовые, среднего типа, ПНД, номинальный наружный диаметр 63 мм</t>
        </is>
      </c>
      <c r="E49" s="414" t="inlineStr">
        <is>
          <t>м</t>
        </is>
      </c>
      <c r="F49" s="414" t="n">
        <v>25</v>
      </c>
      <c r="G49" s="284" t="n">
        <v>25.57</v>
      </c>
      <c r="H49" s="284">
        <f>ROUND(F49*G49,2)</f>
        <v/>
      </c>
      <c r="I49" s="277" t="n"/>
      <c r="K49" s="274" t="n"/>
    </row>
    <row r="50">
      <c r="A50" s="271" t="n">
        <v>35</v>
      </c>
      <c r="B50" s="386" t="n"/>
      <c r="C50" s="265" t="inlineStr">
        <is>
          <t>01.7.15.10-0035</t>
        </is>
      </c>
      <c r="D50" s="266" t="inlineStr">
        <is>
          <t>Скобы СК-21-1А</t>
        </is>
      </c>
      <c r="E50" s="414" t="inlineStr">
        <is>
          <t>шт</t>
        </is>
      </c>
      <c r="F50" s="414" t="n">
        <v>5</v>
      </c>
      <c r="G50" s="284" t="n">
        <v>116.92</v>
      </c>
      <c r="H50" s="284">
        <f>ROUND(F50*G50,2)</f>
        <v/>
      </c>
    </row>
    <row r="51" ht="25.5" customHeight="1" s="340">
      <c r="A51" s="271" t="n">
        <v>36</v>
      </c>
      <c r="B51" s="386" t="n"/>
      <c r="C51" s="265" t="inlineStr">
        <is>
          <t>01.3.01.06-0050</t>
        </is>
      </c>
      <c r="D51" s="266" t="inlineStr">
        <is>
          <t>Смазка универсальная тугоплавкая УТ (консталин жировой)</t>
        </is>
      </c>
      <c r="E51" s="414" t="inlineStr">
        <is>
          <t>т</t>
        </is>
      </c>
      <c r="F51" s="414" t="n">
        <v>0.03135</v>
      </c>
      <c r="G51" s="284" t="n">
        <v>17500</v>
      </c>
      <c r="H51" s="284">
        <f>ROUND(F51*G51,2)</f>
        <v/>
      </c>
    </row>
    <row r="52">
      <c r="A52" s="271" t="n">
        <v>37</v>
      </c>
      <c r="B52" s="386" t="n"/>
      <c r="C52" s="265" t="inlineStr">
        <is>
          <t>999-9950</t>
        </is>
      </c>
      <c r="D52" s="266" t="inlineStr">
        <is>
          <t>Вспомогательные ненормируемые ресурсы</t>
        </is>
      </c>
      <c r="E52" s="414" t="inlineStr">
        <is>
          <t>руб.</t>
        </is>
      </c>
      <c r="F52" s="414" t="n">
        <v>398.3672</v>
      </c>
      <c r="G52" s="284" t="n">
        <v>1</v>
      </c>
      <c r="H52" s="284">
        <f>ROUND(F52*G52,2)</f>
        <v/>
      </c>
    </row>
    <row r="53">
      <c r="A53" s="271" t="n">
        <v>38</v>
      </c>
      <c r="B53" s="386" t="n"/>
      <c r="C53" s="265" t="inlineStr">
        <is>
          <t>20.1.02.23-0082</t>
        </is>
      </c>
      <c r="D53" s="266" t="inlineStr">
        <is>
          <t>Перемычки гибкие, тип ПГС-50</t>
        </is>
      </c>
      <c r="E53" s="414" t="inlineStr">
        <is>
          <t>10 шт</t>
        </is>
      </c>
      <c r="F53" s="414" t="n">
        <v>10</v>
      </c>
      <c r="G53" s="284" t="n">
        <v>39</v>
      </c>
      <c r="H53" s="284">
        <f>ROUND(F53*G53,2)</f>
        <v/>
      </c>
    </row>
    <row r="54">
      <c r="A54" s="271" t="n">
        <v>39</v>
      </c>
      <c r="B54" s="386" t="n"/>
      <c r="C54" s="265" t="inlineStr">
        <is>
          <t>20.1.02.05-0011</t>
        </is>
      </c>
      <c r="D54" s="266" t="inlineStr">
        <is>
          <t>Коромысло: универсальное 2КУ-12-1</t>
        </is>
      </c>
      <c r="E54" s="414" t="inlineStr">
        <is>
          <t>шт</t>
        </is>
      </c>
      <c r="F54" s="414" t="n">
        <v>2.5</v>
      </c>
      <c r="G54" s="284" t="n">
        <v>127.11</v>
      </c>
      <c r="H54" s="284">
        <f>ROUND(F54*G54,2)</f>
        <v/>
      </c>
    </row>
    <row r="55">
      <c r="A55" s="271" t="n">
        <v>40</v>
      </c>
      <c r="B55" s="386" t="n"/>
      <c r="C55" s="265" t="inlineStr">
        <is>
          <t>20.1.02.21-0035</t>
        </is>
      </c>
      <c r="D55" s="266" t="inlineStr">
        <is>
          <t>Узел крепления КГН-7-5</t>
        </is>
      </c>
      <c r="E55" s="414" t="inlineStr">
        <is>
          <t>шт</t>
        </is>
      </c>
      <c r="F55" s="414" t="n">
        <v>2.5</v>
      </c>
      <c r="G55" s="284" t="n">
        <v>122.68</v>
      </c>
      <c r="H55" s="284">
        <f>ROUND(F55*G55,2)</f>
        <v/>
      </c>
    </row>
    <row r="56">
      <c r="A56" s="271" t="n">
        <v>41</v>
      </c>
      <c r="B56" s="386" t="n"/>
      <c r="C56" s="265" t="inlineStr">
        <is>
          <t>01.7.15.10-0038</t>
        </is>
      </c>
      <c r="D56" s="266" t="inlineStr">
        <is>
          <t>Скобы трехлапчатые СКТ-16-1</t>
        </is>
      </c>
      <c r="E56" s="414" t="inlineStr">
        <is>
          <t>шт</t>
        </is>
      </c>
      <c r="F56" s="414" t="n">
        <v>2.5</v>
      </c>
      <c r="G56" s="284" t="n">
        <v>113.53</v>
      </c>
      <c r="H56" s="284">
        <f>ROUND(F56*G56,2)</f>
        <v/>
      </c>
    </row>
    <row r="57">
      <c r="A57" s="271" t="n">
        <v>42</v>
      </c>
      <c r="B57" s="386" t="n"/>
      <c r="C57" s="265" t="inlineStr">
        <is>
          <t>20.1.02.22-0013</t>
        </is>
      </c>
      <c r="D57" s="266" t="inlineStr">
        <is>
          <t>Ушко: специальное УС-7-16</t>
        </is>
      </c>
      <c r="E57" s="414" t="inlineStr">
        <is>
          <t>шт</t>
        </is>
      </c>
      <c r="F57" s="414" t="n">
        <v>2.5</v>
      </c>
      <c r="G57" s="284" t="n">
        <v>88.97</v>
      </c>
      <c r="H57" s="284">
        <f>ROUND(F57*G57,2)</f>
        <v/>
      </c>
    </row>
    <row r="58">
      <c r="A58" s="271" t="n">
        <v>43</v>
      </c>
      <c r="B58" s="386" t="n"/>
      <c r="C58" s="265" t="inlineStr">
        <is>
          <t>01.7.15.10-0031</t>
        </is>
      </c>
      <c r="D58" s="266" t="inlineStr">
        <is>
          <t>Скобы СК-7-1А</t>
        </is>
      </c>
      <c r="E58" s="414" t="inlineStr">
        <is>
          <t>шт</t>
        </is>
      </c>
      <c r="F58" s="414" t="n">
        <v>7.5</v>
      </c>
      <c r="G58" s="284" t="n">
        <v>28.07</v>
      </c>
      <c r="H58" s="284">
        <f>ROUND(F58*G58,2)</f>
        <v/>
      </c>
    </row>
    <row r="59">
      <c r="A59" s="271" t="n">
        <v>44</v>
      </c>
      <c r="B59" s="386" t="n"/>
      <c r="C59" s="265" t="inlineStr">
        <is>
          <t>01.7.15.10-0034</t>
        </is>
      </c>
      <c r="D59" s="266" t="inlineStr">
        <is>
          <t>Скобы СК-16-1А</t>
        </is>
      </c>
      <c r="E59" s="414" t="inlineStr">
        <is>
          <t>шт</t>
        </is>
      </c>
      <c r="F59" s="414" t="n">
        <v>2.5</v>
      </c>
      <c r="G59" s="284" t="n">
        <v>70.76000000000001</v>
      </c>
      <c r="H59" s="284">
        <f>ROUND(F59*G59,2)</f>
        <v/>
      </c>
    </row>
    <row r="60" customFormat="1" s="237">
      <c r="A60" s="271" t="n">
        <v>45</v>
      </c>
      <c r="B60" s="386" t="n"/>
      <c r="C60" s="265" t="inlineStr">
        <is>
          <t>20.1.02.05-0003</t>
        </is>
      </c>
      <c r="D60" s="266" t="inlineStr">
        <is>
          <t>Коромысло: 2КД-7-1С</t>
        </is>
      </c>
      <c r="E60" s="414" t="inlineStr">
        <is>
          <t>шт</t>
        </is>
      </c>
      <c r="F60" s="414" t="n">
        <v>2.5</v>
      </c>
      <c r="G60" s="284" t="n">
        <v>50.46</v>
      </c>
      <c r="H60" s="284">
        <f>ROUND(F60*G60,2)</f>
        <v/>
      </c>
    </row>
    <row r="61">
      <c r="A61" s="271" t="n">
        <v>46</v>
      </c>
      <c r="B61" s="386" t="n"/>
      <c r="C61" s="265" t="inlineStr">
        <is>
          <t>20.1.02.05-0008</t>
        </is>
      </c>
      <c r="D61" s="266" t="inlineStr">
        <is>
          <t>Коромысло: К2-7-1С</t>
        </is>
      </c>
      <c r="E61" s="414" t="inlineStr">
        <is>
          <t>шт</t>
        </is>
      </c>
      <c r="F61" s="414" t="n">
        <v>2.5</v>
      </c>
      <c r="G61" s="284" t="n">
        <v>48.16</v>
      </c>
      <c r="H61" s="284">
        <f>ROUND(F61*G61,2)</f>
        <v/>
      </c>
    </row>
    <row r="62">
      <c r="A62" s="271" t="n">
        <v>47</v>
      </c>
      <c r="B62" s="386" t="n"/>
      <c r="C62" s="265" t="inlineStr">
        <is>
          <t>22.2.02.04-0017</t>
        </is>
      </c>
      <c r="D62" s="266" t="inlineStr">
        <is>
          <t>Звено промежуточное прямое двойное 2ПР-7-1</t>
        </is>
      </c>
      <c r="E62" s="414" t="inlineStr">
        <is>
          <t>шт</t>
        </is>
      </c>
      <c r="F62" s="414" t="n">
        <v>2.5</v>
      </c>
      <c r="G62" s="284" t="n">
        <v>41.1</v>
      </c>
      <c r="H62" s="284">
        <f>ROUND(F62*G62,2)</f>
        <v/>
      </c>
      <c r="K62" s="274" t="n"/>
    </row>
    <row r="63">
      <c r="A63" s="271" t="n">
        <v>48</v>
      </c>
      <c r="B63" s="386" t="n"/>
      <c r="C63" s="265" t="inlineStr">
        <is>
          <t>22.2.02.04-0001</t>
        </is>
      </c>
      <c r="D63" s="266" t="inlineStr">
        <is>
          <t>Звено промежуточное вывернутое ПРВ-7-1</t>
        </is>
      </c>
      <c r="E63" s="414" t="inlineStr">
        <is>
          <t>шт</t>
        </is>
      </c>
      <c r="F63" s="414" t="n">
        <v>2.5</v>
      </c>
      <c r="G63" s="284" t="n">
        <v>31.44</v>
      </c>
      <c r="H63" s="284">
        <f>ROUND(F63*G63,2)</f>
        <v/>
      </c>
      <c r="K63" s="274" t="n"/>
    </row>
    <row r="64">
      <c r="A64" s="271" t="n">
        <v>49</v>
      </c>
      <c r="B64" s="386" t="n"/>
      <c r="C64" s="265" t="inlineStr">
        <is>
          <t>22.2.02.04-0021</t>
        </is>
      </c>
      <c r="D64" s="266" t="inlineStr">
        <is>
          <t>Звено промежуточное прямое ПР-7-6</t>
        </is>
      </c>
      <c r="E64" s="414" t="inlineStr">
        <is>
          <t>шт</t>
        </is>
      </c>
      <c r="F64" s="414" t="n">
        <v>2.5</v>
      </c>
      <c r="G64" s="284" t="n">
        <v>27.04</v>
      </c>
      <c r="H64" s="284">
        <f>ROUND(F64*G64,2)</f>
        <v/>
      </c>
      <c r="K64" s="274" t="n"/>
    </row>
    <row r="65">
      <c r="A65" s="271" t="n">
        <v>50</v>
      </c>
      <c r="B65" s="386" t="n"/>
      <c r="C65" s="265" t="inlineStr">
        <is>
          <t>20.1.02.14-1014</t>
        </is>
      </c>
      <c r="D65" s="266" t="inlineStr">
        <is>
          <t>Серьга СР-7-16</t>
        </is>
      </c>
      <c r="E65" s="414" t="inlineStr">
        <is>
          <t>шт</t>
        </is>
      </c>
      <c r="F65" s="414" t="n">
        <v>2.5</v>
      </c>
      <c r="G65" s="284" t="n">
        <v>9.359999999999999</v>
      </c>
      <c r="H65" s="284">
        <f>ROUND(F65*G65,2)</f>
        <v/>
      </c>
    </row>
    <row r="66">
      <c r="A66" s="271" t="n">
        <v>51</v>
      </c>
      <c r="B66" s="386" t="n"/>
      <c r="C66" s="265" t="inlineStr">
        <is>
          <t>01.7.15.07-0031</t>
        </is>
      </c>
      <c r="D66" s="266" t="inlineStr">
        <is>
          <t>Дюбели распорные с гайкой</t>
        </is>
      </c>
      <c r="E66" s="414" t="inlineStr">
        <is>
          <t>100 шт</t>
        </is>
      </c>
      <c r="F66" s="414" t="n">
        <v>0.08799999999999999</v>
      </c>
      <c r="G66" s="284" t="n">
        <v>110</v>
      </c>
      <c r="H66" s="284">
        <f>ROUND(F66*G66,2)</f>
        <v/>
      </c>
    </row>
    <row r="67" ht="25.5" customHeight="1" s="340">
      <c r="A67" s="271" t="n">
        <v>52</v>
      </c>
      <c r="B67" s="386" t="n"/>
      <c r="C67" s="265" t="inlineStr">
        <is>
          <t>03.2.01.01-0003</t>
        </is>
      </c>
      <c r="D67" s="266" t="inlineStr">
        <is>
          <t>Портландцемент общестроительного назначения бездобавочный М500 Д0 (ЦЕМ I 42,5Н)</t>
        </is>
      </c>
      <c r="E67" s="414" t="inlineStr">
        <is>
          <t>т</t>
        </is>
      </c>
      <c r="F67" s="414" t="n">
        <v>0.0198</v>
      </c>
      <c r="G67" s="284" t="n">
        <v>480</v>
      </c>
      <c r="H67" s="284">
        <f>ROUND(F67*G67,2)</f>
        <v/>
      </c>
    </row>
    <row r="68">
      <c r="A68" s="271" t="n">
        <v>53</v>
      </c>
      <c r="B68" s="386" t="n"/>
      <c r="C68" s="265" t="inlineStr">
        <is>
          <t>01.3.01.01-0001</t>
        </is>
      </c>
      <c r="D68" s="266" t="inlineStr">
        <is>
          <t>Бензин авиационный Б-70</t>
        </is>
      </c>
      <c r="E68" s="414" t="inlineStr">
        <is>
          <t>т</t>
        </is>
      </c>
      <c r="F68" s="414" t="n">
        <v>0.002</v>
      </c>
      <c r="G68" s="284" t="n">
        <v>4488.4</v>
      </c>
      <c r="H68" s="284">
        <f>ROUND(F68*G68,2)</f>
        <v/>
      </c>
    </row>
    <row r="69">
      <c r="A69" s="271" t="n">
        <v>54</v>
      </c>
      <c r="B69" s="386" t="n"/>
      <c r="C69" s="265" t="inlineStr">
        <is>
          <t>14.4.02.09-0001</t>
        </is>
      </c>
      <c r="D69" s="266" t="inlineStr">
        <is>
          <t>Краска</t>
        </is>
      </c>
      <c r="E69" s="414" t="inlineStr">
        <is>
          <t>кг</t>
        </is>
      </c>
      <c r="F69" s="414" t="n">
        <v>0.3135</v>
      </c>
      <c r="G69" s="284" t="n">
        <v>28.6</v>
      </c>
      <c r="H69" s="284">
        <f>ROUND(F69*G69,2)</f>
        <v/>
      </c>
    </row>
    <row r="70">
      <c r="A70" s="271" t="n">
        <v>55</v>
      </c>
      <c r="B70" s="386" t="n"/>
      <c r="C70" s="265" t="inlineStr">
        <is>
          <t>01.7.11.07-0034</t>
        </is>
      </c>
      <c r="D70" s="266" t="inlineStr">
        <is>
          <t>Электроды сварочные Э42А, диаметр 4 мм</t>
        </is>
      </c>
      <c r="E70" s="414" t="inlineStr">
        <is>
          <t>кг</t>
        </is>
      </c>
      <c r="F70" s="414" t="n">
        <v>0.702</v>
      </c>
      <c r="G70" s="284" t="n">
        <v>10.57</v>
      </c>
      <c r="H70" s="284">
        <f>ROUND(F70*G70,2)</f>
        <v/>
      </c>
    </row>
    <row r="71">
      <c r="A71" s="271" t="n">
        <v>56</v>
      </c>
      <c r="B71" s="386" t="n"/>
      <c r="C71" s="265" t="inlineStr">
        <is>
          <t>14.1.02.01-0002</t>
        </is>
      </c>
      <c r="D71" s="266" t="inlineStr">
        <is>
          <t>Клей БМК-5к</t>
        </is>
      </c>
      <c r="E71" s="414" t="inlineStr">
        <is>
          <t>кг</t>
        </is>
      </c>
      <c r="F71" s="414" t="n">
        <v>0.1375</v>
      </c>
      <c r="G71" s="284" t="n">
        <v>25.8</v>
      </c>
      <c r="H71" s="284">
        <f>ROUND(F71*G71,2)</f>
        <v/>
      </c>
    </row>
    <row r="72">
      <c r="A72" s="271" t="n">
        <v>57</v>
      </c>
      <c r="B72" s="386" t="n"/>
      <c r="C72" s="265" t="inlineStr">
        <is>
          <t>01.3.02.02-0001</t>
        </is>
      </c>
      <c r="D72" s="266" t="inlineStr">
        <is>
          <t>Аргон газообразный, сорт I</t>
        </is>
      </c>
      <c r="E72" s="414" t="inlineStr">
        <is>
          <t>м3</t>
        </is>
      </c>
      <c r="F72" s="414" t="n">
        <v>0.0825</v>
      </c>
      <c r="G72" s="284" t="n">
        <v>17.86</v>
      </c>
      <c r="H72" s="284">
        <f>ROUND(F72*G72,2)</f>
        <v/>
      </c>
    </row>
    <row r="73">
      <c r="A73" s="271" t="n">
        <v>58</v>
      </c>
      <c r="B73" s="386" t="n"/>
      <c r="C73" s="265" t="inlineStr">
        <is>
          <t>01.7.06.07-0001</t>
        </is>
      </c>
      <c r="D73" s="266" t="inlineStr">
        <is>
          <t>Лента К226</t>
        </is>
      </c>
      <c r="E73" s="414" t="inlineStr">
        <is>
          <t>100 м</t>
        </is>
      </c>
      <c r="F73" s="414" t="n">
        <v>0.012</v>
      </c>
      <c r="G73" s="284" t="n">
        <v>120</v>
      </c>
      <c r="H73" s="284">
        <f>ROUND(F73*G73,2)</f>
        <v/>
      </c>
    </row>
    <row r="74">
      <c r="A74" s="271" t="n">
        <v>59</v>
      </c>
      <c r="B74" s="386" t="n"/>
      <c r="C74" s="265" t="inlineStr">
        <is>
          <t>01.7.15.11-0061</t>
        </is>
      </c>
      <c r="D74" s="266" t="inlineStr">
        <is>
          <t>Шайбы пружинные</t>
        </is>
      </c>
      <c r="E74" s="414" t="inlineStr">
        <is>
          <t>т</t>
        </is>
      </c>
      <c r="F74" s="414" t="n">
        <v>4.25e-05</v>
      </c>
      <c r="G74" s="284" t="n">
        <v>31600</v>
      </c>
      <c r="H74" s="284">
        <f>ROUND(F74*G74,2)</f>
        <v/>
      </c>
    </row>
    <row r="75" ht="38.25" customFormat="1" customHeight="1" s="237">
      <c r="A75" s="271" t="n">
        <v>60</v>
      </c>
      <c r="B75" s="386" t="n"/>
      <c r="C75" s="265" t="inlineStr">
        <is>
          <t>10.1.02.04-0009</t>
        </is>
      </c>
      <c r="D75" s="266" t="inlineStr">
        <is>
          <t>Прутки алюминиевые круглого сечения, марка АД1, нормальной точности и прочности, немерной длины, диаметр 135-200 мм</t>
        </is>
      </c>
      <c r="E75" s="414" t="inlineStr">
        <is>
          <t>т</t>
        </is>
      </c>
      <c r="F75" s="414" t="n">
        <v>2e-05</v>
      </c>
      <c r="G75" s="284" t="n">
        <v>55960.01</v>
      </c>
      <c r="H75" s="284">
        <f>ROUND(F75*G75,2)</f>
        <v/>
      </c>
    </row>
    <row r="76">
      <c r="A76" s="271" t="n">
        <v>61</v>
      </c>
      <c r="B76" s="386" t="n"/>
      <c r="C76" s="265" t="inlineStr">
        <is>
          <t>02.3.01.02-1011</t>
        </is>
      </c>
      <c r="D76" s="266" t="inlineStr">
        <is>
          <t>Песок природный I класс, средний, круглые сита</t>
        </is>
      </c>
      <c r="E76" s="414" t="inlineStr">
        <is>
          <t>м3</t>
        </is>
      </c>
      <c r="F76" s="414" t="n">
        <v>0.0165</v>
      </c>
      <c r="G76" s="284" t="n">
        <v>54.95</v>
      </c>
      <c r="H76" s="284">
        <f>ROUND(F76*G76,2)</f>
        <v/>
      </c>
    </row>
    <row r="77">
      <c r="A77" s="271" t="n">
        <v>62</v>
      </c>
      <c r="B77" s="386" t="n"/>
      <c r="C77" s="265" t="inlineStr">
        <is>
          <t>10.2.02.10-0013</t>
        </is>
      </c>
      <c r="D77" s="266" t="inlineStr">
        <is>
          <t>Прутки медные, круглые, марка М3, диаметр 20 мм</t>
        </is>
      </c>
      <c r="E77" s="414" t="inlineStr">
        <is>
          <t>т</t>
        </is>
      </c>
      <c r="F77" s="414" t="n">
        <v>1e-05</v>
      </c>
      <c r="G77" s="284" t="n">
        <v>71640</v>
      </c>
      <c r="H77" s="284">
        <f>ROUND(F77*G77,2)</f>
        <v/>
      </c>
      <c r="K77" s="274" t="n"/>
    </row>
    <row r="78">
      <c r="A78" s="271" t="n">
        <v>63</v>
      </c>
      <c r="B78" s="386" t="n"/>
      <c r="C78" s="265" t="inlineStr">
        <is>
          <t>01.3.01.05-0009</t>
        </is>
      </c>
      <c r="D78" s="266" t="inlineStr">
        <is>
          <t>Парафин нефтяной твердый Т-1</t>
        </is>
      </c>
      <c r="E78" s="414" t="inlineStr">
        <is>
          <t>т</t>
        </is>
      </c>
      <c r="F78" s="414" t="n">
        <v>5e-05</v>
      </c>
      <c r="G78" s="284" t="n">
        <v>8105.71</v>
      </c>
      <c r="H78" s="284">
        <f>ROUND(F78*G78,2)</f>
        <v/>
      </c>
      <c r="K78" s="274" t="n"/>
    </row>
    <row r="81">
      <c r="B81" s="342" t="inlineStr">
        <is>
          <t>Составил ______________________     Е. М. Добровольская</t>
        </is>
      </c>
    </row>
    <row r="82">
      <c r="B82" s="225" t="inlineStr">
        <is>
          <t xml:space="preserve">                         (подпись, инициалы, фамилия)</t>
        </is>
      </c>
    </row>
    <row r="84">
      <c r="B84" s="342" t="inlineStr">
        <is>
          <t>Проверил ______________________        А.В. Костянецкая</t>
        </is>
      </c>
    </row>
    <row r="85">
      <c r="B85" s="225" t="inlineStr">
        <is>
          <t xml:space="preserve">                        (подпись, инициалы, фамилия)</t>
        </is>
      </c>
    </row>
  </sheetData>
  <mergeCells count="16">
    <mergeCell ref="A3:H3"/>
    <mergeCell ref="A8:A9"/>
    <mergeCell ref="E8:E9"/>
    <mergeCell ref="C8:C9"/>
    <mergeCell ref="A16:E16"/>
    <mergeCell ref="F8:F9"/>
    <mergeCell ref="A2:H2"/>
    <mergeCell ref="A28:E28"/>
    <mergeCell ref="A11:E11"/>
    <mergeCell ref="D8:D9"/>
    <mergeCell ref="B8:B9"/>
    <mergeCell ref="C4:H4"/>
    <mergeCell ref="A14:E14"/>
    <mergeCell ref="G8:H8"/>
    <mergeCell ref="A31:E31"/>
    <mergeCell ref="A6:H6"/>
  </mergeCells>
  <pageMargins left="0.7" right="0.7" top="0.75" bottom="0.75" header="0.3" footer="0.3"/>
  <pageSetup orientation="portrait" paperSize="9" scale="5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view="pageBreakPreview" workbookViewId="0">
      <selection activeCell="C24" sqref="C24"/>
    </sheetView>
  </sheetViews>
  <sheetFormatPr baseColWidth="8" defaultRowHeight="15"/>
  <cols>
    <col width="4.140625" customWidth="1" style="340" min="1" max="1"/>
    <col width="36.28515625" customWidth="1" style="340" min="2" max="2"/>
    <col width="18.85546875" customWidth="1" style="340" min="3" max="3"/>
    <col width="18.28515625" customWidth="1" style="340" min="4" max="4"/>
    <col width="18.85546875" customWidth="1" style="340" min="5" max="5"/>
    <col width="9.140625" customWidth="1" style="340" min="6" max="6"/>
    <col width="13.42578125" customWidth="1" style="340" min="7" max="7"/>
    <col width="9.140625" customWidth="1" style="340" min="8" max="11"/>
    <col width="13.5703125" customWidth="1" style="340" min="12" max="12"/>
    <col width="9.140625" customWidth="1" style="340" min="13" max="13"/>
  </cols>
  <sheetData>
    <row r="1">
      <c r="B1" s="320" t="n"/>
      <c r="C1" s="320" t="n"/>
      <c r="D1" s="320" t="n"/>
      <c r="E1" s="320" t="n"/>
    </row>
    <row r="2">
      <c r="B2" s="320" t="n"/>
      <c r="C2" s="320" t="n"/>
      <c r="D2" s="320" t="n"/>
      <c r="E2" s="409" t="inlineStr">
        <is>
          <t>Приложение № 4</t>
        </is>
      </c>
    </row>
    <row r="3">
      <c r="B3" s="320" t="n"/>
      <c r="C3" s="320" t="n"/>
      <c r="D3" s="320" t="n"/>
      <c r="E3" s="320" t="n"/>
    </row>
    <row r="4">
      <c r="B4" s="320" t="n"/>
      <c r="C4" s="320" t="n"/>
      <c r="D4" s="320" t="n"/>
      <c r="E4" s="320" t="n"/>
    </row>
    <row r="5">
      <c r="B5" s="362" t="inlineStr">
        <is>
          <t>Ресурсная модель</t>
        </is>
      </c>
    </row>
    <row r="6">
      <c r="B6" s="252" t="n"/>
      <c r="C6" s="320" t="n"/>
      <c r="D6" s="320" t="n"/>
      <c r="E6" s="320" t="n"/>
    </row>
    <row r="7" ht="25.5" customHeight="1" s="340">
      <c r="B7" s="375" t="inlineStr">
        <is>
          <t>Наименование разрабатываемого показателя УНЦ — Ячейка реактора ТОР 35 кВ, 750 А, одинарный</t>
        </is>
      </c>
    </row>
    <row r="8">
      <c r="B8" s="390" t="inlineStr">
        <is>
          <t>Единица измерения  — 1 ячейка</t>
        </is>
      </c>
    </row>
    <row r="9">
      <c r="B9" s="252" t="n"/>
      <c r="C9" s="320" t="n"/>
      <c r="D9" s="320" t="n"/>
      <c r="E9" s="320" t="n"/>
    </row>
    <row r="10" ht="51" customHeight="1" s="340">
      <c r="B10" s="394" t="inlineStr">
        <is>
          <t>Наименование</t>
        </is>
      </c>
      <c r="C10" s="394" t="inlineStr">
        <is>
          <t>Сметная стоимость в ценах на 01.01.2023
 (руб.)</t>
        </is>
      </c>
      <c r="D10" s="394" t="inlineStr">
        <is>
          <t>Удельный вес, 
(в СМР)</t>
        </is>
      </c>
      <c r="E10" s="394" t="inlineStr">
        <is>
          <t>Удельный вес, % 
(от всего по РМ)</t>
        </is>
      </c>
    </row>
    <row r="11">
      <c r="B11" s="286" t="inlineStr">
        <is>
          <t>Оплата труда рабочих</t>
        </is>
      </c>
      <c r="C11" s="245">
        <f>'Прил.5 Расчет СМР и ОБ'!J15</f>
        <v/>
      </c>
      <c r="D11" s="246">
        <f>C11/$C$24</f>
        <v/>
      </c>
      <c r="E11" s="246">
        <f>C11/$C$40</f>
        <v/>
      </c>
    </row>
    <row r="12">
      <c r="B12" s="286" t="inlineStr">
        <is>
          <t>Эксплуатация машин основных</t>
        </is>
      </c>
      <c r="C12" s="245">
        <f>'Прил.5 Расчет СМР и ОБ'!J22</f>
        <v/>
      </c>
      <c r="D12" s="246">
        <f>C12/$C$24</f>
        <v/>
      </c>
      <c r="E12" s="246">
        <f>C12/$C$40</f>
        <v/>
      </c>
    </row>
    <row r="13">
      <c r="B13" s="286" t="inlineStr">
        <is>
          <t>Эксплуатация машин прочих</t>
        </is>
      </c>
      <c r="C13" s="245">
        <f>'Прил.5 Расчет СМР и ОБ'!J32</f>
        <v/>
      </c>
      <c r="D13" s="246">
        <f>C13/$C$24</f>
        <v/>
      </c>
      <c r="E13" s="246">
        <f>C13/$C$40</f>
        <v/>
      </c>
    </row>
    <row r="14">
      <c r="B14" s="286" t="inlineStr">
        <is>
          <t>ЭКСПЛУАТАЦИЯ МАШИН, ВСЕГО:</t>
        </is>
      </c>
      <c r="C14" s="245">
        <f>C13+C12</f>
        <v/>
      </c>
      <c r="D14" s="246">
        <f>C14/$C$24</f>
        <v/>
      </c>
      <c r="E14" s="246">
        <f>C14/$C$40</f>
        <v/>
      </c>
    </row>
    <row r="15">
      <c r="B15" s="286" t="inlineStr">
        <is>
          <t>в том числе зарплата машинистов</t>
        </is>
      </c>
      <c r="C15" s="245">
        <f>'Прил.5 Расчет СМР и ОБ'!J17</f>
        <v/>
      </c>
      <c r="D15" s="246">
        <f>C15/$C$24</f>
        <v/>
      </c>
      <c r="E15" s="246">
        <f>C15/$C$40</f>
        <v/>
      </c>
    </row>
    <row r="16">
      <c r="B16" s="286" t="inlineStr">
        <is>
          <t>Материалы основные</t>
        </is>
      </c>
      <c r="C16" s="245">
        <f>'Прил.5 Расчет СМР и ОБ'!J48</f>
        <v/>
      </c>
      <c r="D16" s="246">
        <f>C16/$C$24</f>
        <v/>
      </c>
      <c r="E16" s="246">
        <f>C16/$C$40</f>
        <v/>
      </c>
    </row>
    <row r="17">
      <c r="B17" s="286" t="inlineStr">
        <is>
          <t>Материалы прочие</t>
        </is>
      </c>
      <c r="C17" s="245">
        <f>'Прил.5 Расчет СМР и ОБ'!J92</f>
        <v/>
      </c>
      <c r="D17" s="246">
        <f>C17/$C$24</f>
        <v/>
      </c>
      <c r="E17" s="246">
        <f>C17/$C$40</f>
        <v/>
      </c>
      <c r="G17" s="474" t="n"/>
    </row>
    <row r="18">
      <c r="B18" s="286" t="inlineStr">
        <is>
          <t>МАТЕРИАЛЫ, ВСЕГО:</t>
        </is>
      </c>
      <c r="C18" s="245">
        <f>C17+C16</f>
        <v/>
      </c>
      <c r="D18" s="246">
        <f>C18/$C$24</f>
        <v/>
      </c>
      <c r="E18" s="246">
        <f>C18/$C$40</f>
        <v/>
      </c>
    </row>
    <row r="19">
      <c r="B19" s="286" t="inlineStr">
        <is>
          <t>ИТОГО</t>
        </is>
      </c>
      <c r="C19" s="245">
        <f>C18+C14+C11</f>
        <v/>
      </c>
      <c r="D19" s="246" t="n"/>
      <c r="E19" s="286" t="n"/>
    </row>
    <row r="20">
      <c r="B20" s="286" t="inlineStr">
        <is>
          <t>Сметная прибыль, руб.</t>
        </is>
      </c>
      <c r="C20" s="245">
        <f>ROUND(C21*(C11+C15),2)</f>
        <v/>
      </c>
      <c r="D20" s="246">
        <f>C20/$C$24</f>
        <v/>
      </c>
      <c r="E20" s="246">
        <f>C20/$C$40</f>
        <v/>
      </c>
    </row>
    <row r="21">
      <c r="B21" s="286" t="inlineStr">
        <is>
          <t>Сметная прибыль, %</t>
        </is>
      </c>
      <c r="C21" s="249">
        <f>'Прил.5 Расчет СМР и ОБ'!D96</f>
        <v/>
      </c>
      <c r="D21" s="246" t="n"/>
      <c r="E21" s="286" t="n"/>
    </row>
    <row r="22">
      <c r="B22" s="286" t="inlineStr">
        <is>
          <t>Накладные расходы, руб.</t>
        </is>
      </c>
      <c r="C22" s="245">
        <f>ROUND(C23*(C11+C15),2)</f>
        <v/>
      </c>
      <c r="D22" s="246">
        <f>C22/$C$24</f>
        <v/>
      </c>
      <c r="E22" s="246">
        <f>C22/$C$40</f>
        <v/>
      </c>
    </row>
    <row r="23">
      <c r="B23" s="286" t="inlineStr">
        <is>
          <t>Накладные расходы, %</t>
        </is>
      </c>
      <c r="C23" s="249">
        <f>'Прил.5 Расчет СМР и ОБ'!D95</f>
        <v/>
      </c>
      <c r="D23" s="246" t="n"/>
      <c r="E23" s="286" t="n"/>
    </row>
    <row r="24">
      <c r="B24" s="286" t="inlineStr">
        <is>
          <t>ВСЕГО СМР с НР и СП</t>
        </is>
      </c>
      <c r="C24" s="245">
        <f>'Прил.5 Расчет СМР и ОБ'!J97</f>
        <v/>
      </c>
      <c r="D24" s="246">
        <f>C24/$C$24</f>
        <v/>
      </c>
      <c r="E24" s="246">
        <f>C24/$C$40</f>
        <v/>
      </c>
    </row>
    <row r="25" ht="25.5" customHeight="1" s="340">
      <c r="B25" s="286" t="inlineStr">
        <is>
          <t>ВСЕГО стоимость оборудования, в том числе</t>
        </is>
      </c>
      <c r="C25" s="245">
        <f>'Прил.5 Расчет СМР и ОБ'!J40</f>
        <v/>
      </c>
      <c r="D25" s="246" t="n"/>
      <c r="E25" s="246">
        <f>C25/$C$40</f>
        <v/>
      </c>
    </row>
    <row r="26" ht="25.5" customHeight="1" s="340">
      <c r="B26" s="286" t="inlineStr">
        <is>
          <t>стоимость оборудования технологического</t>
        </is>
      </c>
      <c r="C26" s="245">
        <f>'Прил.5 Расчет СМР и ОБ'!J41</f>
        <v/>
      </c>
      <c r="D26" s="246" t="n"/>
      <c r="E26" s="246">
        <f>C26/$C$40</f>
        <v/>
      </c>
    </row>
    <row r="27">
      <c r="B27" s="286" t="inlineStr">
        <is>
          <t>ИТОГО (СМР + ОБОРУДОВАНИЕ)</t>
        </is>
      </c>
      <c r="C27" s="287">
        <f>C24+C25</f>
        <v/>
      </c>
      <c r="D27" s="246" t="n"/>
      <c r="E27" s="246">
        <f>C27/$C$40</f>
        <v/>
      </c>
      <c r="G27" s="247" t="n"/>
    </row>
    <row r="28" ht="33" customHeight="1" s="340">
      <c r="B28" s="286" t="inlineStr">
        <is>
          <t>ПРОЧ. ЗАТР., УЧТЕННЫЕ ПОКАЗАТЕЛЕМ,  в том числе</t>
        </is>
      </c>
      <c r="C28" s="286" t="n"/>
      <c r="D28" s="286" t="n"/>
      <c r="E28" s="286" t="n"/>
    </row>
    <row r="29" ht="25.5" customHeight="1" s="340">
      <c r="B29" s="286" t="inlineStr">
        <is>
          <t>Временные здания и сооружения - 3,9%</t>
        </is>
      </c>
      <c r="C29" s="287">
        <f>ROUND(C24*3.9%,2)</f>
        <v/>
      </c>
      <c r="D29" s="286" t="n"/>
      <c r="E29" s="246">
        <f>C29/$C$40</f>
        <v/>
      </c>
    </row>
    <row r="30" ht="38.25" customHeight="1" s="340">
      <c r="B30" s="286" t="inlineStr">
        <is>
          <t>Дополнительные затраты при производстве строительно-монтажных работ в зимнее время - 2,1%</t>
        </is>
      </c>
      <c r="C30" s="287">
        <f>ROUND((C24+C29)*2.1%,2)</f>
        <v/>
      </c>
      <c r="D30" s="286" t="n"/>
      <c r="E30" s="246">
        <f>C30/$C$40</f>
        <v/>
      </c>
    </row>
    <row r="31">
      <c r="B31" s="286" t="inlineStr">
        <is>
          <t>Пусконаладочные работы</t>
        </is>
      </c>
      <c r="C31" s="287" t="n">
        <v>251468.38</v>
      </c>
      <c r="D31" s="286" t="n"/>
      <c r="E31" s="246">
        <f>C31/$C$40</f>
        <v/>
      </c>
    </row>
    <row r="32" ht="25.5" customHeight="1" s="340">
      <c r="B32" s="286" t="inlineStr">
        <is>
          <t>Затраты по перевозке работников к месту работы и обратно</t>
        </is>
      </c>
      <c r="C32" s="287" t="n">
        <v>0</v>
      </c>
      <c r="D32" s="286" t="n"/>
      <c r="E32" s="246">
        <f>C32/$C$40</f>
        <v/>
      </c>
    </row>
    <row r="33" ht="25.5" customHeight="1" s="340">
      <c r="B33" s="286" t="inlineStr">
        <is>
          <t>Затраты, связанные с осуществлением работ вахтовым методом</t>
        </is>
      </c>
      <c r="C33" s="287">
        <f>ROUND(C27*0%,2)</f>
        <v/>
      </c>
      <c r="D33" s="286" t="n"/>
      <c r="E33" s="246">
        <f>C33/$C$40</f>
        <v/>
      </c>
    </row>
    <row r="34" ht="51" customHeight="1" s="340">
      <c r="B34" s="286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87" t="n">
        <v>0</v>
      </c>
      <c r="D34" s="286" t="n"/>
      <c r="E34" s="246">
        <f>C34/$C$40</f>
        <v/>
      </c>
    </row>
    <row r="35" ht="76.5" customHeight="1" s="340">
      <c r="B35" s="286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87">
        <f>ROUND(C27*0%,2)</f>
        <v/>
      </c>
      <c r="D35" s="286" t="n"/>
      <c r="E35" s="246">
        <f>C35/$C$40</f>
        <v/>
      </c>
    </row>
    <row r="36" ht="25.5" customHeight="1" s="340">
      <c r="B36" s="286" t="inlineStr">
        <is>
          <t>Строительный контроль и содержание службы заказчика - 2,14%</t>
        </is>
      </c>
      <c r="C36" s="287">
        <f>ROUND((C27+C32+C33+C34+C35+C29+C31+C30)*2.14%,2)</f>
        <v/>
      </c>
      <c r="D36" s="286" t="n"/>
      <c r="E36" s="246">
        <f>C36/$C$40</f>
        <v/>
      </c>
      <c r="G36" s="288" t="n"/>
      <c r="L36" s="247" t="n"/>
    </row>
    <row r="37">
      <c r="B37" s="286" t="inlineStr">
        <is>
          <t>Авторский надзор - 0,2%</t>
        </is>
      </c>
      <c r="C37" s="287">
        <f>ROUND((C27+C32+C33+C34+C35+C29+C31+C30)*0.2%,2)</f>
        <v/>
      </c>
      <c r="D37" s="286" t="n"/>
      <c r="E37" s="246">
        <f>C37/$C$40</f>
        <v/>
      </c>
      <c r="G37" s="289" t="n"/>
      <c r="L37" s="247" t="n"/>
    </row>
    <row r="38" ht="38.25" customHeight="1" s="340">
      <c r="B38" s="286" t="inlineStr">
        <is>
          <t>ИТОГО (СМР+ОБОРУДОВАНИЕ+ПРОЧ. ЗАТР., УЧТЕННЫЕ ПОКАЗАТЕЛЕМ)</t>
        </is>
      </c>
      <c r="C38" s="245">
        <f>C27+C32+C33+C34+C35+C29+C31+C30+C36+C37</f>
        <v/>
      </c>
      <c r="D38" s="286" t="n"/>
      <c r="E38" s="246">
        <f>C38/$C$40</f>
        <v/>
      </c>
    </row>
    <row r="39" ht="13.5" customHeight="1" s="340">
      <c r="B39" s="286" t="inlineStr">
        <is>
          <t>Непредвиденные расходы</t>
        </is>
      </c>
      <c r="C39" s="245">
        <f>ROUND(C38*3%,2)</f>
        <v/>
      </c>
      <c r="D39" s="286" t="n"/>
      <c r="E39" s="246">
        <f>C39/$C$38</f>
        <v/>
      </c>
    </row>
    <row r="40">
      <c r="B40" s="286" t="inlineStr">
        <is>
          <t>ВСЕГО:</t>
        </is>
      </c>
      <c r="C40" s="245">
        <f>C39+C38</f>
        <v/>
      </c>
      <c r="D40" s="286" t="n"/>
      <c r="E40" s="246">
        <f>C40/$C$40</f>
        <v/>
      </c>
    </row>
    <row r="41">
      <c r="B41" s="286" t="inlineStr">
        <is>
          <t>ИТОГО ПОКАЗАТЕЛЬ НА ЕД. ИЗМ.</t>
        </is>
      </c>
      <c r="C41" s="245">
        <f>C40/'Прил.5 Расчет СМР и ОБ'!E99</f>
        <v/>
      </c>
      <c r="D41" s="286" t="n"/>
      <c r="E41" s="286" t="n"/>
    </row>
    <row r="42">
      <c r="B42" s="243" t="n"/>
      <c r="C42" s="320" t="n"/>
      <c r="D42" s="320" t="n"/>
      <c r="E42" s="320" t="n"/>
    </row>
    <row r="43">
      <c r="B43" s="243" t="inlineStr">
        <is>
          <t>Составил ____________________________  Е. М. Добровольская</t>
        </is>
      </c>
      <c r="C43" s="320" t="n"/>
      <c r="D43" s="320" t="n"/>
      <c r="E43" s="320" t="n"/>
    </row>
    <row r="44">
      <c r="B44" s="243" t="inlineStr">
        <is>
          <t xml:space="preserve">(должность, подпись, инициалы, фамилия) </t>
        </is>
      </c>
      <c r="C44" s="320" t="n"/>
      <c r="D44" s="320" t="n"/>
      <c r="E44" s="320" t="n"/>
    </row>
    <row r="45">
      <c r="B45" s="243" t="n"/>
      <c r="C45" s="320" t="n"/>
      <c r="D45" s="320" t="n"/>
      <c r="E45" s="320" t="n"/>
    </row>
    <row r="46">
      <c r="B46" s="243" t="inlineStr">
        <is>
          <t>Проверил ____________________________ А.В. Костянецкая</t>
        </is>
      </c>
      <c r="C46" s="320" t="n"/>
      <c r="D46" s="320" t="n"/>
      <c r="E46" s="320" t="n"/>
    </row>
    <row r="47">
      <c r="B47" s="390" t="inlineStr">
        <is>
          <t>(должность, подпись, инициалы, фамилия)</t>
        </is>
      </c>
      <c r="D47" s="320" t="n"/>
      <c r="E47" s="320" t="n"/>
    </row>
    <row r="49">
      <c r="B49" s="320" t="n"/>
      <c r="C49" s="320" t="n"/>
      <c r="D49" s="320" t="n"/>
      <c r="E49" s="320" t="n"/>
    </row>
    <row r="50">
      <c r="B50" s="320" t="n"/>
      <c r="C50" s="320" t="n"/>
      <c r="D50" s="320" t="n"/>
      <c r="E50" s="320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88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05"/>
  <sheetViews>
    <sheetView view="pageBreakPreview" topLeftCell="A4" workbookViewId="0">
      <selection activeCell="D38" sqref="D38"/>
    </sheetView>
  </sheetViews>
  <sheetFormatPr baseColWidth="8" defaultColWidth="9.140625" defaultRowHeight="15" outlineLevelRow="1"/>
  <cols>
    <col width="5.7109375" customWidth="1" style="328" min="1" max="1"/>
    <col width="22.5703125" customWidth="1" style="328" min="2" max="2"/>
    <col width="39.140625" customWidth="1" style="328" min="3" max="3"/>
    <col width="16" customWidth="1" style="328" min="4" max="4"/>
    <col width="12.7109375" customWidth="1" style="328" min="5" max="5"/>
    <col width="14.5703125" customWidth="1" style="328" min="6" max="6"/>
    <col width="13.42578125" customWidth="1" style="328" min="7" max="7"/>
    <col width="12.7109375" customWidth="1" style="328" min="8" max="8"/>
    <col width="13.85546875" customWidth="1" style="328" min="9" max="9"/>
    <col width="17.5703125" customWidth="1" style="328" min="10" max="10"/>
    <col width="10.85546875" customWidth="1" style="328" min="11" max="11"/>
    <col width="13.85546875" customWidth="1" style="328" min="12" max="12"/>
    <col width="9.140625" customWidth="1" style="340" min="13" max="13"/>
  </cols>
  <sheetData>
    <row r="1" s="340">
      <c r="A1" s="328" t="n"/>
      <c r="B1" s="328" t="n"/>
      <c r="C1" s="328" t="n"/>
      <c r="D1" s="328" t="n"/>
      <c r="E1" s="328" t="n"/>
      <c r="F1" s="328" t="n"/>
      <c r="G1" s="328" t="n"/>
      <c r="H1" s="328" t="n"/>
      <c r="I1" s="328" t="n"/>
      <c r="J1" s="328" t="n"/>
      <c r="K1" s="328" t="n"/>
      <c r="L1" s="328" t="n"/>
      <c r="M1" s="328" t="n"/>
      <c r="N1" s="328" t="n"/>
    </row>
    <row r="2" ht="15.75" customHeight="1" s="340">
      <c r="A2" s="328" t="n"/>
      <c r="B2" s="328" t="n"/>
      <c r="C2" s="328" t="n"/>
      <c r="D2" s="328" t="n"/>
      <c r="E2" s="328" t="n"/>
      <c r="F2" s="328" t="n"/>
      <c r="G2" s="328" t="n"/>
      <c r="H2" s="391" t="inlineStr">
        <is>
          <t>Приложение №5</t>
        </is>
      </c>
      <c r="K2" s="328" t="n"/>
      <c r="L2" s="328" t="n"/>
      <c r="M2" s="328" t="n"/>
      <c r="N2" s="328" t="n"/>
    </row>
    <row r="3" s="340">
      <c r="A3" s="328" t="n"/>
      <c r="B3" s="328" t="n"/>
      <c r="C3" s="328" t="n"/>
      <c r="D3" s="328" t="n"/>
      <c r="E3" s="328" t="n"/>
      <c r="F3" s="328" t="n"/>
      <c r="G3" s="328" t="n"/>
      <c r="H3" s="328" t="n"/>
      <c r="I3" s="328" t="n"/>
      <c r="J3" s="328" t="n"/>
      <c r="K3" s="328" t="n"/>
      <c r="L3" s="328" t="n"/>
      <c r="M3" s="328" t="n"/>
      <c r="N3" s="328" t="n"/>
    </row>
    <row r="4" ht="12.75" customFormat="1" customHeight="1" s="320">
      <c r="A4" s="362" t="inlineStr">
        <is>
          <t>Расчет стоимости СМР и оборудования</t>
        </is>
      </c>
    </row>
    <row r="5" ht="12.75" customFormat="1" customHeight="1" s="320">
      <c r="A5" s="362" t="n"/>
      <c r="B5" s="362" t="n"/>
      <c r="C5" s="417" t="n"/>
      <c r="D5" s="362" t="n"/>
      <c r="E5" s="362" t="n"/>
      <c r="F5" s="362" t="n"/>
      <c r="G5" s="362" t="n"/>
      <c r="H5" s="362" t="n"/>
      <c r="I5" s="362" t="n"/>
      <c r="J5" s="362" t="n"/>
    </row>
    <row r="6" ht="12.75" customFormat="1" customHeight="1" s="320">
      <c r="A6" s="210" t="inlineStr">
        <is>
          <t>Наименование разрабатываемого показателя УНЦ</t>
        </is>
      </c>
      <c r="B6" s="209" t="n"/>
      <c r="C6" s="209" t="n"/>
      <c r="D6" s="365" t="inlineStr">
        <is>
          <t>Ячейка реактора ТОР 35 кВ, 750 А, одинарный</t>
        </is>
      </c>
    </row>
    <row r="7" ht="12.75" customFormat="1" customHeight="1" s="320">
      <c r="A7" s="365" t="inlineStr">
        <is>
          <t>Единица измерения  — 1 ячейка</t>
        </is>
      </c>
      <c r="I7" s="375" t="n"/>
      <c r="J7" s="375" t="n"/>
    </row>
    <row r="8" ht="13.5" customFormat="1" customHeight="1" s="320">
      <c r="A8" s="365" t="n"/>
    </row>
    <row r="9" ht="13.15" customFormat="1" customHeight="1" s="320"/>
    <row r="10" ht="27" customHeight="1" s="340">
      <c r="A10" s="394" t="inlineStr">
        <is>
          <t>№ пп.</t>
        </is>
      </c>
      <c r="B10" s="394" t="inlineStr">
        <is>
          <t>Код ресурса</t>
        </is>
      </c>
      <c r="C10" s="394" t="inlineStr">
        <is>
          <t>Наименование</t>
        </is>
      </c>
      <c r="D10" s="394" t="inlineStr">
        <is>
          <t>Ед. изм.</t>
        </is>
      </c>
      <c r="E10" s="394" t="inlineStr">
        <is>
          <t>Кол-во единиц по проектным данным</t>
        </is>
      </c>
      <c r="F10" s="394" t="inlineStr">
        <is>
          <t>Сметная стоимость в ценах на 01.01.2000 (руб.)</t>
        </is>
      </c>
      <c r="G10" s="462" t="n"/>
      <c r="H10" s="394" t="inlineStr">
        <is>
          <t>Удельный вес, %</t>
        </is>
      </c>
      <c r="I10" s="394" t="inlineStr">
        <is>
          <t>Сметная стоимость в ценах на 01.01.2023 (руб.)</t>
        </is>
      </c>
      <c r="J10" s="462" t="n"/>
      <c r="K10" s="328" t="n"/>
      <c r="L10" s="328" t="n"/>
      <c r="M10" s="328" t="n"/>
      <c r="N10" s="328" t="n"/>
    </row>
    <row r="11" ht="28.5" customHeight="1" s="340">
      <c r="A11" s="464" t="n"/>
      <c r="B11" s="464" t="n"/>
      <c r="C11" s="464" t="n"/>
      <c r="D11" s="464" t="n"/>
      <c r="E11" s="464" t="n"/>
      <c r="F11" s="394" t="inlineStr">
        <is>
          <t>на ед. изм.</t>
        </is>
      </c>
      <c r="G11" s="394" t="inlineStr">
        <is>
          <t>общая</t>
        </is>
      </c>
      <c r="H11" s="464" t="n"/>
      <c r="I11" s="394" t="inlineStr">
        <is>
          <t>на ед. изм.</t>
        </is>
      </c>
      <c r="J11" s="394" t="inlineStr">
        <is>
          <t>общая</t>
        </is>
      </c>
      <c r="K11" s="328" t="n"/>
      <c r="L11" s="328" t="n"/>
      <c r="M11" s="328" t="n"/>
      <c r="N11" s="328" t="n"/>
    </row>
    <row r="12" s="340">
      <c r="A12" s="394" t="n">
        <v>1</v>
      </c>
      <c r="B12" s="394" t="n">
        <v>2</v>
      </c>
      <c r="C12" s="394" t="n">
        <v>3</v>
      </c>
      <c r="D12" s="394" t="n">
        <v>4</v>
      </c>
      <c r="E12" s="394" t="n">
        <v>5</v>
      </c>
      <c r="F12" s="394" t="n">
        <v>6</v>
      </c>
      <c r="G12" s="394" t="n">
        <v>7</v>
      </c>
      <c r="H12" s="394" t="n">
        <v>8</v>
      </c>
      <c r="I12" s="395" t="n">
        <v>9</v>
      </c>
      <c r="J12" s="395" t="n">
        <v>10</v>
      </c>
      <c r="K12" s="328" t="n"/>
      <c r="L12" s="328" t="n"/>
      <c r="M12" s="328" t="n"/>
      <c r="N12" s="328" t="n"/>
    </row>
    <row r="13">
      <c r="A13" s="394" t="n"/>
      <c r="B13" s="384" t="inlineStr">
        <is>
          <t>Затраты труда рабочих-строителей</t>
        </is>
      </c>
      <c r="C13" s="461" t="n"/>
      <c r="D13" s="461" t="n"/>
      <c r="E13" s="461" t="n"/>
      <c r="F13" s="461" t="n"/>
      <c r="G13" s="461" t="n"/>
      <c r="H13" s="462" t="n"/>
      <c r="I13" s="198" t="n"/>
      <c r="J13" s="198" t="n"/>
    </row>
    <row r="14" ht="25.5" customHeight="1" s="340">
      <c r="A14" s="394" t="n">
        <v>1</v>
      </c>
      <c r="B14" s="292" t="inlineStr">
        <is>
          <t>1-4-0</t>
        </is>
      </c>
      <c r="C14" s="401" t="inlineStr">
        <is>
          <t>Затраты труда рабочих-строителей среднего разряда (4,0)</t>
        </is>
      </c>
      <c r="D14" s="394" t="inlineStr">
        <is>
          <t>чел.-ч.</t>
        </is>
      </c>
      <c r="E14" s="475" t="n">
        <v>2891.4656964657</v>
      </c>
      <c r="F14" s="302" t="n">
        <v>9.619999999999999</v>
      </c>
      <c r="G14" s="302">
        <f>ROUND(E14*F14,2)</f>
        <v/>
      </c>
      <c r="H14" s="296">
        <f>G14/G15</f>
        <v/>
      </c>
      <c r="I14" s="302">
        <f>ФОТр.тек.!E13</f>
        <v/>
      </c>
      <c r="J14" s="302">
        <f>ROUND(I14*E14,2)</f>
        <v/>
      </c>
    </row>
    <row r="15" ht="25.5" customFormat="1" customHeight="1" s="328">
      <c r="A15" s="394" t="n"/>
      <c r="B15" s="394" t="n"/>
      <c r="C15" s="384" t="inlineStr">
        <is>
          <t>Итого по разделу "Затраты труда рабочих-строителей"</t>
        </is>
      </c>
      <c r="D15" s="394" t="inlineStr">
        <is>
          <t>чел.-ч.</t>
        </is>
      </c>
      <c r="E15" s="475">
        <f>SUM(E14:E14)</f>
        <v/>
      </c>
      <c r="F15" s="302" t="n"/>
      <c r="G15" s="302">
        <f>SUM(G14:G14)</f>
        <v/>
      </c>
      <c r="H15" s="404" t="n">
        <v>1</v>
      </c>
      <c r="I15" s="198" t="n"/>
      <c r="J15" s="302">
        <f>SUM(J14:J14)</f>
        <v/>
      </c>
    </row>
    <row r="16" ht="14.25" customFormat="1" customHeight="1" s="328">
      <c r="A16" s="394" t="n"/>
      <c r="B16" s="401" t="inlineStr">
        <is>
          <t>Затраты труда машинистов</t>
        </is>
      </c>
      <c r="C16" s="461" t="n"/>
      <c r="D16" s="461" t="n"/>
      <c r="E16" s="461" t="n"/>
      <c r="F16" s="461" t="n"/>
      <c r="G16" s="461" t="n"/>
      <c r="H16" s="462" t="n"/>
      <c r="I16" s="198" t="n"/>
      <c r="J16" s="198" t="n"/>
    </row>
    <row r="17" ht="14.25" customFormat="1" customHeight="1" s="328">
      <c r="A17" s="394" t="n">
        <v>2</v>
      </c>
      <c r="B17" s="394" t="n">
        <v>2</v>
      </c>
      <c r="C17" s="401" t="inlineStr">
        <is>
          <t>Затраты труда машинистов</t>
        </is>
      </c>
      <c r="D17" s="394" t="inlineStr">
        <is>
          <t>чел.-ч.</t>
        </is>
      </c>
      <c r="E17" s="475" t="n">
        <v>826.6643</v>
      </c>
      <c r="F17" s="302" t="n">
        <v>11.337824797805</v>
      </c>
      <c r="G17" s="302">
        <f>ROUND(E17*F17,2)</f>
        <v/>
      </c>
      <c r="H17" s="404" t="n">
        <v>1</v>
      </c>
      <c r="I17" s="302">
        <f>ROUND(F17*'Прил. 10'!D11,2)</f>
        <v/>
      </c>
      <c r="J17" s="302">
        <f>ROUND(I17*E17,2)</f>
        <v/>
      </c>
    </row>
    <row r="18" ht="14.25" customFormat="1" customHeight="1" s="328">
      <c r="A18" s="394" t="n"/>
      <c r="B18" s="384" t="inlineStr">
        <is>
          <t>Машины и механизмы</t>
        </is>
      </c>
      <c r="C18" s="461" t="n"/>
      <c r="D18" s="461" t="n"/>
      <c r="E18" s="461" t="n"/>
      <c r="F18" s="461" t="n"/>
      <c r="G18" s="461" t="n"/>
      <c r="H18" s="462" t="n"/>
      <c r="I18" s="198" t="n"/>
      <c r="J18" s="198" t="n"/>
    </row>
    <row r="19" ht="14.25" customFormat="1" customHeight="1" s="328">
      <c r="A19" s="394" t="n"/>
      <c r="B19" s="401" t="inlineStr">
        <is>
          <t>Основные машины и механизмы</t>
        </is>
      </c>
      <c r="C19" s="461" t="n"/>
      <c r="D19" s="461" t="n"/>
      <c r="E19" s="461" t="n"/>
      <c r="F19" s="461" t="n"/>
      <c r="G19" s="461" t="n"/>
      <c r="H19" s="462" t="n"/>
      <c r="I19" s="198" t="n"/>
      <c r="J19" s="198" t="n"/>
    </row>
    <row r="20" ht="25.5" customFormat="1" customHeight="1" s="328">
      <c r="A20" s="394" t="n">
        <v>3</v>
      </c>
      <c r="B20" s="292" t="inlineStr">
        <is>
          <t>91.10.01-002</t>
        </is>
      </c>
      <c r="C20" s="401" t="inlineStr">
        <is>
          <t>Агрегаты наполнительно-опрессовочные до 300 м3/ч</t>
        </is>
      </c>
      <c r="D20" s="394" t="inlineStr">
        <is>
          <t>маш.-ч</t>
        </is>
      </c>
      <c r="E20" s="475" t="n">
        <v>328.35</v>
      </c>
      <c r="F20" s="403" t="n">
        <v>287.99</v>
      </c>
      <c r="G20" s="302">
        <f>ROUND(E20*F20,2)</f>
        <v/>
      </c>
      <c r="H20" s="296">
        <f>G20/$G$33</f>
        <v/>
      </c>
      <c r="I20" s="302">
        <f>ROUND(F20*'Прил. 10'!$D$12,2)</f>
        <v/>
      </c>
      <c r="J20" s="302">
        <f>ROUND(I20*E20,2)</f>
        <v/>
      </c>
    </row>
    <row r="21" ht="25.5" customFormat="1" customHeight="1" s="328">
      <c r="A21" s="394" t="n">
        <v>4</v>
      </c>
      <c r="B21" s="292" t="inlineStr">
        <is>
          <t>91.06.03-058</t>
        </is>
      </c>
      <c r="C21" s="401" t="inlineStr">
        <is>
          <t>Лебедки электрические тяговым усилием 156,96 кН (16 т)</t>
        </is>
      </c>
      <c r="D21" s="394" t="inlineStr">
        <is>
          <t>маш.-ч</t>
        </is>
      </c>
      <c r="E21" s="475" t="n">
        <v>153.45</v>
      </c>
      <c r="F21" s="403" t="n">
        <v>131.44</v>
      </c>
      <c r="G21" s="302">
        <f>ROUND(E21*F21,2)</f>
        <v/>
      </c>
      <c r="H21" s="296">
        <f>G21/$G$33</f>
        <v/>
      </c>
      <c r="I21" s="302">
        <f>ROUND(F21*'Прил. 10'!$D$12,2)</f>
        <v/>
      </c>
      <c r="J21" s="302">
        <f>ROUND(I21*E21,2)</f>
        <v/>
      </c>
    </row>
    <row r="22" ht="14.25" customFormat="1" customHeight="1" s="328">
      <c r="A22" s="394" t="n"/>
      <c r="B22" s="394" t="n"/>
      <c r="C22" s="401" t="inlineStr">
        <is>
          <t>Итого основные машины и механизмы</t>
        </is>
      </c>
      <c r="D22" s="394" t="n"/>
      <c r="E22" s="475" t="n"/>
      <c r="F22" s="302" t="n"/>
      <c r="G22" s="302">
        <f>SUM(G20:G21)</f>
        <v/>
      </c>
      <c r="H22" s="404">
        <f>G22/G33</f>
        <v/>
      </c>
      <c r="I22" s="304" t="n"/>
      <c r="J22" s="302">
        <f>SUM(J20:J21)</f>
        <v/>
      </c>
    </row>
    <row r="23" outlineLevel="1" ht="25.5" customFormat="1" customHeight="1" s="328">
      <c r="A23" s="394" t="n">
        <v>5</v>
      </c>
      <c r="B23" s="292" t="inlineStr">
        <is>
          <t>91.06.06-042</t>
        </is>
      </c>
      <c r="C23" s="401" t="inlineStr">
        <is>
          <t>Подъемники гидравлические, высота подъема 10 м</t>
        </is>
      </c>
      <c r="D23" s="394" t="inlineStr">
        <is>
          <t>маш.-ч</t>
        </is>
      </c>
      <c r="E23" s="475" t="n">
        <v>223.8</v>
      </c>
      <c r="F23" s="403" t="n">
        <v>29.6</v>
      </c>
      <c r="G23" s="302">
        <f>ROUND(E23*F23,2)</f>
        <v/>
      </c>
      <c r="H23" s="296">
        <f>G23/$G$33</f>
        <v/>
      </c>
      <c r="I23" s="302">
        <f>ROUND(F23*'Прил. 10'!$D$12,2)</f>
        <v/>
      </c>
      <c r="J23" s="302">
        <f>ROUND(I23*E23,2)</f>
        <v/>
      </c>
    </row>
    <row r="24" outlineLevel="1" ht="25.5" customFormat="1" customHeight="1" s="328">
      <c r="A24" s="394" t="n">
        <v>6</v>
      </c>
      <c r="B24" s="292" t="inlineStr">
        <is>
          <t>91.05.05-014</t>
        </is>
      </c>
      <c r="C24" s="401" t="inlineStr">
        <is>
          <t>Краны на автомобильном ходу, грузоподъемность 10 т</t>
        </is>
      </c>
      <c r="D24" s="394" t="inlineStr">
        <is>
          <t>маш.-ч</t>
        </is>
      </c>
      <c r="E24" s="475" t="n">
        <v>51.5904</v>
      </c>
      <c r="F24" s="403" t="n">
        <v>111.99</v>
      </c>
      <c r="G24" s="302">
        <f>ROUND(E24*F24,2)</f>
        <v/>
      </c>
      <c r="H24" s="296">
        <f>G24/$G$33</f>
        <v/>
      </c>
      <c r="I24" s="302">
        <f>ROUND(F24*'Прил. 10'!$D$12,2)</f>
        <v/>
      </c>
      <c r="J24" s="302">
        <f>ROUND(I24*E24,2)</f>
        <v/>
      </c>
    </row>
    <row r="25" outlineLevel="1" ht="25.5" customFormat="1" customHeight="1" s="328">
      <c r="A25" s="394" t="n">
        <v>7</v>
      </c>
      <c r="B25" s="292" t="inlineStr">
        <is>
          <t>91.14.02-001</t>
        </is>
      </c>
      <c r="C25" s="401" t="inlineStr">
        <is>
          <t>Автомобили бортовые, грузоподъемность до 5 т</t>
        </is>
      </c>
      <c r="D25" s="394" t="inlineStr">
        <is>
          <t>маш.-ч</t>
        </is>
      </c>
      <c r="E25" s="475" t="n">
        <v>51.5904</v>
      </c>
      <c r="F25" s="403" t="n">
        <v>65.70999999999999</v>
      </c>
      <c r="G25" s="302">
        <f>ROUND(E25*F25,2)</f>
        <v/>
      </c>
      <c r="H25" s="296">
        <f>G25/$G$33</f>
        <v/>
      </c>
      <c r="I25" s="302">
        <f>ROUND(F25*'Прил. 10'!$D$12,2)</f>
        <v/>
      </c>
      <c r="J25" s="302">
        <f>ROUND(I25*E25,2)</f>
        <v/>
      </c>
    </row>
    <row r="26" outlineLevel="1" ht="32.25" customFormat="1" customHeight="1" s="328">
      <c r="A26" s="394" t="n">
        <v>8</v>
      </c>
      <c r="B26" s="292" t="inlineStr">
        <is>
          <t>91.06.09-001</t>
        </is>
      </c>
      <c r="C26" s="401" t="inlineStr">
        <is>
          <t>Вышки телескопические 25 м</t>
        </is>
      </c>
      <c r="D26" s="394" t="inlineStr">
        <is>
          <t>маш.-ч</t>
        </is>
      </c>
      <c r="E26" s="475" t="n">
        <v>16.7</v>
      </c>
      <c r="F26" s="403" t="n">
        <v>142.7</v>
      </c>
      <c r="G26" s="302">
        <f>ROUND(E26*F26,2)</f>
        <v/>
      </c>
      <c r="H26" s="296">
        <f>G26/$G$33</f>
        <v/>
      </c>
      <c r="I26" s="302">
        <f>ROUND(F26*'Прил. 10'!$D$12,2)</f>
        <v/>
      </c>
      <c r="J26" s="302">
        <f>ROUND(I26*E26,2)</f>
        <v/>
      </c>
    </row>
    <row r="27" outlineLevel="1" ht="25.5" customFormat="1" customHeight="1" s="328">
      <c r="A27" s="394" t="n">
        <v>9</v>
      </c>
      <c r="B27" s="292" t="inlineStr">
        <is>
          <t>91.06.01-003</t>
        </is>
      </c>
      <c r="C27" s="401" t="inlineStr">
        <is>
          <t>Домкраты гидравлические, грузоподъемность 63-100 т</t>
        </is>
      </c>
      <c r="D27" s="394" t="inlineStr">
        <is>
          <t>маш.-ч</t>
        </is>
      </c>
      <c r="E27" s="475" t="n">
        <v>733.2</v>
      </c>
      <c r="F27" s="403" t="n">
        <v>0.9</v>
      </c>
      <c r="G27" s="302">
        <f>ROUND(E27*F27,2)</f>
        <v/>
      </c>
      <c r="H27" s="296">
        <f>G27/$G$33</f>
        <v/>
      </c>
      <c r="I27" s="302">
        <f>ROUND(F27*'Прил. 10'!$D$12,2)</f>
        <v/>
      </c>
      <c r="J27" s="302">
        <f>ROUND(I27*E27,2)</f>
        <v/>
      </c>
    </row>
    <row r="28" outlineLevel="1" ht="25.5" customFormat="1" customHeight="1" s="328">
      <c r="A28" s="394" t="n">
        <v>10</v>
      </c>
      <c r="B28" s="292" t="inlineStr">
        <is>
          <t>91.17.04-233</t>
        </is>
      </c>
      <c r="C28" s="401" t="inlineStr">
        <is>
          <t>Установки для сварки ручной дуговой (постоянного тока)</t>
        </is>
      </c>
      <c r="D28" s="394" t="inlineStr">
        <is>
          <t>маш.-ч</t>
        </is>
      </c>
      <c r="E28" s="475" t="n">
        <v>2.798</v>
      </c>
      <c r="F28" s="403" t="n">
        <v>8.1</v>
      </c>
      <c r="G28" s="302">
        <f>ROUND(E28*F28,2)</f>
        <v/>
      </c>
      <c r="H28" s="296">
        <f>G28/$G$33</f>
        <v/>
      </c>
      <c r="I28" s="302">
        <f>ROUND(F28*'Прил. 10'!$D$12,2)</f>
        <v/>
      </c>
      <c r="J28" s="302">
        <f>ROUND(I28*E28,2)</f>
        <v/>
      </c>
    </row>
    <row r="29" outlineLevel="1" ht="30" customFormat="1" customHeight="1" s="328">
      <c r="A29" s="394" t="n">
        <v>11</v>
      </c>
      <c r="B29" s="292" t="inlineStr">
        <is>
          <t>91.21.22-491</t>
        </is>
      </c>
      <c r="C29" s="401" t="inlineStr">
        <is>
          <t>Шинотрубогибы</t>
        </is>
      </c>
      <c r="D29" s="394" t="inlineStr">
        <is>
          <t>маш.-ч</t>
        </is>
      </c>
      <c r="E29" s="475" t="n">
        <v>1.1835</v>
      </c>
      <c r="F29" s="403" t="n">
        <v>15.24</v>
      </c>
      <c r="G29" s="302">
        <f>ROUND(E29*F29,2)</f>
        <v/>
      </c>
      <c r="H29" s="296">
        <f>G29/$G$33</f>
        <v/>
      </c>
      <c r="I29" s="302">
        <f>ROUND(F29*'Прил. 10'!$D$12,2)</f>
        <v/>
      </c>
      <c r="J29" s="302">
        <f>ROUND(I29*E29,2)</f>
        <v/>
      </c>
    </row>
    <row r="30" outlineLevel="1" ht="38.25" customFormat="1" customHeight="1" s="328">
      <c r="A30" s="394" t="n">
        <v>12</v>
      </c>
      <c r="B30" s="292" t="inlineStr">
        <is>
          <t>91.21.22-703</t>
        </is>
      </c>
      <c r="C30" s="401" t="inlineStr">
        <is>
          <t>Молотки-перфораторы гидравлические, диаметр выбуриваемых отверстий 25-50 мм</t>
        </is>
      </c>
      <c r="D30" s="394" t="inlineStr">
        <is>
          <t>маш.-ч</t>
        </is>
      </c>
      <c r="E30" s="475" t="n">
        <v>1.795</v>
      </c>
      <c r="F30" s="403" t="n">
        <v>8.09</v>
      </c>
      <c r="G30" s="302">
        <f>ROUND(E30*F30,2)</f>
        <v/>
      </c>
      <c r="H30" s="296">
        <f>G30/$G$33</f>
        <v/>
      </c>
      <c r="I30" s="302">
        <f>ROUND(F30*'Прил. 10'!$D$12,2)</f>
        <v/>
      </c>
      <c r="J30" s="302">
        <f>ROUND(I30*E30,2)</f>
        <v/>
      </c>
    </row>
    <row r="31" outlineLevel="1" ht="14.25" customFormat="1" customHeight="1" s="328">
      <c r="A31" s="394" t="n">
        <v>13</v>
      </c>
      <c r="B31" s="292" t="inlineStr">
        <is>
          <t>91.21.19-031</t>
        </is>
      </c>
      <c r="C31" s="401" t="inlineStr">
        <is>
          <t>Станки сверлильные</t>
        </is>
      </c>
      <c r="D31" s="394" t="inlineStr">
        <is>
          <t>маш.-ч</t>
        </is>
      </c>
      <c r="E31" s="475" t="n">
        <v>0.2145</v>
      </c>
      <c r="F31" s="403" t="n">
        <v>2.36</v>
      </c>
      <c r="G31" s="302">
        <f>ROUND(E31*F31,2)</f>
        <v/>
      </c>
      <c r="H31" s="296">
        <f>G31/$G$33</f>
        <v/>
      </c>
      <c r="I31" s="302">
        <f>ROUND(F31*'Прил. 10'!$D$12,2)</f>
        <v/>
      </c>
      <c r="J31" s="302">
        <f>ROUND(I31*E31,2)</f>
        <v/>
      </c>
    </row>
    <row r="32" ht="14.25" customFormat="1" customHeight="1" s="328">
      <c r="A32" s="394" t="n"/>
      <c r="B32" s="394" t="n"/>
      <c r="C32" s="401" t="inlineStr">
        <is>
          <t>Итого прочие машины и механизмы</t>
        </is>
      </c>
      <c r="D32" s="394" t="n"/>
      <c r="E32" s="402" t="n"/>
      <c r="F32" s="302" t="n"/>
      <c r="G32" s="304">
        <f>SUM(G23:G31)</f>
        <v/>
      </c>
      <c r="H32" s="296">
        <f>G32/G33</f>
        <v/>
      </c>
      <c r="I32" s="302" t="n"/>
      <c r="J32" s="304">
        <f>SUM(J23:J31)</f>
        <v/>
      </c>
    </row>
    <row r="33" ht="25.5" customFormat="1" customHeight="1" s="328">
      <c r="A33" s="394" t="n"/>
      <c r="B33" s="394" t="n"/>
      <c r="C33" s="384" t="inlineStr">
        <is>
          <t>Итого по разделу «Машины и механизмы»</t>
        </is>
      </c>
      <c r="D33" s="394" t="n"/>
      <c r="E33" s="402" t="n"/>
      <c r="F33" s="302" t="n"/>
      <c r="G33" s="302">
        <f>G32+G22</f>
        <v/>
      </c>
      <c r="H33" s="194" t="n">
        <v>1</v>
      </c>
      <c r="I33" s="195" t="n"/>
      <c r="J33" s="219">
        <f>J32+J22</f>
        <v/>
      </c>
    </row>
    <row r="34" ht="14.25" customFormat="1" customHeight="1" s="328">
      <c r="A34" s="394" t="n"/>
      <c r="B34" s="384" t="inlineStr">
        <is>
          <t>Оборудование</t>
        </is>
      </c>
      <c r="C34" s="461" t="n"/>
      <c r="D34" s="461" t="n"/>
      <c r="E34" s="461" t="n"/>
      <c r="F34" s="461" t="n"/>
      <c r="G34" s="461" t="n"/>
      <c r="H34" s="462" t="n"/>
      <c r="I34" s="198" t="n"/>
      <c r="J34" s="198" t="n"/>
    </row>
    <row r="35">
      <c r="A35" s="394" t="n"/>
      <c r="B35" s="401" t="inlineStr">
        <is>
          <t>Основное оборудование</t>
        </is>
      </c>
      <c r="C35" s="461" t="n"/>
      <c r="D35" s="461" t="n"/>
      <c r="E35" s="461" t="n"/>
      <c r="F35" s="461" t="n"/>
      <c r="G35" s="461" t="n"/>
      <c r="H35" s="462" t="n"/>
      <c r="I35" s="198" t="n"/>
      <c r="J35" s="198" t="n"/>
      <c r="L35" s="328" t="n"/>
    </row>
    <row r="36" s="340">
      <c r="A36" s="394" t="n">
        <v>14</v>
      </c>
      <c r="B36" s="292" t="inlineStr">
        <is>
          <t>БЦ.17.62</t>
        </is>
      </c>
      <c r="C36" s="401" t="inlineStr">
        <is>
          <t>Реактор ТОР 35 кВ, 750 А, одинарный</t>
        </is>
      </c>
      <c r="D36" s="394" t="inlineStr">
        <is>
          <t>компл.</t>
        </is>
      </c>
      <c r="E36" s="475" t="n">
        <v>2</v>
      </c>
      <c r="F36" s="302">
        <f>ROUND(I36/'Прил. 10'!D14,2)</f>
        <v/>
      </c>
      <c r="G36" s="302">
        <f>ROUND(E36*F36,2)</f>
        <v/>
      </c>
      <c r="H36" s="296">
        <f>G36/$G$41</f>
        <v/>
      </c>
      <c r="I36" s="302" t="n">
        <v>6038461.54</v>
      </c>
      <c r="J36" s="302">
        <f>ROUND(I36*E36,2)</f>
        <v/>
      </c>
      <c r="K36" s="328" t="n"/>
      <c r="L36" s="328" t="n"/>
      <c r="M36" s="328" t="n"/>
      <c r="N36" s="328" t="n"/>
    </row>
    <row r="37">
      <c r="A37" s="394" t="n"/>
      <c r="B37" s="394" t="n"/>
      <c r="C37" s="401" t="inlineStr">
        <is>
          <t>Итого основное оборудование</t>
        </is>
      </c>
      <c r="D37" s="394" t="n"/>
      <c r="E37" s="475" t="n"/>
      <c r="F37" s="403" t="n"/>
      <c r="G37" s="302">
        <f>G36</f>
        <v/>
      </c>
      <c r="H37" s="404">
        <f>H36</f>
        <v/>
      </c>
      <c r="I37" s="304" t="n"/>
      <c r="J37" s="302">
        <f>J36</f>
        <v/>
      </c>
      <c r="L37" s="328" t="n"/>
    </row>
    <row r="38" outlineLevel="1" ht="37.5" customHeight="1" s="340">
      <c r="A38" s="394" t="n">
        <v>15</v>
      </c>
      <c r="B38" s="292" t="inlineStr">
        <is>
          <t>БЦ.60.41</t>
        </is>
      </c>
      <c r="C38" s="401" t="inlineStr">
        <is>
          <t>Ограничитель перенапряжения 35 кВ</t>
        </is>
      </c>
      <c r="D38" s="394" t="inlineStr">
        <is>
          <t>шт</t>
        </is>
      </c>
      <c r="E38" s="475" t="n">
        <v>12</v>
      </c>
      <c r="F38" s="302">
        <f>ROUND(I38/'Прил. 10'!D14,2)</f>
        <v/>
      </c>
      <c r="G38" s="302">
        <f>ROUND(E38*F38,2)</f>
        <v/>
      </c>
      <c r="H38" s="296">
        <f>G38/$G$41</f>
        <v/>
      </c>
      <c r="I38" s="302" t="n">
        <v>34170</v>
      </c>
      <c r="J38" s="302">
        <f>ROUND(I38*E38,2)</f>
        <v/>
      </c>
      <c r="K38" s="328" t="n"/>
      <c r="L38" s="328" t="n"/>
      <c r="M38" s="328" t="n"/>
      <c r="N38" s="328" t="n"/>
    </row>
    <row r="39">
      <c r="A39" s="394" t="n"/>
      <c r="B39" s="394" t="n"/>
      <c r="C39" s="401" t="inlineStr">
        <is>
          <t>Итого прочее оборудование</t>
        </is>
      </c>
      <c r="D39" s="394" t="n"/>
      <c r="E39" s="475" t="n"/>
      <c r="F39" s="403" t="n"/>
      <c r="G39" s="302">
        <f>G38</f>
        <v/>
      </c>
      <c r="H39" s="404">
        <f>H38</f>
        <v/>
      </c>
      <c r="I39" s="304" t="n"/>
      <c r="J39" s="302">
        <f>J38</f>
        <v/>
      </c>
      <c r="L39" s="328" t="n"/>
    </row>
    <row r="40">
      <c r="A40" s="394" t="n"/>
      <c r="B40" s="394" t="n"/>
      <c r="C40" s="384" t="inlineStr">
        <is>
          <t>Итого по разделу «Оборудование»</t>
        </is>
      </c>
      <c r="D40" s="394" t="n"/>
      <c r="E40" s="402" t="n"/>
      <c r="F40" s="403" t="n"/>
      <c r="G40" s="302">
        <f>G39+G37</f>
        <v/>
      </c>
      <c r="H40" s="404">
        <f>H39+H37</f>
        <v/>
      </c>
      <c r="I40" s="304" t="n"/>
      <c r="J40" s="302">
        <f>J39+J37</f>
        <v/>
      </c>
      <c r="L40" s="328" t="n"/>
    </row>
    <row r="41" ht="25.5" customHeight="1" s="340">
      <c r="A41" s="394" t="n"/>
      <c r="B41" s="394" t="n"/>
      <c r="C41" s="401" t="inlineStr">
        <is>
          <t>в том числе технологическое оборудование</t>
        </is>
      </c>
      <c r="D41" s="394" t="n"/>
      <c r="E41" s="476" t="n"/>
      <c r="F41" s="403" t="n"/>
      <c r="G41" s="302">
        <f>G40</f>
        <v/>
      </c>
      <c r="H41" s="404" t="n"/>
      <c r="I41" s="304" t="n"/>
      <c r="J41" s="302">
        <f>J40</f>
        <v/>
      </c>
      <c r="L41" s="328" t="n"/>
    </row>
    <row r="42" ht="14.25" customFormat="1" customHeight="1" s="328">
      <c r="A42" s="394" t="n"/>
      <c r="B42" s="384" t="inlineStr">
        <is>
          <t>Материалы</t>
        </is>
      </c>
      <c r="C42" s="461" t="n"/>
      <c r="D42" s="461" t="n"/>
      <c r="E42" s="461" t="n"/>
      <c r="F42" s="461" t="n"/>
      <c r="G42" s="461" t="n"/>
      <c r="H42" s="462" t="n"/>
      <c r="I42" s="198" t="n"/>
      <c r="J42" s="198" t="n"/>
    </row>
    <row r="43" ht="14.25" customFormat="1" customHeight="1" s="328">
      <c r="A43" s="395" t="n"/>
      <c r="B43" s="397" t="inlineStr">
        <is>
          <t>Основные материалы</t>
        </is>
      </c>
      <c r="C43" s="477" t="n"/>
      <c r="D43" s="477" t="n"/>
      <c r="E43" s="477" t="n"/>
      <c r="F43" s="477" t="n"/>
      <c r="G43" s="477" t="n"/>
      <c r="H43" s="478" t="n"/>
      <c r="I43" s="212" t="n"/>
      <c r="J43" s="212" t="n"/>
    </row>
    <row r="44" ht="21" customFormat="1" customHeight="1" s="328">
      <c r="A44" s="394" t="n">
        <v>16</v>
      </c>
      <c r="B44" s="394" t="inlineStr">
        <is>
          <t>22.2.01.05-0052</t>
        </is>
      </c>
      <c r="C44" s="401" t="inlineStr">
        <is>
          <t>Изолятор опорный ИОС-35-500-03 УХЛ, Т1</t>
        </is>
      </c>
      <c r="D44" s="394" t="inlineStr">
        <is>
          <t>шт</t>
        </is>
      </c>
      <c r="E44" s="402" t="n">
        <v>180</v>
      </c>
      <c r="F44" s="403" t="n">
        <v>555.4400000000001</v>
      </c>
      <c r="G44" s="302">
        <f>ROUND(E44*F44,2)</f>
        <v/>
      </c>
      <c r="H44" s="296">
        <f>G44/$G$93</f>
        <v/>
      </c>
      <c r="I44" s="302">
        <f>ROUND(F44*'Прил. 10'!$D$13,2)</f>
        <v/>
      </c>
      <c r="J44" s="302">
        <f>ROUND(I44*E44,2)</f>
        <v/>
      </c>
    </row>
    <row r="45" ht="21" customFormat="1" customHeight="1" s="328">
      <c r="A45" s="394" t="n">
        <v>17</v>
      </c>
      <c r="B45" s="394" t="inlineStr">
        <is>
          <t>22.2.01.03-0003</t>
        </is>
      </c>
      <c r="C45" s="401" t="inlineStr">
        <is>
          <t>Изолятор подвесной стеклянный ПСД-70Е</t>
        </is>
      </c>
      <c r="D45" s="394" t="inlineStr">
        <is>
          <t>шт</t>
        </is>
      </c>
      <c r="E45" s="402" t="n">
        <v>460</v>
      </c>
      <c r="F45" s="403" t="n">
        <v>169.25</v>
      </c>
      <c r="G45" s="302">
        <f>ROUND(E45*F45,2)</f>
        <v/>
      </c>
      <c r="H45" s="296">
        <f>G45/$G$93</f>
        <v/>
      </c>
      <c r="I45" s="302">
        <f>ROUND(F45*'Прил. 10'!$D$13,2)</f>
        <v/>
      </c>
      <c r="J45" s="302">
        <f>ROUND(I45*E45,2)</f>
        <v/>
      </c>
    </row>
    <row r="46" ht="21" customFormat="1" customHeight="1" s="328">
      <c r="A46" s="394" t="n">
        <v>18</v>
      </c>
      <c r="B46" s="394" t="inlineStr">
        <is>
          <t>20.5.04.04-0016</t>
        </is>
      </c>
      <c r="C46" s="401" t="inlineStr">
        <is>
          <t>Зажим натяжной НАС-600-1</t>
        </is>
      </c>
      <c r="D46" s="394" t="inlineStr">
        <is>
          <t>шт</t>
        </is>
      </c>
      <c r="E46" s="402" t="n">
        <v>170</v>
      </c>
      <c r="F46" s="403" t="n">
        <v>311.42</v>
      </c>
      <c r="G46" s="302">
        <f>ROUND(E46*F46,2)</f>
        <v/>
      </c>
      <c r="H46" s="296">
        <f>G46/$G$93</f>
        <v/>
      </c>
      <c r="I46" s="302">
        <f>ROUND(F46*'Прил. 10'!$D$13,2)</f>
        <v/>
      </c>
      <c r="J46" s="302">
        <f>ROUND(I46*E46,2)</f>
        <v/>
      </c>
    </row>
    <row r="47" ht="21" customFormat="1" customHeight="1" s="328">
      <c r="A47" s="394" t="n">
        <v>19</v>
      </c>
      <c r="B47" s="394" t="inlineStr">
        <is>
          <t>20.2.10.01-0002</t>
        </is>
      </c>
      <c r="C47" s="401" t="inlineStr">
        <is>
          <t>Наконечники кабельные алюминиевые</t>
        </is>
      </c>
      <c r="D47" s="394" t="inlineStr">
        <is>
          <t>100 шт</t>
        </is>
      </c>
      <c r="E47" s="402" t="n">
        <v>30</v>
      </c>
      <c r="F47" s="403" t="n">
        <v>1276</v>
      </c>
      <c r="G47" s="302">
        <f>ROUND(E47*F47,2)</f>
        <v/>
      </c>
      <c r="H47" s="296">
        <f>G47/$G$93</f>
        <v/>
      </c>
      <c r="I47" s="302">
        <f>ROUND(F47*'Прил. 10'!$D$13,2)</f>
        <v/>
      </c>
      <c r="J47" s="302">
        <f>ROUND(I47*E47,2)</f>
        <v/>
      </c>
    </row>
    <row r="48" ht="14.25" customFormat="1" customHeight="1" s="328">
      <c r="A48" s="396" t="n"/>
      <c r="B48" s="214" t="n"/>
      <c r="C48" s="215" t="inlineStr">
        <is>
          <t>Итого основные материалы</t>
        </is>
      </c>
      <c r="D48" s="396" t="n"/>
      <c r="E48" s="479" t="n">
        <v>0</v>
      </c>
      <c r="F48" s="219" t="n"/>
      <c r="G48" s="219">
        <f>SUM(G44:G47)</f>
        <v/>
      </c>
      <c r="H48" s="296">
        <f>G48/$G$93</f>
        <v/>
      </c>
      <c r="I48" s="302" t="n"/>
      <c r="J48" s="219">
        <f>SUM(J44:J47)</f>
        <v/>
      </c>
    </row>
    <row r="49" outlineLevel="1" ht="25.5" customFormat="1" customHeight="1" s="328">
      <c r="A49" s="394" t="n">
        <v>20</v>
      </c>
      <c r="B49" s="394" t="inlineStr">
        <is>
          <t>22.2.02.04-0044</t>
        </is>
      </c>
      <c r="C49" s="401" t="inlineStr">
        <is>
          <t>Звено промежуточное трехлапчатое ПРТ-7/21-2</t>
        </is>
      </c>
      <c r="D49" s="394" t="inlineStr">
        <is>
          <t>шт</t>
        </is>
      </c>
      <c r="E49" s="402" t="n">
        <v>167.5</v>
      </c>
      <c r="F49" s="403" t="n">
        <v>45.25</v>
      </c>
      <c r="G49" s="302">
        <f>ROUND(E49*F49,2)</f>
        <v/>
      </c>
      <c r="H49" s="296">
        <f>G49/$G$93</f>
        <v/>
      </c>
      <c r="I49" s="302">
        <f>ROUND(F49*'Прил. 10'!$D$13,2)</f>
        <v/>
      </c>
      <c r="J49" s="302">
        <f>ROUND(I49*E49,2)</f>
        <v/>
      </c>
    </row>
    <row r="50" outlineLevel="1" ht="14.25" customFormat="1" customHeight="1" s="328">
      <c r="A50" s="394" t="n">
        <v>21</v>
      </c>
      <c r="B50" s="394" t="inlineStr">
        <is>
          <t>20.1.01.07-0006</t>
        </is>
      </c>
      <c r="C50" s="401" t="inlineStr">
        <is>
          <t>Зажим опорный АА-6-3</t>
        </is>
      </c>
      <c r="D50" s="394" t="inlineStr">
        <is>
          <t>шт</t>
        </is>
      </c>
      <c r="E50" s="402" t="n">
        <v>175</v>
      </c>
      <c r="F50" s="403" t="n">
        <v>39.49</v>
      </c>
      <c r="G50" s="302">
        <f>ROUND(E50*F50,2)</f>
        <v/>
      </c>
      <c r="H50" s="296">
        <f>G50/$G$93</f>
        <v/>
      </c>
      <c r="I50" s="302">
        <f>ROUND(F50*'Прил. 10'!$D$13,2)</f>
        <v/>
      </c>
      <c r="J50" s="302">
        <f>ROUND(I50*E50,2)</f>
        <v/>
      </c>
    </row>
    <row r="51" outlineLevel="1" ht="14.25" customFormat="1" customHeight="1" s="328">
      <c r="A51" s="394" t="n">
        <v>22</v>
      </c>
      <c r="B51" s="394" t="inlineStr">
        <is>
          <t>20.1.02.22-0001</t>
        </is>
      </c>
      <c r="C51" s="401" t="inlineStr">
        <is>
          <t>Ушко: двухлапчатое укороченное У2К-7-16</t>
        </is>
      </c>
      <c r="D51" s="394" t="inlineStr">
        <is>
          <t>шт</t>
        </is>
      </c>
      <c r="E51" s="402" t="n">
        <v>167.5</v>
      </c>
      <c r="F51" s="403" t="n">
        <v>34.73</v>
      </c>
      <c r="G51" s="302">
        <f>ROUND(E51*F51,2)</f>
        <v/>
      </c>
      <c r="H51" s="296">
        <f>G51/$G$93</f>
        <v/>
      </c>
      <c r="I51" s="302">
        <f>ROUND(F51*'Прил. 10'!$D$13,2)</f>
        <v/>
      </c>
      <c r="J51" s="302">
        <f>ROUND(I51*E51,2)</f>
        <v/>
      </c>
    </row>
    <row r="52" outlineLevel="1" ht="14.25" customFormat="1" customHeight="1" s="328">
      <c r="A52" s="394" t="n">
        <v>23</v>
      </c>
      <c r="B52" s="394" t="inlineStr">
        <is>
          <t>20.1.02.21-0043</t>
        </is>
      </c>
      <c r="C52" s="401" t="inlineStr">
        <is>
          <t>Узел крепления КГП-7-3</t>
        </is>
      </c>
      <c r="D52" s="394" t="inlineStr">
        <is>
          <t>шт</t>
        </is>
      </c>
      <c r="E52" s="402" t="n">
        <v>167.5</v>
      </c>
      <c r="F52" s="403" t="n">
        <v>25.55</v>
      </c>
      <c r="G52" s="302">
        <f>ROUND(E52*F52,2)</f>
        <v/>
      </c>
      <c r="H52" s="296">
        <f>G52/$G$93</f>
        <v/>
      </c>
      <c r="I52" s="302">
        <f>ROUND(F52*'Прил. 10'!$D$13,2)</f>
        <v/>
      </c>
      <c r="J52" s="302">
        <f>ROUND(I52*E52,2)</f>
        <v/>
      </c>
    </row>
    <row r="53" outlineLevel="1" ht="76.5" customFormat="1" customHeight="1" s="328">
      <c r="A53" s="394" t="n">
        <v>24</v>
      </c>
      <c r="B53" s="394" t="inlineStr">
        <is>
          <t>20.2.09.08-0031</t>
        </is>
      </c>
      <c r="C53" s="401" t="inlineStr">
        <is>
          <t>Муфта термоусаживаемая концевая наружной установки для кабеля на напряжение до 10 кВ, марки КНТп10-70/120 с болтовыми наконечниками и комплектом пайки для присоединения заземления (прим.  POLT-12C/1XO)</t>
        </is>
      </c>
      <c r="D53" s="394" t="inlineStr">
        <is>
          <t>компл</t>
        </is>
      </c>
      <c r="E53" s="402" t="n">
        <v>5</v>
      </c>
      <c r="F53" s="403" t="n">
        <v>542.5</v>
      </c>
      <c r="G53" s="302">
        <f>ROUND(E53*F53,2)</f>
        <v/>
      </c>
      <c r="H53" s="296">
        <f>G53/$G$93</f>
        <v/>
      </c>
      <c r="I53" s="302">
        <f>ROUND(F53*'Прил. 10'!$D$13,2)</f>
        <v/>
      </c>
      <c r="J53" s="302">
        <f>ROUND(I53*E53,2)</f>
        <v/>
      </c>
    </row>
    <row r="54" outlineLevel="1" ht="14.25" customFormat="1" customHeight="1" s="328">
      <c r="A54" s="394" t="n">
        <v>25</v>
      </c>
      <c r="B54" s="394" t="inlineStr">
        <is>
          <t>20.5.03.02-0001</t>
        </is>
      </c>
      <c r="C54" s="401" t="inlineStr">
        <is>
          <t>Шинодержатели 375/750 тип ШП, ШР</t>
        </is>
      </c>
      <c r="D54" s="394" t="inlineStr">
        <is>
          <t>шт</t>
        </is>
      </c>
      <c r="E54" s="402" t="n">
        <v>15</v>
      </c>
      <c r="F54" s="403" t="n">
        <v>163.88</v>
      </c>
      <c r="G54" s="302">
        <f>ROUND(E54*F54,2)</f>
        <v/>
      </c>
      <c r="H54" s="296">
        <f>G54/$G$93</f>
        <v/>
      </c>
      <c r="I54" s="302">
        <f>ROUND(F54*'Прил. 10'!$D$13,2)</f>
        <v/>
      </c>
      <c r="J54" s="302">
        <f>ROUND(I54*E54,2)</f>
        <v/>
      </c>
    </row>
    <row r="55" outlineLevel="1" ht="25.5" customFormat="1" customHeight="1" s="328">
      <c r="A55" s="394" t="n">
        <v>26</v>
      </c>
      <c r="B55" s="394" t="inlineStr">
        <is>
          <t>21.2.01.02-0094</t>
        </is>
      </c>
      <c r="C55" s="401" t="inlineStr">
        <is>
          <t>Провод неизолированный для воздушных линий электропередачи АС 300/39</t>
        </is>
      </c>
      <c r="D55" s="394" t="inlineStr">
        <is>
          <t>т</t>
        </is>
      </c>
      <c r="E55" s="402" t="n">
        <v>0.06</v>
      </c>
      <c r="F55" s="403" t="n">
        <v>32758.86</v>
      </c>
      <c r="G55" s="302">
        <f>ROUND(E55*F55,2)</f>
        <v/>
      </c>
      <c r="H55" s="296">
        <f>G55/$G$93</f>
        <v/>
      </c>
      <c r="I55" s="302">
        <f>ROUND(F55*'Прил. 10'!$D$13,2)</f>
        <v/>
      </c>
      <c r="J55" s="302">
        <f>ROUND(I55*E55,2)</f>
        <v/>
      </c>
    </row>
    <row r="56" outlineLevel="1" ht="14.25" customFormat="1" customHeight="1" s="328">
      <c r="A56" s="394" t="n">
        <v>27</v>
      </c>
      <c r="B56" s="394" t="inlineStr">
        <is>
          <t>20.1.02.14-1022</t>
        </is>
      </c>
      <c r="C56" s="401" t="inlineStr">
        <is>
          <t>Серьга СРС-7-16</t>
        </is>
      </c>
      <c r="D56" s="394" t="inlineStr">
        <is>
          <t>шт</t>
        </is>
      </c>
      <c r="E56" s="402" t="n">
        <v>167.5</v>
      </c>
      <c r="F56" s="403" t="n">
        <v>10.03</v>
      </c>
      <c r="G56" s="302">
        <f>ROUND(E56*F56,2)</f>
        <v/>
      </c>
      <c r="H56" s="296">
        <f>G56/$G$93</f>
        <v/>
      </c>
      <c r="I56" s="302">
        <f>ROUND(F56*'Прил. 10'!$D$13,2)</f>
        <v/>
      </c>
      <c r="J56" s="302">
        <f>ROUND(I56*E56,2)</f>
        <v/>
      </c>
    </row>
    <row r="57" outlineLevel="1" ht="25.5" customFormat="1" customHeight="1" s="328">
      <c r="A57" s="394" t="n">
        <v>28</v>
      </c>
      <c r="B57" s="394" t="inlineStr">
        <is>
          <t>07.2.07.04-0007</t>
        </is>
      </c>
      <c r="C57" s="401" t="inlineStr">
        <is>
          <t>Конструкции стальные индивидуальные решетчатые сварные, масса до 0,1 т</t>
        </is>
      </c>
      <c r="D57" s="394" t="inlineStr">
        <is>
          <t>т</t>
        </is>
      </c>
      <c r="E57" s="402" t="n">
        <v>0.11</v>
      </c>
      <c r="F57" s="403" t="n">
        <v>11500</v>
      </c>
      <c r="G57" s="302">
        <f>ROUND(E57*F57,2)</f>
        <v/>
      </c>
      <c r="H57" s="296">
        <f>G57/$G$93</f>
        <v/>
      </c>
      <c r="I57" s="302">
        <f>ROUND(F57*'Прил. 10'!$D$13,2)</f>
        <v/>
      </c>
      <c r="J57" s="302">
        <f>ROUND(I57*E57,2)</f>
        <v/>
      </c>
    </row>
    <row r="58" outlineLevel="1" ht="25.5" customFormat="1" customHeight="1" s="328">
      <c r="A58" s="394" t="n">
        <v>29</v>
      </c>
      <c r="B58" s="394" t="inlineStr">
        <is>
          <t>20.1.02.05-0013</t>
        </is>
      </c>
      <c r="C58" s="401" t="inlineStr">
        <is>
          <t>Коромысло: универсальное трехлучевое 3КУ-16-1</t>
        </is>
      </c>
      <c r="D58" s="394" t="inlineStr">
        <is>
          <t>шт</t>
        </is>
      </c>
      <c r="E58" s="402" t="n">
        <v>2.5</v>
      </c>
      <c r="F58" s="403" t="n">
        <v>470.86</v>
      </c>
      <c r="G58" s="302">
        <f>ROUND(E58*F58,2)</f>
        <v/>
      </c>
      <c r="H58" s="296">
        <f>G58/$G$93</f>
        <v/>
      </c>
      <c r="I58" s="302">
        <f>ROUND(F58*'Прил. 10'!$D$13,2)</f>
        <v/>
      </c>
      <c r="J58" s="302">
        <f>ROUND(I58*E58,2)</f>
        <v/>
      </c>
    </row>
    <row r="59" outlineLevel="1" ht="14.25" customFormat="1" customHeight="1" s="328">
      <c r="A59" s="394" t="n">
        <v>30</v>
      </c>
      <c r="B59" s="394" t="inlineStr">
        <is>
          <t>20.2.02.06-0003</t>
        </is>
      </c>
      <c r="C59" s="401" t="inlineStr">
        <is>
          <t>Экран защитный: ЭЗ-500-6</t>
        </is>
      </c>
      <c r="D59" s="394" t="inlineStr">
        <is>
          <t>шт</t>
        </is>
      </c>
      <c r="E59" s="402" t="n">
        <v>2.5</v>
      </c>
      <c r="F59" s="403" t="n">
        <v>456.5</v>
      </c>
      <c r="G59" s="302">
        <f>ROUND(E59*F59,2)</f>
        <v/>
      </c>
      <c r="H59" s="296">
        <f>G59/$G$93</f>
        <v/>
      </c>
      <c r="I59" s="302">
        <f>ROUND(F59*'Прил. 10'!$D$13,2)</f>
        <v/>
      </c>
      <c r="J59" s="302">
        <f>ROUND(I59*E59,2)</f>
        <v/>
      </c>
    </row>
    <row r="60" outlineLevel="1" ht="25.5" customFormat="1" customHeight="1" s="328">
      <c r="A60" s="394" t="n">
        <v>31</v>
      </c>
      <c r="B60" s="394" t="inlineStr">
        <is>
          <t>10.1.02.02-0001</t>
        </is>
      </c>
      <c r="C60" s="401" t="inlineStr">
        <is>
          <t>Алюминий листовой (Пластина переходная АП 80Х8)</t>
        </is>
      </c>
      <c r="D60" s="394" t="inlineStr">
        <is>
          <t>т</t>
        </is>
      </c>
      <c r="E60" s="402" t="n">
        <v>0.0129</v>
      </c>
      <c r="F60" s="403" t="n">
        <v>64085.07</v>
      </c>
      <c r="G60" s="302">
        <f>ROUND(E60*F60,2)</f>
        <v/>
      </c>
      <c r="H60" s="296">
        <f>G60/$G$93</f>
        <v/>
      </c>
      <c r="I60" s="302">
        <f>ROUND(F60*'Прил. 10'!$D$13,2)</f>
        <v/>
      </c>
      <c r="J60" s="302">
        <f>ROUND(I60*E60,2)</f>
        <v/>
      </c>
    </row>
    <row r="61" outlineLevel="1" ht="14.25" customFormat="1" customHeight="1" s="328">
      <c r="A61" s="394" t="n">
        <v>32</v>
      </c>
      <c r="B61" s="394" t="inlineStr">
        <is>
          <t>01.7.15.03-0042</t>
        </is>
      </c>
      <c r="C61" s="401" t="inlineStr">
        <is>
          <t>Болты с гайками и шайбами строительные</t>
        </is>
      </c>
      <c r="D61" s="394" t="inlineStr">
        <is>
          <t>кг</t>
        </is>
      </c>
      <c r="E61" s="402" t="n">
        <v>72.3515</v>
      </c>
      <c r="F61" s="403" t="n">
        <v>9.039999999999999</v>
      </c>
      <c r="G61" s="302">
        <f>ROUND(E61*F61,2)</f>
        <v/>
      </c>
      <c r="H61" s="296">
        <f>G61/$G$93</f>
        <v/>
      </c>
      <c r="I61" s="302">
        <f>ROUND(F61*'Прил. 10'!$D$13,2)</f>
        <v/>
      </c>
      <c r="J61" s="302">
        <f>ROUND(I61*E61,2)</f>
        <v/>
      </c>
    </row>
    <row r="62" outlineLevel="1" ht="38.25" customFormat="1" customHeight="1" s="328">
      <c r="A62" s="394" t="n">
        <v>33</v>
      </c>
      <c r="B62" s="394" t="inlineStr">
        <is>
          <t>24.3.03.13-0415</t>
        </is>
      </c>
      <c r="C62" s="401" t="inlineStr">
        <is>
          <t>Трубы напорные полиэтиленовые, среднего типа, ПНД, номинальный наружный диаметр 63 мм</t>
        </is>
      </c>
      <c r="D62" s="394" t="inlineStr">
        <is>
          <t>м</t>
        </is>
      </c>
      <c r="E62" s="402" t="n">
        <v>25</v>
      </c>
      <c r="F62" s="403" t="n">
        <v>25.57</v>
      </c>
      <c r="G62" s="302">
        <f>ROUND(E62*F62,2)</f>
        <v/>
      </c>
      <c r="H62" s="296">
        <f>G62/$G$93</f>
        <v/>
      </c>
      <c r="I62" s="302">
        <f>ROUND(F62*'Прил. 10'!$D$13,2)</f>
        <v/>
      </c>
      <c r="J62" s="302">
        <f>ROUND(I62*E62,2)</f>
        <v/>
      </c>
    </row>
    <row r="63" outlineLevel="1" ht="14.25" customFormat="1" customHeight="1" s="328">
      <c r="A63" s="394" t="n">
        <v>34</v>
      </c>
      <c r="B63" s="394" t="inlineStr">
        <is>
          <t>01.7.15.10-0035</t>
        </is>
      </c>
      <c r="C63" s="401" t="inlineStr">
        <is>
          <t>Скобы СК-21-1А</t>
        </is>
      </c>
      <c r="D63" s="394" t="inlineStr">
        <is>
          <t>шт</t>
        </is>
      </c>
      <c r="E63" s="402" t="n">
        <v>5</v>
      </c>
      <c r="F63" s="403" t="n">
        <v>116.92</v>
      </c>
      <c r="G63" s="302">
        <f>ROUND(E63*F63,2)</f>
        <v/>
      </c>
      <c r="H63" s="296">
        <f>G63/$G$93</f>
        <v/>
      </c>
      <c r="I63" s="302">
        <f>ROUND(F63*'Прил. 10'!$D$13,2)</f>
        <v/>
      </c>
      <c r="J63" s="302">
        <f>ROUND(I63*E63,2)</f>
        <v/>
      </c>
    </row>
    <row r="64" outlineLevel="1" ht="25.5" customFormat="1" customHeight="1" s="328">
      <c r="A64" s="394" t="n">
        <v>35</v>
      </c>
      <c r="B64" s="394" t="inlineStr">
        <is>
          <t>01.3.01.06-0050</t>
        </is>
      </c>
      <c r="C64" s="401" t="inlineStr">
        <is>
          <t>Смазка универсальная тугоплавкая УТ (консталин жировой)</t>
        </is>
      </c>
      <c r="D64" s="394" t="inlineStr">
        <is>
          <t>т</t>
        </is>
      </c>
      <c r="E64" s="402" t="n">
        <v>0.03135</v>
      </c>
      <c r="F64" s="403" t="n">
        <v>17500</v>
      </c>
      <c r="G64" s="302">
        <f>ROUND(E64*F64,2)</f>
        <v/>
      </c>
      <c r="H64" s="296">
        <f>G64/$G$93</f>
        <v/>
      </c>
      <c r="I64" s="302">
        <f>ROUND(F64*'Прил. 10'!$D$13,2)</f>
        <v/>
      </c>
      <c r="J64" s="302">
        <f>ROUND(I64*E64,2)</f>
        <v/>
      </c>
    </row>
    <row r="65" outlineLevel="1" ht="25.5" customFormat="1" customHeight="1" s="328">
      <c r="A65" s="394" t="n">
        <v>36</v>
      </c>
      <c r="B65" s="394" t="inlineStr">
        <is>
          <t>999-9950</t>
        </is>
      </c>
      <c r="C65" s="401" t="inlineStr">
        <is>
          <t>Вспомогательные ненормируемые ресурсы</t>
        </is>
      </c>
      <c r="D65" s="394" t="inlineStr">
        <is>
          <t>руб.</t>
        </is>
      </c>
      <c r="E65" s="402" t="n">
        <v>398.3672</v>
      </c>
      <c r="F65" s="403" t="n">
        <v>1</v>
      </c>
      <c r="G65" s="302">
        <f>ROUND(E65*F65,2)</f>
        <v/>
      </c>
      <c r="H65" s="296">
        <f>G65/$G$93</f>
        <v/>
      </c>
      <c r="I65" s="302">
        <f>ROUND(F65*'Прил. 10'!$D$13,2)</f>
        <v/>
      </c>
      <c r="J65" s="302">
        <f>ROUND(I65*E65,2)</f>
        <v/>
      </c>
    </row>
    <row r="66" outlineLevel="1" ht="14.25" customFormat="1" customHeight="1" s="328">
      <c r="A66" s="394" t="n">
        <v>37</v>
      </c>
      <c r="B66" s="394" t="inlineStr">
        <is>
          <t>20.1.02.23-0082</t>
        </is>
      </c>
      <c r="C66" s="401" t="inlineStr">
        <is>
          <t>Перемычки гибкие, тип ПГС-50</t>
        </is>
      </c>
      <c r="D66" s="394" t="inlineStr">
        <is>
          <t>10 шт</t>
        </is>
      </c>
      <c r="E66" s="402" t="n">
        <v>10</v>
      </c>
      <c r="F66" s="403" t="n">
        <v>39</v>
      </c>
      <c r="G66" s="302">
        <f>ROUND(E66*F66,2)</f>
        <v/>
      </c>
      <c r="H66" s="296">
        <f>G66/$G$93</f>
        <v/>
      </c>
      <c r="I66" s="302">
        <f>ROUND(F66*'Прил. 10'!$D$13,2)</f>
        <v/>
      </c>
      <c r="J66" s="302">
        <f>ROUND(I66*E66,2)</f>
        <v/>
      </c>
    </row>
    <row r="67" outlineLevel="1" ht="14.25" customFormat="1" customHeight="1" s="328">
      <c r="A67" s="394" t="n">
        <v>38</v>
      </c>
      <c r="B67" s="394" t="inlineStr">
        <is>
          <t>20.1.02.05-0011</t>
        </is>
      </c>
      <c r="C67" s="401" t="inlineStr">
        <is>
          <t>Коромысло: универсальное 2КУ-12-1</t>
        </is>
      </c>
      <c r="D67" s="394" t="inlineStr">
        <is>
          <t>шт</t>
        </is>
      </c>
      <c r="E67" s="402" t="n">
        <v>2.5</v>
      </c>
      <c r="F67" s="403" t="n">
        <v>127.11</v>
      </c>
      <c r="G67" s="302">
        <f>ROUND(E67*F67,2)</f>
        <v/>
      </c>
      <c r="H67" s="296">
        <f>G67/$G$93</f>
        <v/>
      </c>
      <c r="I67" s="302">
        <f>ROUND(F67*'Прил. 10'!$D$13,2)</f>
        <v/>
      </c>
      <c r="J67" s="302">
        <f>ROUND(I67*E67,2)</f>
        <v/>
      </c>
    </row>
    <row r="68" outlineLevel="1" ht="14.25" customFormat="1" customHeight="1" s="328">
      <c r="A68" s="394" t="n">
        <v>39</v>
      </c>
      <c r="B68" s="394" t="inlineStr">
        <is>
          <t>20.1.02.21-0035</t>
        </is>
      </c>
      <c r="C68" s="401" t="inlineStr">
        <is>
          <t>Узел крепления КГН-7-5</t>
        </is>
      </c>
      <c r="D68" s="394" t="inlineStr">
        <is>
          <t>шт</t>
        </is>
      </c>
      <c r="E68" s="402" t="n">
        <v>2.5</v>
      </c>
      <c r="F68" s="403" t="n">
        <v>122.68</v>
      </c>
      <c r="G68" s="302">
        <f>ROUND(E68*F68,2)</f>
        <v/>
      </c>
      <c r="H68" s="296">
        <f>G68/$G$93</f>
        <v/>
      </c>
      <c r="I68" s="302">
        <f>ROUND(F68*'Прил. 10'!$D$13,2)</f>
        <v/>
      </c>
      <c r="J68" s="302">
        <f>ROUND(I68*E68,2)</f>
        <v/>
      </c>
    </row>
    <row r="69" outlineLevel="1" ht="14.25" customFormat="1" customHeight="1" s="328">
      <c r="A69" s="394" t="n">
        <v>40</v>
      </c>
      <c r="B69" s="394" t="inlineStr">
        <is>
          <t>01.7.15.10-0038</t>
        </is>
      </c>
      <c r="C69" s="401" t="inlineStr">
        <is>
          <t>Скобы трехлапчатые СКТ-16-1</t>
        </is>
      </c>
      <c r="D69" s="394" t="inlineStr">
        <is>
          <t>шт</t>
        </is>
      </c>
      <c r="E69" s="402" t="n">
        <v>2.5</v>
      </c>
      <c r="F69" s="403" t="n">
        <v>113.53</v>
      </c>
      <c r="G69" s="302">
        <f>ROUND(E69*F69,2)</f>
        <v/>
      </c>
      <c r="H69" s="296">
        <f>G69/$G$93</f>
        <v/>
      </c>
      <c r="I69" s="302">
        <f>ROUND(F69*'Прил. 10'!$D$13,2)</f>
        <v/>
      </c>
      <c r="J69" s="302">
        <f>ROUND(I69*E69,2)</f>
        <v/>
      </c>
    </row>
    <row r="70" outlineLevel="1" ht="14.25" customFormat="1" customHeight="1" s="328">
      <c r="A70" s="394" t="n">
        <v>41</v>
      </c>
      <c r="B70" s="394" t="inlineStr">
        <is>
          <t>20.1.02.22-0013</t>
        </is>
      </c>
      <c r="C70" s="401" t="inlineStr">
        <is>
          <t>Ушко: специальное УС-7-16</t>
        </is>
      </c>
      <c r="D70" s="394" t="inlineStr">
        <is>
          <t>шт</t>
        </is>
      </c>
      <c r="E70" s="402" t="n">
        <v>2.5</v>
      </c>
      <c r="F70" s="403" t="n">
        <v>88.97</v>
      </c>
      <c r="G70" s="302">
        <f>ROUND(E70*F70,2)</f>
        <v/>
      </c>
      <c r="H70" s="296">
        <f>G70/$G$93</f>
        <v/>
      </c>
      <c r="I70" s="302">
        <f>ROUND(F70*'Прил. 10'!$D$13,2)</f>
        <v/>
      </c>
      <c r="J70" s="302">
        <f>ROUND(I70*E70,2)</f>
        <v/>
      </c>
    </row>
    <row r="71" outlineLevel="1" ht="14.25" customFormat="1" customHeight="1" s="328">
      <c r="A71" s="394" t="n">
        <v>42</v>
      </c>
      <c r="B71" s="394" t="inlineStr">
        <is>
          <t>01.7.15.10-0031</t>
        </is>
      </c>
      <c r="C71" s="401" t="inlineStr">
        <is>
          <t>Скобы СК-7-1А</t>
        </is>
      </c>
      <c r="D71" s="394" t="inlineStr">
        <is>
          <t>шт</t>
        </is>
      </c>
      <c r="E71" s="402" t="n">
        <v>7.5</v>
      </c>
      <c r="F71" s="403" t="n">
        <v>28.07</v>
      </c>
      <c r="G71" s="302">
        <f>ROUND(E71*F71,2)</f>
        <v/>
      </c>
      <c r="H71" s="296">
        <f>G71/$G$93</f>
        <v/>
      </c>
      <c r="I71" s="302">
        <f>ROUND(F71*'Прил. 10'!$D$13,2)</f>
        <v/>
      </c>
      <c r="J71" s="302">
        <f>ROUND(I71*E71,2)</f>
        <v/>
      </c>
    </row>
    <row r="72" outlineLevel="1" ht="14.25" customFormat="1" customHeight="1" s="328">
      <c r="A72" s="394" t="n">
        <v>43</v>
      </c>
      <c r="B72" s="394" t="inlineStr">
        <is>
          <t>01.7.15.10-0034</t>
        </is>
      </c>
      <c r="C72" s="401" t="inlineStr">
        <is>
          <t>Скобы СК-16-1А</t>
        </is>
      </c>
      <c r="D72" s="394" t="inlineStr">
        <is>
          <t>шт</t>
        </is>
      </c>
      <c r="E72" s="402" t="n">
        <v>2.5</v>
      </c>
      <c r="F72" s="403" t="n">
        <v>70.76000000000001</v>
      </c>
      <c r="G72" s="302">
        <f>ROUND(E72*F72,2)</f>
        <v/>
      </c>
      <c r="H72" s="296">
        <f>G72/$G$93</f>
        <v/>
      </c>
      <c r="I72" s="302">
        <f>ROUND(F72*'Прил. 10'!$D$13,2)</f>
        <v/>
      </c>
      <c r="J72" s="302">
        <f>ROUND(I72*E72,2)</f>
        <v/>
      </c>
    </row>
    <row r="73" outlineLevel="1" ht="14.25" customFormat="1" customHeight="1" s="328">
      <c r="A73" s="394" t="n">
        <v>44</v>
      </c>
      <c r="B73" s="394" t="inlineStr">
        <is>
          <t>20.1.02.05-0003</t>
        </is>
      </c>
      <c r="C73" s="401" t="inlineStr">
        <is>
          <t>Коромысло: 2КД-7-1С</t>
        </is>
      </c>
      <c r="D73" s="394" t="inlineStr">
        <is>
          <t>шт</t>
        </is>
      </c>
      <c r="E73" s="402" t="n">
        <v>2.5</v>
      </c>
      <c r="F73" s="403" t="n">
        <v>50.46</v>
      </c>
      <c r="G73" s="302">
        <f>ROUND(E73*F73,2)</f>
        <v/>
      </c>
      <c r="H73" s="296">
        <f>G73/$G$93</f>
        <v/>
      </c>
      <c r="I73" s="302">
        <f>ROUND(F73*'Прил. 10'!$D$13,2)</f>
        <v/>
      </c>
      <c r="J73" s="302">
        <f>ROUND(I73*E73,2)</f>
        <v/>
      </c>
    </row>
    <row r="74" outlineLevel="1" ht="14.25" customFormat="1" customHeight="1" s="328">
      <c r="A74" s="394" t="n">
        <v>45</v>
      </c>
      <c r="B74" s="394" t="inlineStr">
        <is>
          <t>20.1.02.05-0008</t>
        </is>
      </c>
      <c r="C74" s="401" t="inlineStr">
        <is>
          <t>Коромысло: К2-7-1С</t>
        </is>
      </c>
      <c r="D74" s="394" t="inlineStr">
        <is>
          <t>шт</t>
        </is>
      </c>
      <c r="E74" s="402" t="n">
        <v>2.5</v>
      </c>
      <c r="F74" s="403" t="n">
        <v>48.16</v>
      </c>
      <c r="G74" s="302">
        <f>ROUND(E74*F74,2)</f>
        <v/>
      </c>
      <c r="H74" s="296">
        <f>G74/$G$93</f>
        <v/>
      </c>
      <c r="I74" s="302">
        <f>ROUND(F74*'Прил. 10'!$D$13,2)</f>
        <v/>
      </c>
      <c r="J74" s="302">
        <f>ROUND(I74*E74,2)</f>
        <v/>
      </c>
    </row>
    <row r="75" outlineLevel="1" ht="25.5" customFormat="1" customHeight="1" s="328">
      <c r="A75" s="394" t="n">
        <v>46</v>
      </c>
      <c r="B75" s="394" t="inlineStr">
        <is>
          <t>22.2.02.04-0017</t>
        </is>
      </c>
      <c r="C75" s="401" t="inlineStr">
        <is>
          <t>Звено промежуточное прямое двойное 2ПР-7-1</t>
        </is>
      </c>
      <c r="D75" s="394" t="inlineStr">
        <is>
          <t>шт</t>
        </is>
      </c>
      <c r="E75" s="402" t="n">
        <v>2.5</v>
      </c>
      <c r="F75" s="403" t="n">
        <v>41.1</v>
      </c>
      <c r="G75" s="302">
        <f>ROUND(E75*F75,2)</f>
        <v/>
      </c>
      <c r="H75" s="296">
        <f>G75/$G$93</f>
        <v/>
      </c>
      <c r="I75" s="302">
        <f>ROUND(F75*'Прил. 10'!$D$13,2)</f>
        <v/>
      </c>
      <c r="J75" s="302">
        <f>ROUND(I75*E75,2)</f>
        <v/>
      </c>
    </row>
    <row r="76" outlineLevel="1" ht="14.25" customFormat="1" customHeight="1" s="328">
      <c r="A76" s="394" t="n">
        <v>47</v>
      </c>
      <c r="B76" s="394" t="inlineStr">
        <is>
          <t>22.2.02.04-0001</t>
        </is>
      </c>
      <c r="C76" s="401" t="inlineStr">
        <is>
          <t>Звено промежуточное вывернутое ПРВ-7-1</t>
        </is>
      </c>
      <c r="D76" s="394" t="inlineStr">
        <is>
          <t>шт</t>
        </is>
      </c>
      <c r="E76" s="402" t="n">
        <v>2.5</v>
      </c>
      <c r="F76" s="403" t="n">
        <v>31.44</v>
      </c>
      <c r="G76" s="302">
        <f>ROUND(E76*F76,2)</f>
        <v/>
      </c>
      <c r="H76" s="296">
        <f>G76/$G$93</f>
        <v/>
      </c>
      <c r="I76" s="302">
        <f>ROUND(F76*'Прил. 10'!$D$13,2)</f>
        <v/>
      </c>
      <c r="J76" s="302">
        <f>ROUND(I76*E76,2)</f>
        <v/>
      </c>
    </row>
    <row r="77" outlineLevel="1" ht="14.25" customFormat="1" customHeight="1" s="328">
      <c r="A77" s="394" t="n">
        <v>48</v>
      </c>
      <c r="B77" s="394" t="inlineStr">
        <is>
          <t>22.2.02.04-0021</t>
        </is>
      </c>
      <c r="C77" s="401" t="inlineStr">
        <is>
          <t>Звено промежуточное прямое ПР-7-6</t>
        </is>
      </c>
      <c r="D77" s="394" t="inlineStr">
        <is>
          <t>шт</t>
        </is>
      </c>
      <c r="E77" s="402" t="n">
        <v>2.5</v>
      </c>
      <c r="F77" s="403" t="n">
        <v>27.04</v>
      </c>
      <c r="G77" s="302">
        <f>ROUND(E77*F77,2)</f>
        <v/>
      </c>
      <c r="H77" s="296">
        <f>G77/$G$93</f>
        <v/>
      </c>
      <c r="I77" s="302">
        <f>ROUND(F77*'Прил. 10'!$D$13,2)</f>
        <v/>
      </c>
      <c r="J77" s="302">
        <f>ROUND(I77*E77,2)</f>
        <v/>
      </c>
    </row>
    <row r="78" outlineLevel="1" ht="14.25" customFormat="1" customHeight="1" s="328">
      <c r="A78" s="394" t="n">
        <v>49</v>
      </c>
      <c r="B78" s="394" t="inlineStr">
        <is>
          <t>20.1.02.14-1014</t>
        </is>
      </c>
      <c r="C78" s="401" t="inlineStr">
        <is>
          <t>Серьга СР-7-16</t>
        </is>
      </c>
      <c r="D78" s="394" t="inlineStr">
        <is>
          <t>шт</t>
        </is>
      </c>
      <c r="E78" s="402" t="n">
        <v>2.5</v>
      </c>
      <c r="F78" s="403" t="n">
        <v>9.359999999999999</v>
      </c>
      <c r="G78" s="302">
        <f>ROUND(E78*F78,2)</f>
        <v/>
      </c>
      <c r="H78" s="296">
        <f>G78/$G$93</f>
        <v/>
      </c>
      <c r="I78" s="302">
        <f>ROUND(F78*'Прил. 10'!$D$13,2)</f>
        <v/>
      </c>
      <c r="J78" s="302">
        <f>ROUND(I78*E78,2)</f>
        <v/>
      </c>
    </row>
    <row r="79" outlineLevel="1" ht="14.25" customFormat="1" customHeight="1" s="328">
      <c r="A79" s="394" t="n">
        <v>50</v>
      </c>
      <c r="B79" s="394" t="inlineStr">
        <is>
          <t>01.7.15.07-0031</t>
        </is>
      </c>
      <c r="C79" s="401" t="inlineStr">
        <is>
          <t>Дюбели распорные с гайкой</t>
        </is>
      </c>
      <c r="D79" s="394" t="inlineStr">
        <is>
          <t>100 шт</t>
        </is>
      </c>
      <c r="E79" s="402" t="n">
        <v>0.08799999999999999</v>
      </c>
      <c r="F79" s="403" t="n">
        <v>110</v>
      </c>
      <c r="G79" s="302">
        <f>ROUND(E79*F79,2)</f>
        <v/>
      </c>
      <c r="H79" s="296">
        <f>G79/$G$93</f>
        <v/>
      </c>
      <c r="I79" s="302">
        <f>ROUND(F79*'Прил. 10'!$D$13,2)</f>
        <v/>
      </c>
      <c r="J79" s="302">
        <f>ROUND(I79*E79,2)</f>
        <v/>
      </c>
    </row>
    <row r="80" outlineLevel="1" ht="38.25" customFormat="1" customHeight="1" s="328">
      <c r="A80" s="394" t="n">
        <v>51</v>
      </c>
      <c r="B80" s="394" t="inlineStr">
        <is>
          <t>03.2.01.01-0003</t>
        </is>
      </c>
      <c r="C80" s="401" t="inlineStr">
        <is>
          <t>Портландцемент общестроительного назначения бездобавочный М500 Д0 (ЦЕМ I 42,5Н)</t>
        </is>
      </c>
      <c r="D80" s="394" t="inlineStr">
        <is>
          <t>т</t>
        </is>
      </c>
      <c r="E80" s="402" t="n">
        <v>0.0198</v>
      </c>
      <c r="F80" s="403" t="n">
        <v>480</v>
      </c>
      <c r="G80" s="302">
        <f>ROUND(E80*F80,2)</f>
        <v/>
      </c>
      <c r="H80" s="296">
        <f>G80/$G$93</f>
        <v/>
      </c>
      <c r="I80" s="302">
        <f>ROUND(F80*'Прил. 10'!$D$13,2)</f>
        <v/>
      </c>
      <c r="J80" s="302">
        <f>ROUND(I80*E80,2)</f>
        <v/>
      </c>
    </row>
    <row r="81" outlineLevel="1" ht="14.25" customFormat="1" customHeight="1" s="328">
      <c r="A81" s="394" t="n">
        <v>52</v>
      </c>
      <c r="B81" s="394" t="inlineStr">
        <is>
          <t>01.3.01.01-0001</t>
        </is>
      </c>
      <c r="C81" s="401" t="inlineStr">
        <is>
          <t>Бензин авиационный Б-70</t>
        </is>
      </c>
      <c r="D81" s="394" t="inlineStr">
        <is>
          <t>т</t>
        </is>
      </c>
      <c r="E81" s="402" t="n">
        <v>0.002</v>
      </c>
      <c r="F81" s="403" t="n">
        <v>4488.4</v>
      </c>
      <c r="G81" s="302">
        <f>ROUND(E81*F81,2)</f>
        <v/>
      </c>
      <c r="H81" s="296">
        <f>G81/$G$93</f>
        <v/>
      </c>
      <c r="I81" s="302">
        <f>ROUND(F81*'Прил. 10'!$D$13,2)</f>
        <v/>
      </c>
      <c r="J81" s="302">
        <f>ROUND(I81*E81,2)</f>
        <v/>
      </c>
    </row>
    <row r="82" outlineLevel="1" ht="14.25" customFormat="1" customHeight="1" s="328">
      <c r="A82" s="394" t="n">
        <v>53</v>
      </c>
      <c r="B82" s="394" t="inlineStr">
        <is>
          <t>14.4.02.09-0001</t>
        </is>
      </c>
      <c r="C82" s="401" t="inlineStr">
        <is>
          <t>Краска</t>
        </is>
      </c>
      <c r="D82" s="394" t="inlineStr">
        <is>
          <t>кг</t>
        </is>
      </c>
      <c r="E82" s="402" t="n">
        <v>0.3135</v>
      </c>
      <c r="F82" s="403" t="n">
        <v>28.6</v>
      </c>
      <c r="G82" s="302">
        <f>ROUND(E82*F82,2)</f>
        <v/>
      </c>
      <c r="H82" s="296">
        <f>G82/$G$93</f>
        <v/>
      </c>
      <c r="I82" s="302">
        <f>ROUND(F82*'Прил. 10'!$D$13,2)</f>
        <v/>
      </c>
      <c r="J82" s="302">
        <f>ROUND(I82*E82,2)</f>
        <v/>
      </c>
    </row>
    <row r="83" outlineLevel="1" ht="25.5" customFormat="1" customHeight="1" s="328">
      <c r="A83" s="394" t="n">
        <v>54</v>
      </c>
      <c r="B83" s="394" t="inlineStr">
        <is>
          <t>01.7.11.07-0034</t>
        </is>
      </c>
      <c r="C83" s="401" t="inlineStr">
        <is>
          <t>Электроды сварочные Э42А, диаметр 4 мм</t>
        </is>
      </c>
      <c r="D83" s="394" t="inlineStr">
        <is>
          <t>кг</t>
        </is>
      </c>
      <c r="E83" s="402" t="n">
        <v>0.702</v>
      </c>
      <c r="F83" s="403" t="n">
        <v>10.57</v>
      </c>
      <c r="G83" s="302">
        <f>ROUND(E83*F83,2)</f>
        <v/>
      </c>
      <c r="H83" s="296">
        <f>G83/$G$93</f>
        <v/>
      </c>
      <c r="I83" s="302">
        <f>ROUND(F83*'Прил. 10'!$D$13,2)</f>
        <v/>
      </c>
      <c r="J83" s="302">
        <f>ROUND(I83*E83,2)</f>
        <v/>
      </c>
    </row>
    <row r="84" outlineLevel="1" ht="14.25" customFormat="1" customHeight="1" s="328">
      <c r="A84" s="394" t="n">
        <v>55</v>
      </c>
      <c r="B84" s="394" t="inlineStr">
        <is>
          <t>14.1.02.01-0002</t>
        </is>
      </c>
      <c r="C84" s="401" t="inlineStr">
        <is>
          <t>Клей БМК-5к</t>
        </is>
      </c>
      <c r="D84" s="394" t="inlineStr">
        <is>
          <t>кг</t>
        </is>
      </c>
      <c r="E84" s="402" t="n">
        <v>0.1375</v>
      </c>
      <c r="F84" s="403" t="n">
        <v>25.8</v>
      </c>
      <c r="G84" s="302">
        <f>ROUND(E84*F84,2)</f>
        <v/>
      </c>
      <c r="H84" s="296">
        <f>G84/$G$93</f>
        <v/>
      </c>
      <c r="I84" s="302">
        <f>ROUND(F84*'Прил. 10'!$D$13,2)</f>
        <v/>
      </c>
      <c r="J84" s="302">
        <f>ROUND(I84*E84,2)</f>
        <v/>
      </c>
    </row>
    <row r="85" outlineLevel="1" ht="14.25" customFormat="1" customHeight="1" s="328">
      <c r="A85" s="394" t="n">
        <v>56</v>
      </c>
      <c r="B85" s="394" t="inlineStr">
        <is>
          <t>01.3.02.02-0001</t>
        </is>
      </c>
      <c r="C85" s="401" t="inlineStr">
        <is>
          <t>Аргон газообразный, сорт I</t>
        </is>
      </c>
      <c r="D85" s="394" t="inlineStr">
        <is>
          <t>м3</t>
        </is>
      </c>
      <c r="E85" s="402" t="n">
        <v>0.0825</v>
      </c>
      <c r="F85" s="403" t="n">
        <v>17.86</v>
      </c>
      <c r="G85" s="302">
        <f>ROUND(E85*F85,2)</f>
        <v/>
      </c>
      <c r="H85" s="296">
        <f>G85/$G$93</f>
        <v/>
      </c>
      <c r="I85" s="302">
        <f>ROUND(F85*'Прил. 10'!$D$13,2)</f>
        <v/>
      </c>
      <c r="J85" s="302">
        <f>ROUND(I85*E85,2)</f>
        <v/>
      </c>
    </row>
    <row r="86" outlineLevel="1" ht="14.25" customFormat="1" customHeight="1" s="328">
      <c r="A86" s="394" t="n">
        <v>57</v>
      </c>
      <c r="B86" s="394" t="inlineStr">
        <is>
          <t>01.7.06.07-0001</t>
        </is>
      </c>
      <c r="C86" s="401" t="inlineStr">
        <is>
          <t>Лента К226</t>
        </is>
      </c>
      <c r="D86" s="394" t="inlineStr">
        <is>
          <t>100 м</t>
        </is>
      </c>
      <c r="E86" s="402" t="n">
        <v>0.012</v>
      </c>
      <c r="F86" s="403" t="n">
        <v>120</v>
      </c>
      <c r="G86" s="302">
        <f>ROUND(E86*F86,2)</f>
        <v/>
      </c>
      <c r="H86" s="296">
        <f>G86/$G$93</f>
        <v/>
      </c>
      <c r="I86" s="302">
        <f>ROUND(F86*'Прил. 10'!$D$13,2)</f>
        <v/>
      </c>
      <c r="J86" s="302">
        <f>ROUND(I86*E86,2)</f>
        <v/>
      </c>
    </row>
    <row r="87" outlineLevel="1" ht="14.25" customFormat="1" customHeight="1" s="328">
      <c r="A87" s="394" t="n">
        <v>58</v>
      </c>
      <c r="B87" s="394" t="inlineStr">
        <is>
          <t>01.7.15.11-0061</t>
        </is>
      </c>
      <c r="C87" s="401" t="inlineStr">
        <is>
          <t>Шайбы пружинные</t>
        </is>
      </c>
      <c r="D87" s="394" t="inlineStr">
        <is>
          <t>т</t>
        </is>
      </c>
      <c r="E87" s="402" t="n">
        <v>4.25e-05</v>
      </c>
      <c r="F87" s="403" t="n">
        <v>31600</v>
      </c>
      <c r="G87" s="302">
        <f>ROUND(E87*F87,2)</f>
        <v/>
      </c>
      <c r="H87" s="296">
        <f>G87/$G$93</f>
        <v/>
      </c>
      <c r="I87" s="302">
        <f>ROUND(F87*'Прил. 10'!$D$13,2)</f>
        <v/>
      </c>
      <c r="J87" s="302">
        <f>ROUND(I87*E87,2)</f>
        <v/>
      </c>
    </row>
    <row r="88" outlineLevel="1" ht="51" customFormat="1" customHeight="1" s="328">
      <c r="A88" s="394" t="n">
        <v>59</v>
      </c>
      <c r="B88" s="394" t="inlineStr">
        <is>
          <t>10.1.02.04-0009</t>
        </is>
      </c>
      <c r="C88" s="401" t="inlineStr">
        <is>
          <t>Прутки алюминиевые круглого сечения, марка АД1, нормальной точности и прочности, немерной длины, диаметр 135-200 мм</t>
        </is>
      </c>
      <c r="D88" s="394" t="inlineStr">
        <is>
          <t>т</t>
        </is>
      </c>
      <c r="E88" s="402" t="n">
        <v>2e-05</v>
      </c>
      <c r="F88" s="403" t="n">
        <v>55960.01</v>
      </c>
      <c r="G88" s="302">
        <f>ROUND(E88*F88,2)</f>
        <v/>
      </c>
      <c r="H88" s="296">
        <f>G88/$G$93</f>
        <v/>
      </c>
      <c r="I88" s="302">
        <f>ROUND(F88*'Прил. 10'!$D$13,2)</f>
        <v/>
      </c>
      <c r="J88" s="302">
        <f>ROUND(I88*E88,2)</f>
        <v/>
      </c>
    </row>
    <row r="89" outlineLevel="1" ht="25.5" customFormat="1" customHeight="1" s="328">
      <c r="A89" s="394" t="n">
        <v>60</v>
      </c>
      <c r="B89" s="394" t="inlineStr">
        <is>
          <t>02.3.01.02-1011</t>
        </is>
      </c>
      <c r="C89" s="401" t="inlineStr">
        <is>
          <t>Песок природный I класс, средний, круглые сита</t>
        </is>
      </c>
      <c r="D89" s="394" t="inlineStr">
        <is>
          <t>м3</t>
        </is>
      </c>
      <c r="E89" s="402" t="n">
        <v>0.0165</v>
      </c>
      <c r="F89" s="403" t="n">
        <v>54.95</v>
      </c>
      <c r="G89" s="302">
        <f>ROUND(E89*F89,2)</f>
        <v/>
      </c>
      <c r="H89" s="296">
        <f>G89/$G$93</f>
        <v/>
      </c>
      <c r="I89" s="302">
        <f>ROUND(F89*'Прил. 10'!$D$13,2)</f>
        <v/>
      </c>
      <c r="J89" s="302">
        <f>ROUND(I89*E89,2)</f>
        <v/>
      </c>
    </row>
    <row r="90" outlineLevel="1" ht="25.5" customFormat="1" customHeight="1" s="328">
      <c r="A90" s="394" t="n">
        <v>61</v>
      </c>
      <c r="B90" s="394" t="inlineStr">
        <is>
          <t>10.2.02.10-0013</t>
        </is>
      </c>
      <c r="C90" s="401" t="inlineStr">
        <is>
          <t>Прутки медные, круглые, марка М3, диаметр 20 мм</t>
        </is>
      </c>
      <c r="D90" s="394" t="inlineStr">
        <is>
          <t>т</t>
        </is>
      </c>
      <c r="E90" s="402" t="n">
        <v>1e-05</v>
      </c>
      <c r="F90" s="403" t="n">
        <v>71640</v>
      </c>
      <c r="G90" s="302">
        <f>ROUND(E90*F90,2)</f>
        <v/>
      </c>
      <c r="H90" s="296">
        <f>G90/$G$93</f>
        <v/>
      </c>
      <c r="I90" s="302">
        <f>ROUND(F90*'Прил. 10'!$D$13,2)</f>
        <v/>
      </c>
      <c r="J90" s="302">
        <f>ROUND(I90*E90,2)</f>
        <v/>
      </c>
    </row>
    <row r="91" outlineLevel="1" ht="14.25" customFormat="1" customHeight="1" s="328">
      <c r="A91" s="394" t="n">
        <v>62</v>
      </c>
      <c r="B91" s="394" t="inlineStr">
        <is>
          <t>01.3.01.05-0009</t>
        </is>
      </c>
      <c r="C91" s="401" t="inlineStr">
        <is>
          <t>Парафин нефтяной твердый Т-1</t>
        </is>
      </c>
      <c r="D91" s="394" t="inlineStr">
        <is>
          <t>т</t>
        </is>
      </c>
      <c r="E91" s="402" t="n">
        <v>5e-05</v>
      </c>
      <c r="F91" s="403" t="n">
        <v>8105.71</v>
      </c>
      <c r="G91" s="302">
        <f>ROUND(E91*F91,2)</f>
        <v/>
      </c>
      <c r="H91" s="296">
        <f>G91/$G$93</f>
        <v/>
      </c>
      <c r="I91" s="302">
        <f>ROUND(F91*'Прил. 10'!$D$13,2)</f>
        <v/>
      </c>
      <c r="J91" s="302">
        <f>ROUND(I91*E91,2)</f>
        <v/>
      </c>
    </row>
    <row r="92" ht="14.25" customFormat="1" customHeight="1" s="328">
      <c r="A92" s="394" t="n"/>
      <c r="B92" s="394" t="n"/>
      <c r="C92" s="401" t="inlineStr">
        <is>
          <t>Итого прочие материалы</t>
        </is>
      </c>
      <c r="D92" s="394" t="n"/>
      <c r="E92" s="402" t="n"/>
      <c r="F92" s="403" t="n"/>
      <c r="G92" s="219">
        <f>SUM(G49:G91)</f>
        <v/>
      </c>
      <c r="H92" s="296">
        <f>G92/$G$93</f>
        <v/>
      </c>
      <c r="I92" s="302" t="n"/>
      <c r="J92" s="219">
        <f>SUM(J49:J91)</f>
        <v/>
      </c>
    </row>
    <row r="93" ht="14.25" customFormat="1" customHeight="1" s="328">
      <c r="A93" s="394" t="n"/>
      <c r="B93" s="394" t="n"/>
      <c r="C93" s="384" t="inlineStr">
        <is>
          <t>Итого по разделу «Материалы»</t>
        </is>
      </c>
      <c r="D93" s="394" t="n"/>
      <c r="E93" s="402" t="n"/>
      <c r="F93" s="403" t="n"/>
      <c r="G93" s="302">
        <f>G48+G92</f>
        <v/>
      </c>
      <c r="H93" s="296">
        <f>G93/$G$93</f>
        <v/>
      </c>
      <c r="I93" s="302" t="n"/>
      <c r="J93" s="302">
        <f>J48+J92</f>
        <v/>
      </c>
    </row>
    <row r="94" ht="14.25" customFormat="1" customHeight="1" s="328">
      <c r="A94" s="394" t="n"/>
      <c r="B94" s="394" t="n"/>
      <c r="C94" s="401" t="inlineStr">
        <is>
          <t>ИТОГО ПО РМ</t>
        </is>
      </c>
      <c r="D94" s="394" t="n"/>
      <c r="E94" s="402" t="n"/>
      <c r="F94" s="403" t="n"/>
      <c r="G94" s="302">
        <f>G15+G33+G93</f>
        <v/>
      </c>
      <c r="H94" s="404" t="n"/>
      <c r="I94" s="302" t="n"/>
      <c r="J94" s="302">
        <f>J15+J33+J93</f>
        <v/>
      </c>
    </row>
    <row r="95" ht="29.25" customFormat="1" customHeight="1" s="328">
      <c r="A95" s="394" t="n"/>
      <c r="B95" s="394" t="n"/>
      <c r="C95" s="401" t="inlineStr">
        <is>
          <t>Накладные расходы</t>
        </is>
      </c>
      <c r="D95" s="199" t="n">
        <v>1.48</v>
      </c>
      <c r="E95" s="402" t="n"/>
      <c r="F95" s="403" t="n"/>
      <c r="G95" s="302">
        <f>ROUND((G15+G17)*D95,2)</f>
        <v/>
      </c>
      <c r="H95" s="404" t="n"/>
      <c r="I95" s="302" t="n"/>
      <c r="J95" s="302">
        <f>ROUND(D95*(J15+J17),2)</f>
        <v/>
      </c>
    </row>
    <row r="96" ht="24.75" customFormat="1" customHeight="1" s="328">
      <c r="A96" s="394" t="n"/>
      <c r="B96" s="394" t="n"/>
      <c r="C96" s="401" t="inlineStr">
        <is>
          <t>Сметная прибыль</t>
        </is>
      </c>
      <c r="D96" s="199" t="n">
        <v>1.18</v>
      </c>
      <c r="E96" s="402" t="n"/>
      <c r="F96" s="403" t="n"/>
      <c r="G96" s="302">
        <f>ROUND((G15+G17)*D96,2)</f>
        <v/>
      </c>
      <c r="H96" s="404" t="n"/>
      <c r="I96" s="302" t="n"/>
      <c r="J96" s="302">
        <f>ROUND(D96*(J15+J17),2)</f>
        <v/>
      </c>
    </row>
    <row r="97" ht="25.5" customFormat="1" customHeight="1" s="328">
      <c r="A97" s="394" t="n"/>
      <c r="B97" s="394" t="n"/>
      <c r="C97" s="401" t="inlineStr">
        <is>
          <t>Итого СМР (с НР и СП)</t>
        </is>
      </c>
      <c r="D97" s="394" t="inlineStr">
        <is>
          <t>Коэффициент на силу тока ТОР</t>
        </is>
      </c>
      <c r="E97" s="402" t="n">
        <v>2.666666</v>
      </c>
      <c r="F97" s="403" t="n"/>
      <c r="G97" s="302">
        <f>ROUND((G15+G33+G93+G95+G96)/E97,2)</f>
        <v/>
      </c>
      <c r="H97" s="404" t="n"/>
      <c r="I97" s="302" t="n"/>
      <c r="J97" s="302">
        <f>ROUND((J15+J33+J93+J95+J96)/E97,2)</f>
        <v/>
      </c>
    </row>
    <row r="98" ht="14.25" customFormat="1" customHeight="1" s="328">
      <c r="A98" s="394" t="n"/>
      <c r="B98" s="394" t="n"/>
      <c r="C98" s="401" t="inlineStr">
        <is>
          <t>ВСЕГО СМР + ОБОРУДОВАНИЕ</t>
        </is>
      </c>
      <c r="D98" s="394" t="n"/>
      <c r="E98" s="402" t="n"/>
      <c r="F98" s="403" t="n"/>
      <c r="G98" s="302">
        <f>G97+G40</f>
        <v/>
      </c>
      <c r="H98" s="404" t="n"/>
      <c r="I98" s="302" t="n"/>
      <c r="J98" s="302">
        <f>J97+J40</f>
        <v/>
      </c>
    </row>
    <row r="99" ht="34.5" customFormat="1" customHeight="1" s="328">
      <c r="A99" s="394" t="n"/>
      <c r="B99" s="394" t="n"/>
      <c r="C99" s="401" t="inlineStr">
        <is>
          <t>ИТОГО ПОКАЗАТЕЛЬ НА ЕД. ИЗМ.</t>
        </is>
      </c>
      <c r="D99" s="394" t="inlineStr">
        <is>
          <t>ячейка</t>
        </is>
      </c>
      <c r="E99" s="402" t="n">
        <v>2</v>
      </c>
      <c r="F99" s="403" t="n"/>
      <c r="G99" s="302">
        <f>G98/E99</f>
        <v/>
      </c>
      <c r="H99" s="404" t="n"/>
      <c r="I99" s="302" t="n"/>
      <c r="J99" s="302">
        <f>J98/E99</f>
        <v/>
      </c>
    </row>
    <row r="101" ht="14.25" customFormat="1" customHeight="1" s="328">
      <c r="A101" s="320" t="inlineStr">
        <is>
          <t>Составил ______________________     Е. М. Добровольская</t>
        </is>
      </c>
    </row>
    <row r="102" ht="14.25" customFormat="1" customHeight="1" s="328">
      <c r="A102" s="327" t="inlineStr">
        <is>
          <t xml:space="preserve">                         (подпись, инициалы, фамилия)</t>
        </is>
      </c>
    </row>
    <row r="103" ht="14.25" customFormat="1" customHeight="1" s="328">
      <c r="A103" s="320" t="n"/>
    </row>
    <row r="104" ht="14.25" customFormat="1" customHeight="1" s="328">
      <c r="A104" s="320" t="inlineStr">
        <is>
          <t>Проверил ______________________        А.В. Костянецкая</t>
        </is>
      </c>
    </row>
    <row r="105" ht="14.25" customFormat="1" customHeight="1" s="328">
      <c r="A105" s="327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H2:J2"/>
    <mergeCell ref="C10:C11"/>
    <mergeCell ref="E10:E11"/>
    <mergeCell ref="A7:H7"/>
    <mergeCell ref="B35:H35"/>
    <mergeCell ref="B16:H16"/>
    <mergeCell ref="B10:B11"/>
    <mergeCell ref="B18:H18"/>
    <mergeCell ref="B43:H43"/>
    <mergeCell ref="D6:J6"/>
    <mergeCell ref="B42:H42"/>
    <mergeCell ref="A10:A11"/>
    <mergeCell ref="A8:H8"/>
    <mergeCell ref="D10:D11"/>
    <mergeCell ref="B13:H13"/>
    <mergeCell ref="I10:J10"/>
    <mergeCell ref="B19:H19"/>
    <mergeCell ref="B34:H34"/>
    <mergeCell ref="H10:H11"/>
  </mergeCells>
  <pageMargins left="0.62992125984252" right="0.23622047244094" top="0.74803149606299" bottom="0.74803149606299" header="0.31496062992126" footer="0.31496062992126"/>
  <pageSetup orientation="portrait" paperSize="9" scale="57" fitToHeight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view="pageBreakPreview" workbookViewId="0">
      <selection activeCell="A4" sqref="A4:G4"/>
    </sheetView>
  </sheetViews>
  <sheetFormatPr baseColWidth="8" defaultRowHeight="15"/>
  <cols>
    <col width="5.7109375" customWidth="1" style="340" min="1" max="1"/>
    <col width="17.5703125" customWidth="1" style="340" min="2" max="2"/>
    <col width="39.140625" customWidth="1" style="340" min="3" max="3"/>
    <col width="10.7109375" customWidth="1" style="340" min="4" max="4"/>
    <col width="13.85546875" customWidth="1" style="340" min="5" max="5"/>
    <col width="13.28515625" customWidth="1" style="340" min="6" max="6"/>
    <col width="14.140625" customWidth="1" style="340" min="7" max="7"/>
  </cols>
  <sheetData>
    <row r="1">
      <c r="A1" s="409" t="inlineStr">
        <is>
          <t>Приложение №6</t>
        </is>
      </c>
    </row>
    <row r="2" ht="21.75" customHeight="1" s="340">
      <c r="A2" s="409" t="n"/>
      <c r="B2" s="409" t="n"/>
      <c r="C2" s="409" t="n"/>
      <c r="D2" s="409" t="n"/>
      <c r="E2" s="409" t="n"/>
      <c r="F2" s="409" t="n"/>
      <c r="G2" s="409" t="n"/>
    </row>
    <row r="3">
      <c r="A3" s="362" t="inlineStr">
        <is>
          <t>Расчет стоимости оборудования</t>
        </is>
      </c>
    </row>
    <row r="4" ht="25.5" customHeight="1" s="340">
      <c r="A4" s="365" t="inlineStr">
        <is>
          <t>Наименование разрабатываемого показателя УНЦ — Ячейка реактора ТОР 35 кВ, 750 А, одинарный</t>
        </is>
      </c>
    </row>
    <row r="5">
      <c r="A5" s="320" t="n"/>
      <c r="B5" s="320" t="n"/>
      <c r="C5" s="320" t="n"/>
      <c r="D5" s="320" t="n"/>
      <c r="E5" s="320" t="n"/>
      <c r="F5" s="320" t="n"/>
      <c r="G5" s="320" t="n"/>
    </row>
    <row r="6" ht="30" customHeight="1" s="340">
      <c r="A6" s="414" t="inlineStr">
        <is>
          <t>№ пп.</t>
        </is>
      </c>
      <c r="B6" s="414" t="inlineStr">
        <is>
          <t>Код ресурса</t>
        </is>
      </c>
      <c r="C6" s="414" t="inlineStr">
        <is>
          <t>Наименование</t>
        </is>
      </c>
      <c r="D6" s="414" t="inlineStr">
        <is>
          <t>Ед. изм.</t>
        </is>
      </c>
      <c r="E6" s="394" t="inlineStr">
        <is>
          <t>Кол-во единиц по проектным данным</t>
        </is>
      </c>
      <c r="F6" s="414" t="inlineStr">
        <is>
          <t>Сметная стоимость в ценах на 01.01.2000 (руб.)</t>
        </is>
      </c>
      <c r="G6" s="462" t="n"/>
    </row>
    <row r="7">
      <c r="A7" s="464" t="n"/>
      <c r="B7" s="464" t="n"/>
      <c r="C7" s="464" t="n"/>
      <c r="D7" s="464" t="n"/>
      <c r="E7" s="464" t="n"/>
      <c r="F7" s="394" t="inlineStr">
        <is>
          <t>на ед. изм.</t>
        </is>
      </c>
      <c r="G7" s="394" t="inlineStr">
        <is>
          <t>общая</t>
        </is>
      </c>
    </row>
    <row r="8">
      <c r="A8" s="394" t="n">
        <v>1</v>
      </c>
      <c r="B8" s="394" t="n">
        <v>2</v>
      </c>
      <c r="C8" s="394" t="n">
        <v>3</v>
      </c>
      <c r="D8" s="394" t="n">
        <v>4</v>
      </c>
      <c r="E8" s="394" t="n">
        <v>5</v>
      </c>
      <c r="F8" s="394" t="n">
        <v>6</v>
      </c>
      <c r="G8" s="394" t="n">
        <v>7</v>
      </c>
    </row>
    <row r="9" ht="15" customHeight="1" s="340">
      <c r="A9" s="286" t="n"/>
      <c r="B9" s="401" t="inlineStr">
        <is>
          <t>ИНЖЕНЕРНОЕ ОБОРУДОВАНИЕ</t>
        </is>
      </c>
      <c r="C9" s="461" t="n"/>
      <c r="D9" s="461" t="n"/>
      <c r="E9" s="461" t="n"/>
      <c r="F9" s="461" t="n"/>
      <c r="G9" s="462" t="n"/>
    </row>
    <row r="10" ht="27" customHeight="1" s="340">
      <c r="A10" s="394" t="n"/>
      <c r="B10" s="384" t="n"/>
      <c r="C10" s="401" t="inlineStr">
        <is>
          <t>ИТОГО ИНЖЕНЕРНОЕ ОБОРУДОВАНИЕ</t>
        </is>
      </c>
      <c r="D10" s="384" t="n"/>
      <c r="E10" s="148" t="n"/>
      <c r="F10" s="403" t="n"/>
      <c r="G10" s="403" t="n">
        <v>0</v>
      </c>
    </row>
    <row r="11">
      <c r="A11" s="394" t="n"/>
      <c r="B11" s="401" t="inlineStr">
        <is>
          <t>ТЕХНОЛОГИЧЕСКОЕ ОБОРУДОВАНИЕ</t>
        </is>
      </c>
      <c r="C11" s="461" t="n"/>
      <c r="D11" s="461" t="n"/>
      <c r="E11" s="461" t="n"/>
      <c r="F11" s="461" t="n"/>
      <c r="G11" s="462" t="n"/>
    </row>
    <row r="12" ht="41.25" customHeight="1" s="340">
      <c r="A12" s="394" t="n">
        <v>1</v>
      </c>
      <c r="B12" s="312">
        <f>'Прил.5 Расчет СМР и ОБ'!B36</f>
        <v/>
      </c>
      <c r="C12" s="312">
        <f>'Прил.5 Расчет СМР и ОБ'!C36</f>
        <v/>
      </c>
      <c r="D12" s="339">
        <f>'Прил.5 Расчет СМР и ОБ'!D36</f>
        <v/>
      </c>
      <c r="E12" s="339">
        <f>'Прил.5 Расчет СМР и ОБ'!E36</f>
        <v/>
      </c>
      <c r="F12" s="339">
        <f>'Прил.5 Расчет СМР и ОБ'!F36</f>
        <v/>
      </c>
      <c r="G12" s="302">
        <f>ROUND(E12*F12,2)</f>
        <v/>
      </c>
    </row>
    <row r="13" ht="25.5" customHeight="1" s="340">
      <c r="A13" s="394" t="n">
        <v>2</v>
      </c>
      <c r="B13" s="401">
        <f>'Прил.5 Расчет СМР и ОБ'!B38</f>
        <v/>
      </c>
      <c r="C13" s="401">
        <f>'Прил.5 Расчет СМР и ОБ'!C38</f>
        <v/>
      </c>
      <c r="D13" s="394">
        <f>'Прил.5 Расчет СМР и ОБ'!D38</f>
        <v/>
      </c>
      <c r="E13" s="394">
        <f>'Прил.5 Расчет СМР и ОБ'!E38</f>
        <v/>
      </c>
      <c r="F13" s="394">
        <f>'Прил.5 Расчет СМР и ОБ'!F38</f>
        <v/>
      </c>
      <c r="G13" s="302">
        <f>ROUND(E13*F13,2)</f>
        <v/>
      </c>
    </row>
    <row r="14" ht="25.5" customHeight="1" s="340">
      <c r="A14" s="394" t="n"/>
      <c r="B14" s="401" t="n"/>
      <c r="C14" s="401" t="inlineStr">
        <is>
          <t>ИТОГО ТЕХНОЛОГИЧЕСКОЕ ОБОРУДОВАНИЕ</t>
        </is>
      </c>
      <c r="D14" s="401" t="n"/>
      <c r="E14" s="413" t="n"/>
      <c r="F14" s="403" t="n"/>
      <c r="G14" s="302">
        <f>SUM(G12:G13)</f>
        <v/>
      </c>
    </row>
    <row r="15" ht="19.5" customHeight="1" s="340">
      <c r="A15" s="394" t="n"/>
      <c r="B15" s="401" t="n"/>
      <c r="C15" s="401" t="inlineStr">
        <is>
          <t>Всего по разделу «Оборудование»</t>
        </is>
      </c>
      <c r="D15" s="401" t="n"/>
      <c r="E15" s="413" t="n"/>
      <c r="F15" s="403" t="n"/>
      <c r="G15" s="302">
        <f>G10+G14</f>
        <v/>
      </c>
    </row>
    <row r="16">
      <c r="A16" s="325" t="n"/>
      <c r="B16" s="326" t="n"/>
      <c r="C16" s="325" t="n"/>
      <c r="D16" s="325" t="n"/>
      <c r="E16" s="325" t="n"/>
      <c r="F16" s="325" t="n"/>
      <c r="G16" s="325" t="n"/>
    </row>
    <row r="17">
      <c r="A17" s="320" t="inlineStr">
        <is>
          <t>Составил ______________________    Е. М. Добровольская</t>
        </is>
      </c>
      <c r="B17" s="328" t="n"/>
      <c r="C17" s="328" t="n"/>
      <c r="D17" s="325" t="n"/>
      <c r="E17" s="325" t="n"/>
      <c r="F17" s="325" t="n"/>
      <c r="G17" s="325" t="n"/>
    </row>
    <row r="18">
      <c r="A18" s="327" t="inlineStr">
        <is>
          <t xml:space="preserve">                         (подпись, инициалы, фамилия)</t>
        </is>
      </c>
      <c r="B18" s="328" t="n"/>
      <c r="C18" s="328" t="n"/>
      <c r="D18" s="325" t="n"/>
      <c r="E18" s="325" t="n"/>
      <c r="F18" s="325" t="n"/>
      <c r="G18" s="325" t="n"/>
    </row>
    <row r="19">
      <c r="A19" s="320" t="n"/>
      <c r="B19" s="328" t="n"/>
      <c r="C19" s="328" t="n"/>
      <c r="D19" s="325" t="n"/>
      <c r="E19" s="325" t="n"/>
      <c r="F19" s="325" t="n"/>
      <c r="G19" s="325" t="n"/>
    </row>
    <row r="20">
      <c r="A20" s="320" t="inlineStr">
        <is>
          <t>Проверил ______________________        А.В. Костянецкая</t>
        </is>
      </c>
      <c r="B20" s="328" t="n"/>
      <c r="C20" s="328" t="n"/>
      <c r="D20" s="325" t="n"/>
      <c r="E20" s="325" t="n"/>
      <c r="F20" s="325" t="n"/>
      <c r="G20" s="325" t="n"/>
    </row>
    <row r="21">
      <c r="A21" s="327" t="inlineStr">
        <is>
          <t xml:space="preserve">                        (подпись, инициалы, фамилия)</t>
        </is>
      </c>
      <c r="B21" s="328" t="n"/>
      <c r="C21" s="328" t="n"/>
      <c r="D21" s="325" t="n"/>
      <c r="E21" s="325" t="n"/>
      <c r="F21" s="325" t="n"/>
      <c r="G21" s="325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view="pageBreakPreview" zoomScale="115" workbookViewId="0">
      <selection activeCell="C11" sqref="C11"/>
    </sheetView>
  </sheetViews>
  <sheetFormatPr baseColWidth="8" defaultRowHeight="15"/>
  <cols>
    <col width="14.42578125" customWidth="1" style="340" min="1" max="1"/>
    <col width="29.7109375" customWidth="1" style="340" min="2" max="2"/>
    <col width="39.140625" customWidth="1" style="340" min="3" max="3"/>
    <col width="24.5703125" customWidth="1" style="340" min="4" max="4"/>
    <col width="9.140625" customWidth="1" style="340" min="5" max="5"/>
  </cols>
  <sheetData>
    <row r="1">
      <c r="B1" s="320" t="n"/>
      <c r="C1" s="320" t="n"/>
      <c r="D1" s="409" t="inlineStr">
        <is>
          <t>Приложение №7</t>
        </is>
      </c>
    </row>
    <row r="2">
      <c r="A2" s="409" t="n"/>
      <c r="B2" s="409" t="n"/>
      <c r="C2" s="409" t="n"/>
      <c r="D2" s="409" t="n"/>
    </row>
    <row r="3">
      <c r="A3" s="362" t="inlineStr">
        <is>
          <t>Расчет показателя УНЦ</t>
        </is>
      </c>
    </row>
    <row r="4">
      <c r="A4" s="362" t="n"/>
      <c r="B4" s="362" t="n"/>
      <c r="C4" s="362" t="n"/>
      <c r="D4" s="362" t="n"/>
    </row>
    <row r="5" ht="15" customHeight="1" s="340">
      <c r="A5" s="365">
        <f>'Прил.4 РМ'!B7</f>
        <v/>
      </c>
    </row>
    <row r="6" ht="15" customHeight="1" s="340">
      <c r="A6" s="320" t="inlineStr">
        <is>
          <t>Единица измерения  — 1 ячейка</t>
        </is>
      </c>
      <c r="B6" s="320" t="n"/>
      <c r="C6" s="320" t="n"/>
      <c r="D6" s="365" t="n"/>
    </row>
    <row r="7">
      <c r="A7" s="320" t="n"/>
      <c r="B7" s="320" t="n"/>
      <c r="C7" s="320" t="n"/>
      <c r="D7" s="320" t="n"/>
    </row>
    <row r="8" ht="15" customHeight="1" s="340">
      <c r="A8" s="378" t="inlineStr">
        <is>
          <t>Код показателя</t>
        </is>
      </c>
      <c r="B8" s="378" t="inlineStr">
        <is>
          <t>Наименование показателя</t>
        </is>
      </c>
      <c r="C8" s="378" t="inlineStr">
        <is>
          <t>Наименование РМ, входящих в состав показателя</t>
        </is>
      </c>
      <c r="D8" s="378" t="inlineStr">
        <is>
          <t>Норматив цены на 01.01.2023, тыс.руб.</t>
        </is>
      </c>
    </row>
    <row r="9" ht="15" customHeight="1" s="340">
      <c r="A9" s="464" t="n"/>
      <c r="B9" s="464" t="n"/>
      <c r="C9" s="464" t="n"/>
      <c r="D9" s="464" t="n"/>
    </row>
    <row r="10">
      <c r="A10" s="394" t="n">
        <v>1</v>
      </c>
      <c r="B10" s="394" t="n">
        <v>2</v>
      </c>
      <c r="C10" s="394" t="n">
        <v>3</v>
      </c>
      <c r="D10" s="394" t="n">
        <v>4</v>
      </c>
    </row>
    <row r="11" ht="25.5" customHeight="1" s="340">
      <c r="A11" s="323" t="inlineStr">
        <is>
          <t>Р2-10-5</t>
        </is>
      </c>
      <c r="B11" s="323" t="inlineStr">
        <is>
          <t xml:space="preserve">УНЦ ячейки реактора ТОР 6 - 35 кВ </t>
        </is>
      </c>
      <c r="C11" s="460">
        <f>'Прил.5 Расчет СМР и ОБ'!D6</f>
        <v/>
      </c>
      <c r="D11" s="324">
        <f>'Прил.4 РМ'!C41/1000</f>
        <v/>
      </c>
    </row>
    <row r="12">
      <c r="A12" s="325" t="n"/>
      <c r="B12" s="326" t="n"/>
      <c r="C12" s="325" t="n"/>
      <c r="D12" s="325" t="n"/>
    </row>
    <row r="13">
      <c r="A13" s="320" t="inlineStr">
        <is>
          <t>Составил ______________________      Е. М. Добровольская</t>
        </is>
      </c>
      <c r="B13" s="320" t="n"/>
      <c r="C13" s="320" t="n"/>
      <c r="D13" s="325" t="n"/>
    </row>
    <row r="14">
      <c r="A14" s="327" t="inlineStr">
        <is>
          <t xml:space="preserve">                         (подпись, инициалы, фамилия)</t>
        </is>
      </c>
      <c r="B14" s="327" t="n"/>
      <c r="C14" s="327" t="n"/>
      <c r="D14" s="325" t="n"/>
    </row>
    <row r="15">
      <c r="A15" s="327" t="n"/>
      <c r="B15" s="327" t="n"/>
      <c r="C15" s="327" t="n"/>
      <c r="D15" s="325" t="n"/>
    </row>
    <row r="16">
      <c r="A16" s="320" t="inlineStr">
        <is>
          <t>Проверил ______________________        А.В. Костянецкая</t>
        </is>
      </c>
      <c r="B16" s="328" t="n"/>
      <c r="C16" s="328" t="n"/>
      <c r="D16" s="325" t="n"/>
    </row>
    <row r="17">
      <c r="A17" s="327" t="inlineStr">
        <is>
          <t xml:space="preserve">                        (подпись, инициалы, фамилия)</t>
        </is>
      </c>
      <c r="B17" s="328" t="n"/>
      <c r="C17" s="328" t="n"/>
      <c r="D17" s="325" t="n"/>
    </row>
  </sheetData>
  <mergeCells count="6">
    <mergeCell ref="A5:D5"/>
    <mergeCell ref="A8:A9"/>
    <mergeCell ref="C8:C9"/>
    <mergeCell ref="A3:D3"/>
    <mergeCell ref="D8:D9"/>
    <mergeCell ref="B8:B9"/>
  </mergeCells>
  <pageMargins left="0.7" right="0.7" top="0.75" bottom="0.75" header="0.3" footer="0.3"/>
  <pageSetup orientation="portrait" paperSize="9" scale="8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zoomScale="85" zoomScaleNormal="85" workbookViewId="0">
      <selection activeCell="D12" sqref="D12"/>
    </sheetView>
  </sheetViews>
  <sheetFormatPr baseColWidth="8" defaultRowHeight="15"/>
  <cols>
    <col width="9.140625" customWidth="1" style="340" min="1" max="1"/>
    <col width="40.7109375" customWidth="1" style="340" min="2" max="2"/>
    <col width="37" customWidth="1" style="340" min="3" max="3"/>
    <col width="32" customWidth="1" style="340" min="4" max="4"/>
    <col width="9.140625" customWidth="1" style="340" min="5" max="5"/>
  </cols>
  <sheetData>
    <row r="4" ht="15.75" customHeight="1" s="340">
      <c r="B4" s="369" t="inlineStr">
        <is>
          <t>Приложение № 10</t>
        </is>
      </c>
    </row>
    <row r="5" ht="18.75" customHeight="1" s="340">
      <c r="B5" s="172" t="n"/>
    </row>
    <row r="6" ht="15.75" customHeight="1" s="340">
      <c r="B6" s="370" t="inlineStr">
        <is>
          <t>Используемые индексы изменений сметной стоимости и нормы сопутствующих затрат</t>
        </is>
      </c>
    </row>
    <row r="7">
      <c r="B7" s="416" t="n"/>
    </row>
    <row r="8">
      <c r="B8" s="416" t="n"/>
      <c r="C8" s="416" t="n"/>
      <c r="D8" s="416" t="n"/>
      <c r="E8" s="416" t="n"/>
    </row>
    <row r="9" ht="47.25" customHeight="1" s="340">
      <c r="B9" s="378" t="inlineStr">
        <is>
          <t>Наименование индекса / норм сопутствующих затрат</t>
        </is>
      </c>
      <c r="C9" s="378" t="inlineStr">
        <is>
          <t>Дата применения и обоснование индекса / норм сопутствующих затрат</t>
        </is>
      </c>
      <c r="D9" s="378" t="inlineStr">
        <is>
          <t>Размер индекса / норма сопутствующих затрат</t>
        </is>
      </c>
    </row>
    <row r="10" ht="15.75" customHeight="1" s="340">
      <c r="B10" s="378" t="n">
        <v>1</v>
      </c>
      <c r="C10" s="378" t="n">
        <v>2</v>
      </c>
      <c r="D10" s="378" t="n">
        <v>3</v>
      </c>
    </row>
    <row r="11" ht="45" customHeight="1" s="340">
      <c r="B11" s="378" t="inlineStr">
        <is>
          <t xml:space="preserve">Индекс изменения сметной стоимости на 1 квартал 2023 года. ОЗП </t>
        </is>
      </c>
      <c r="C11" s="378" t="inlineStr">
        <is>
          <t>Письмо Минстроя России от 30.03.2023г. №17106-ИФ/09  прил.1</t>
        </is>
      </c>
      <c r="D11" s="378" t="n">
        <v>44.29</v>
      </c>
    </row>
    <row r="12" ht="29.25" customHeight="1" s="340">
      <c r="B12" s="378" t="inlineStr">
        <is>
          <t>Индекс изменения сметной стоимости на 1 квартал 2023 года. ЭМ</t>
        </is>
      </c>
      <c r="C12" s="378" t="inlineStr">
        <is>
          <t>Письмо Минстроя России от 30.03.2023г. №17106-ИФ/09  прил.1</t>
        </is>
      </c>
      <c r="D12" s="378" t="n">
        <v>13.47</v>
      </c>
    </row>
    <row r="13" ht="29.25" customHeight="1" s="340">
      <c r="B13" s="378" t="inlineStr">
        <is>
          <t>Индекс изменения сметной стоимости на 1 квартал 2023 года. МАТ</t>
        </is>
      </c>
      <c r="C13" s="378" t="inlineStr">
        <is>
          <t>Письмо Минстроя России от 30.03.2023г. №17106-ИФ/09  прил.1</t>
        </is>
      </c>
      <c r="D13" s="378" t="n">
        <v>8.039999999999999</v>
      </c>
    </row>
    <row r="14" ht="30.75" customHeight="1" s="340">
      <c r="B14" s="378" t="inlineStr">
        <is>
          <t>Индекс изменения сметной стоимости на 1 квартал 2023 года. ОБ</t>
        </is>
      </c>
      <c r="C14" s="171" t="inlineStr">
        <is>
          <t>Письмо Минстроя России от 23.02.2023г. №9791-ИФ/09 прил.6</t>
        </is>
      </c>
      <c r="D14" s="378" t="n">
        <v>6.26</v>
      </c>
    </row>
    <row r="15" ht="89.25" customHeight="1" s="340">
      <c r="B15" s="378" t="inlineStr">
        <is>
          <t>Временные здания и сооружения</t>
        </is>
      </c>
      <c r="C15" s="378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75" t="n">
        <v>0.039</v>
      </c>
    </row>
    <row r="16" ht="78.75" customHeight="1" s="340">
      <c r="B16" s="378" t="inlineStr">
        <is>
          <t>Дополнительные затраты при производстве строительно-монтажных работ в зимнее время</t>
        </is>
      </c>
      <c r="C16" s="378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75" t="n">
        <v>0.021</v>
      </c>
    </row>
    <row r="17" ht="31.5" customHeight="1" s="340">
      <c r="B17" s="378" t="inlineStr">
        <is>
          <t>Строительный контроль</t>
        </is>
      </c>
      <c r="C17" s="378" t="inlineStr">
        <is>
          <t>Постановление Правительства РФ от 21.06.10 г. № 468</t>
        </is>
      </c>
      <c r="D17" s="175" t="n">
        <v>0.0214</v>
      </c>
    </row>
    <row r="18" ht="31.5" customHeight="1" s="340">
      <c r="B18" s="378" t="inlineStr">
        <is>
          <t>Авторский надзор - 0,2%</t>
        </is>
      </c>
      <c r="C18" s="378" t="inlineStr">
        <is>
          <t>Приказ от 4.08.2020 № 421/пр п.173</t>
        </is>
      </c>
      <c r="D18" s="175" t="n">
        <v>0.002</v>
      </c>
    </row>
    <row r="19" ht="24" customHeight="1" s="340">
      <c r="B19" s="378" t="inlineStr">
        <is>
          <t>Непредвиденные расходы</t>
        </is>
      </c>
      <c r="C19" s="378" t="inlineStr">
        <is>
          <t>Приказ от 4.08.2020 № 421/пр п.179</t>
        </is>
      </c>
      <c r="D19" s="175" t="n">
        <v>0.03</v>
      </c>
    </row>
    <row r="20" ht="18.75" customHeight="1" s="340">
      <c r="B20" s="256" t="n"/>
    </row>
    <row r="21" ht="18.75" customHeight="1" s="340">
      <c r="B21" s="256" t="n"/>
    </row>
    <row r="22" ht="18.75" customHeight="1" s="340">
      <c r="B22" s="256" t="n"/>
    </row>
    <row r="23" ht="18.75" customHeight="1" s="340">
      <c r="B23" s="256" t="n"/>
    </row>
    <row r="26">
      <c r="B26" s="320" t="inlineStr">
        <is>
          <t>Составил ______________________        Е.А. Князева</t>
        </is>
      </c>
      <c r="C26" s="328" t="n"/>
    </row>
    <row r="27">
      <c r="B27" s="327" t="inlineStr">
        <is>
          <t xml:space="preserve">                         (подпись, инициалы, фамилия)</t>
        </is>
      </c>
      <c r="C27" s="328" t="n"/>
    </row>
    <row r="28">
      <c r="B28" s="320" t="n"/>
      <c r="C28" s="328" t="n"/>
    </row>
    <row r="29">
      <c r="B29" s="320" t="inlineStr">
        <is>
          <t>Проверил ______________________        А.В. Костянецкая</t>
        </is>
      </c>
      <c r="C29" s="328" t="n"/>
    </row>
    <row r="30">
      <c r="B30" s="327" t="inlineStr">
        <is>
          <t xml:space="preserve">                        (подпись, инициалы, фамилия)</t>
        </is>
      </c>
      <c r="C30" s="328" t="n"/>
    </row>
  </sheetData>
  <mergeCells count="3">
    <mergeCell ref="B7:E7"/>
    <mergeCell ref="B6:D6"/>
    <mergeCell ref="B4:D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3"/>
  <sheetViews>
    <sheetView workbookViewId="0">
      <selection activeCell="A1" sqref="A1"/>
    </sheetView>
  </sheetViews>
  <sheetFormatPr baseColWidth="8" defaultColWidth="9.140625" defaultRowHeight="15"/>
  <cols>
    <col width="44.85546875" customWidth="1" style="340" min="2" max="2"/>
    <col width="13" customWidth="1" style="340" min="3" max="3"/>
    <col width="22.85546875" customWidth="1" style="340" min="4" max="4"/>
    <col width="21.5703125" customWidth="1" style="340" min="5" max="5"/>
    <col width="43.85546875" customWidth="1" style="340" min="6" max="6"/>
  </cols>
  <sheetData>
    <row r="1" s="340"/>
    <row r="2" ht="17.25" customHeight="1" s="340">
      <c r="A2" s="370" t="inlineStr">
        <is>
          <t>Расчет размера средств на оплату труда рабочих-строителей в текущем уровне цен (ФОТр.тек.)</t>
        </is>
      </c>
    </row>
    <row r="3" s="340"/>
    <row r="4" ht="18" customHeight="1" s="340">
      <c r="A4" s="341" t="inlineStr">
        <is>
          <t>Составлен в уровне цен на 01.01.2023 г.</t>
        </is>
      </c>
      <c r="B4" s="342" t="n"/>
      <c r="C4" s="342" t="n"/>
      <c r="D4" s="342" t="n"/>
      <c r="E4" s="342" t="n"/>
      <c r="F4" s="342" t="n"/>
      <c r="G4" s="342" t="n"/>
    </row>
    <row r="5" ht="15.75" customHeight="1" s="340">
      <c r="A5" s="343" t="inlineStr">
        <is>
          <t>№ пп.</t>
        </is>
      </c>
      <c r="B5" s="343" t="inlineStr">
        <is>
          <t>Наименование элемента</t>
        </is>
      </c>
      <c r="C5" s="343" t="inlineStr">
        <is>
          <t>Обозначение</t>
        </is>
      </c>
      <c r="D5" s="343" t="inlineStr">
        <is>
          <t>Формула</t>
        </is>
      </c>
      <c r="E5" s="343" t="inlineStr">
        <is>
          <t>Величина элемента</t>
        </is>
      </c>
      <c r="F5" s="343" t="inlineStr">
        <is>
          <t>Наименования обосновывающих документов</t>
        </is>
      </c>
      <c r="G5" s="342" t="n"/>
    </row>
    <row r="6" ht="15.75" customHeight="1" s="340">
      <c r="A6" s="343" t="n">
        <v>1</v>
      </c>
      <c r="B6" s="343" t="n">
        <v>2</v>
      </c>
      <c r="C6" s="343" t="n">
        <v>3</v>
      </c>
      <c r="D6" s="343" t="n">
        <v>4</v>
      </c>
      <c r="E6" s="343" t="n">
        <v>5</v>
      </c>
      <c r="F6" s="343" t="n">
        <v>6</v>
      </c>
      <c r="G6" s="342" t="n"/>
    </row>
    <row r="7" ht="110.25" customHeight="1" s="340">
      <c r="A7" s="344" t="inlineStr">
        <is>
          <t>1.1</t>
        </is>
      </c>
      <c r="B7" s="34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78" t="inlineStr">
        <is>
          <t>С1ср</t>
        </is>
      </c>
      <c r="D7" s="378" t="inlineStr">
        <is>
          <t>-</t>
        </is>
      </c>
      <c r="E7" s="347" t="n">
        <v>47872.94</v>
      </c>
      <c r="F7" s="34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42" t="n"/>
    </row>
    <row r="8" ht="31.5" customHeight="1" s="340">
      <c r="A8" s="344" t="inlineStr">
        <is>
          <t>1.2</t>
        </is>
      </c>
      <c r="B8" s="349" t="inlineStr">
        <is>
          <t>Среднегодовое нормативное число часов работы одного рабочего в месяц, часы (ч.)</t>
        </is>
      </c>
      <c r="C8" s="378" t="inlineStr">
        <is>
          <t>tср</t>
        </is>
      </c>
      <c r="D8" s="378" t="inlineStr">
        <is>
          <t>1973ч/12мес.</t>
        </is>
      </c>
      <c r="E8" s="348">
        <f>1973/12</f>
        <v/>
      </c>
      <c r="F8" s="349" t="inlineStr">
        <is>
          <t>Производственный календарь 2023 год
(40-часов.неделя)</t>
        </is>
      </c>
      <c r="G8" s="351" t="n"/>
    </row>
    <row r="9" ht="15.75" customHeight="1" s="340">
      <c r="A9" s="344" t="inlineStr">
        <is>
          <t>1.3</t>
        </is>
      </c>
      <c r="B9" s="349" t="inlineStr">
        <is>
          <t>Коэффициент увеличения</t>
        </is>
      </c>
      <c r="C9" s="378" t="inlineStr">
        <is>
          <t>Кув</t>
        </is>
      </c>
      <c r="D9" s="378" t="inlineStr">
        <is>
          <t>-</t>
        </is>
      </c>
      <c r="E9" s="348" t="n">
        <v>1</v>
      </c>
      <c r="F9" s="349" t="n"/>
      <c r="G9" s="351" t="n"/>
    </row>
    <row r="10" ht="15.75" customHeight="1" s="340">
      <c r="A10" s="344" t="inlineStr">
        <is>
          <t>1.4</t>
        </is>
      </c>
      <c r="B10" s="349" t="inlineStr">
        <is>
          <t>Средний разряд работ</t>
        </is>
      </c>
      <c r="C10" s="378" t="n"/>
      <c r="D10" s="378" t="n"/>
      <c r="E10" s="352" t="n">
        <v>4</v>
      </c>
      <c r="F10" s="349" t="inlineStr">
        <is>
          <t>РТМ</t>
        </is>
      </c>
      <c r="G10" s="351" t="n"/>
    </row>
    <row r="11" ht="78.75" customHeight="1" s="340">
      <c r="A11" s="344" t="inlineStr">
        <is>
          <t>1.5</t>
        </is>
      </c>
      <c r="B11" s="349" t="inlineStr">
        <is>
          <t>Тарифный коэффициент среднего разряда работ</t>
        </is>
      </c>
      <c r="C11" s="378" t="inlineStr">
        <is>
          <t>КТ</t>
        </is>
      </c>
      <c r="D11" s="378" t="inlineStr">
        <is>
          <t>-</t>
        </is>
      </c>
      <c r="E11" s="353" t="n">
        <v>1.34</v>
      </c>
      <c r="F11" s="34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42" t="n"/>
    </row>
    <row r="12" ht="78.75" customHeight="1" s="340">
      <c r="A12" s="344" t="inlineStr">
        <is>
          <t>1.6</t>
        </is>
      </c>
      <c r="B12" s="354" t="inlineStr">
        <is>
          <t>Коэффициент инфляции, определяемый поквартально</t>
        </is>
      </c>
      <c r="C12" s="378" t="inlineStr">
        <is>
          <t>Кинф</t>
        </is>
      </c>
      <c r="D12" s="378" t="inlineStr">
        <is>
          <t>-</t>
        </is>
      </c>
      <c r="E12" s="480" t="n">
        <v>1.139</v>
      </c>
      <c r="F12" s="356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51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340">
      <c r="A13" s="357" t="inlineStr">
        <is>
          <t>1.7</t>
        </is>
      </c>
      <c r="B13" s="358" t="inlineStr">
        <is>
          <t>Размер средств на оплату труда рабочих-строителей в текущем уровне цен (ФОТр.тек.), руб/чел.-ч</t>
        </is>
      </c>
      <c r="C13" s="379" t="inlineStr">
        <is>
          <t>ФОТр.тек.</t>
        </is>
      </c>
      <c r="D13" s="379" t="inlineStr">
        <is>
          <t>(С1ср/tср*КТ*Т*Кув)*Кинф</t>
        </is>
      </c>
      <c r="E13" s="360">
        <f>((E7*E9/E8)*E11)*E12</f>
        <v/>
      </c>
      <c r="F13" s="36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42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2025-01-24T12:14:16Z</dcterms:modified>
  <cp:lastModifiedBy>User1</cp:lastModifiedBy>
</cp:coreProperties>
</file>