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8" sqref="D18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2500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2500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2500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1156.6578</v>
      </c>
      <c r="G11" s="285" t="n"/>
      <c r="H11" s="477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7" t="n"/>
      <c r="H14" s="477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8" t="n">
        <v>330.66572</v>
      </c>
      <c r="G15" s="286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7" t="n"/>
      <c r="H16" s="477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5" t="n"/>
      <c r="G28" s="285" t="n"/>
      <c r="H28" s="477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2500А</t>
        </is>
      </c>
      <c r="E29" s="340" t="inlineStr">
        <is>
          <t>компл.</t>
        </is>
      </c>
      <c r="F29" s="340" t="n">
        <v>2</v>
      </c>
      <c r="G29" s="286" t="n">
        <v>798722.04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7" t="n"/>
      <c r="H31" s="477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K12" sqref="K12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6-15 кВ, 2500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80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105"/>
  <sheetViews>
    <sheetView showGridLines="1" showRowColHeaders="1" tabSelected="0" view="pageBreakPreview" topLeftCell="A31" zoomScale="85" workbookViewId="0">
      <selection activeCell="D40" sqref="D40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407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6-15 кВ, 2500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8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9" t="inlineStr">
        <is>
          <t>на ед. изм.</t>
        </is>
      </c>
      <c r="G11" s="399" t="inlineStr">
        <is>
          <t>общая</t>
        </is>
      </c>
      <c r="H11" s="470" t="n"/>
      <c r="I11" s="399" t="inlineStr">
        <is>
          <t>на ед. изм.</t>
        </is>
      </c>
      <c r="J11" s="399" t="inlineStr">
        <is>
          <t>общая</t>
        </is>
      </c>
      <c r="K11" s="329" t="n"/>
      <c r="L11" s="329" t="n"/>
      <c r="M11" s="329" t="n"/>
      <c r="N11" s="329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9" t="n"/>
      <c r="L12" s="329" t="n"/>
      <c r="M12" s="329" t="n"/>
      <c r="N12" s="329" t="n"/>
    </row>
    <row r="13">
      <c r="A13" s="399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9" t="n">
        <v>1</v>
      </c>
      <c r="B14" s="294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81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9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81">
        <f>SUM(E14:E14)</f>
        <v/>
      </c>
      <c r="F15" s="304" t="n"/>
      <c r="G15" s="304">
        <f>SUM(G14:G14)</f>
        <v/>
      </c>
      <c r="H15" s="402" t="n">
        <v>1</v>
      </c>
      <c r="I15" s="198" t="n"/>
      <c r="J15" s="304">
        <f>SUM(J14:J14)</f>
        <v/>
      </c>
      <c r="O15" s="329" t="inlineStr">
        <is>
          <t> </t>
        </is>
      </c>
      <c r="R15" s="329" t="inlineStr">
        <is>
          <t> </t>
        </is>
      </c>
    </row>
    <row r="16" ht="13.9" customFormat="1" customHeight="1" s="329">
      <c r="A16" s="399" t="n"/>
      <c r="B16" s="398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81" t="n">
        <v>330.66572</v>
      </c>
      <c r="F17" s="304">
        <f>G17/E17</f>
        <v/>
      </c>
      <c r="G17" s="304" t="n">
        <v>3749.03</v>
      </c>
      <c r="H17" s="402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9">
      <c r="A18" s="399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9" t="n"/>
      <c r="B19" s="398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9" t="n">
        <v>3</v>
      </c>
      <c r="B20" s="294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81" t="n">
        <v>131.34</v>
      </c>
      <c r="F20" s="401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9">
      <c r="A21" s="399" t="n">
        <v>4</v>
      </c>
      <c r="B21" s="294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81" t="n">
        <v>61.38</v>
      </c>
      <c r="F21" s="401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9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81" t="n"/>
      <c r="F22" s="304" t="n"/>
      <c r="G22" s="304">
        <f>SUM(G20:G21)</f>
        <v/>
      </c>
      <c r="H22" s="402">
        <f>G22/G33</f>
        <v/>
      </c>
      <c r="I22" s="306" t="n"/>
      <c r="J22" s="304">
        <f>SUM(J20:J21)</f>
        <v/>
      </c>
    </row>
    <row r="23" outlineLevel="1" ht="26.45" customFormat="1" customHeight="1" s="329">
      <c r="A23" s="399" t="n">
        <v>5</v>
      </c>
      <c r="B23" s="294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81" t="n">
        <v>89.52</v>
      </c>
      <c r="F23" s="401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9">
      <c r="A24" s="399" t="n">
        <v>6</v>
      </c>
      <c r="B24" s="294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81" t="n">
        <v>20.63616</v>
      </c>
      <c r="F24" s="401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9">
      <c r="A25" s="399" t="n">
        <v>7</v>
      </c>
      <c r="B25" s="294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81" t="n">
        <v>20.63616</v>
      </c>
      <c r="F25" s="401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9">
      <c r="A26" s="399" t="n">
        <v>8</v>
      </c>
      <c r="B26" s="294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81" t="n">
        <v>6.68</v>
      </c>
      <c r="F26" s="401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9">
      <c r="A27" s="399" t="n">
        <v>9</v>
      </c>
      <c r="B27" s="294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81" t="n">
        <v>293.28</v>
      </c>
      <c r="F27" s="401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9">
      <c r="A28" s="399" t="n">
        <v>10</v>
      </c>
      <c r="B28" s="294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81" t="n">
        <v>1.1192</v>
      </c>
      <c r="F28" s="401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9">
      <c r="A29" s="399" t="n">
        <v>11</v>
      </c>
      <c r="B29" s="294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81" t="n">
        <v>0.4734</v>
      </c>
      <c r="F29" s="401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9">
      <c r="A30" s="399" t="n">
        <v>12</v>
      </c>
      <c r="B30" s="294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81" t="n">
        <v>0.718</v>
      </c>
      <c r="F30" s="401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9">
      <c r="A31" s="399" t="n">
        <v>13</v>
      </c>
      <c r="B31" s="294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81" t="n">
        <v>0.0858</v>
      </c>
      <c r="F31" s="401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9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9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9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K35" s="329" t="n"/>
      <c r="L35" s="329" t="n"/>
    </row>
    <row r="36" s="341">
      <c r="A36" s="399" t="n">
        <v>14</v>
      </c>
      <c r="B36" s="294" t="inlineStr">
        <is>
          <t>БЦ.17.25</t>
        </is>
      </c>
      <c r="C36" s="398" t="inlineStr">
        <is>
          <t>Реактор ТОР 10 кВ, 2500 А, одинарный</t>
        </is>
      </c>
      <c r="D36" s="399" t="inlineStr">
        <is>
          <t>компл.</t>
        </is>
      </c>
      <c r="E36" s="481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5000000</v>
      </c>
      <c r="J36" s="304">
        <f>ROUND(I36*E36,2)</f>
        <v/>
      </c>
      <c r="K36" s="329" t="n"/>
      <c r="L36" s="329" t="n"/>
      <c r="M36" s="329" t="n"/>
      <c r="N36" s="329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81" t="n"/>
      <c r="F37" s="401" t="n"/>
      <c r="G37" s="304">
        <f>G36</f>
        <v/>
      </c>
      <c r="H37" s="402">
        <f>H36</f>
        <v/>
      </c>
      <c r="I37" s="306" t="n"/>
      <c r="J37" s="304">
        <f>J36</f>
        <v/>
      </c>
      <c r="K37" s="329" t="n"/>
      <c r="L37" s="329" t="n"/>
    </row>
    <row r="38" outlineLevel="1" ht="37.5" customHeight="1" s="341">
      <c r="A38" s="399" t="n">
        <v>15</v>
      </c>
      <c r="B38" s="294" t="inlineStr">
        <is>
          <t>БЦ.60.28</t>
        </is>
      </c>
      <c r="C38" s="398" t="inlineStr">
        <is>
          <t xml:space="preserve">Ограничитель перенапряжения 10 кВ </t>
        </is>
      </c>
      <c r="D38" s="399" t="inlineStr">
        <is>
          <t>шт</t>
        </is>
      </c>
      <c r="E38" s="481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9" t="n"/>
      <c r="L38" s="329" t="n"/>
      <c r="M38" s="329" t="n"/>
      <c r="N38" s="329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81" t="n"/>
      <c r="F39" s="401" t="n"/>
      <c r="G39" s="304">
        <f>G38</f>
        <v/>
      </c>
      <c r="H39" s="402">
        <f>H38</f>
        <v/>
      </c>
      <c r="I39" s="306" t="n"/>
      <c r="J39" s="304">
        <f>J38</f>
        <v/>
      </c>
      <c r="K39" s="329" t="n"/>
      <c r="L39" s="329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4">
        <f>G39+G37</f>
        <v/>
      </c>
      <c r="H40" s="402">
        <f>H39+H37</f>
        <v/>
      </c>
      <c r="I40" s="306" t="n"/>
      <c r="J40" s="304">
        <f>J39+J37</f>
        <v/>
      </c>
      <c r="K40" s="329" t="n"/>
      <c r="L40" s="329" t="n"/>
    </row>
    <row r="41" ht="26.4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82" t="n"/>
      <c r="F41" s="401" t="n"/>
      <c r="G41" s="304">
        <f>G40</f>
        <v/>
      </c>
      <c r="H41" s="402" t="n"/>
      <c r="I41" s="306" t="n"/>
      <c r="J41" s="304">
        <f>J40</f>
        <v/>
      </c>
      <c r="K41" s="329" t="n"/>
      <c r="L41" s="329" t="n"/>
    </row>
    <row r="42" ht="13.9" customFormat="1" customHeight="1" s="329">
      <c r="A42" s="399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4" t="n"/>
      <c r="B43" s="393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72</v>
      </c>
      <c r="F44" s="401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9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184</v>
      </c>
      <c r="F45" s="401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9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68</v>
      </c>
      <c r="F46" s="401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9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12</v>
      </c>
      <c r="F47" s="401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9">
      <c r="A48" s="410" t="n"/>
      <c r="B48" s="214" t="n"/>
      <c r="C48" s="215" t="inlineStr">
        <is>
          <t>Итого основные материалы</t>
        </is>
      </c>
      <c r="D48" s="410" t="n"/>
      <c r="E48" s="485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9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67</v>
      </c>
      <c r="F49" s="401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9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70</v>
      </c>
      <c r="F50" s="401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9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67</v>
      </c>
      <c r="F51" s="401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9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67</v>
      </c>
      <c r="F52" s="401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9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2</v>
      </c>
      <c r="F53" s="401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9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6</v>
      </c>
      <c r="F54" s="401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9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0.024</v>
      </c>
      <c r="F55" s="401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9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67</v>
      </c>
      <c r="F56" s="401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9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0.044</v>
      </c>
      <c r="F57" s="401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9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1</v>
      </c>
      <c r="F58" s="401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9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1</v>
      </c>
      <c r="F59" s="401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9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0.00516</v>
      </c>
      <c r="F60" s="401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9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28.9406</v>
      </c>
      <c r="F61" s="401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9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10</v>
      </c>
      <c r="F62" s="401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9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2</v>
      </c>
      <c r="F63" s="401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9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0.01254</v>
      </c>
      <c r="F64" s="401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9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159.34688</v>
      </c>
      <c r="F65" s="401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9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4</v>
      </c>
      <c r="F66" s="401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9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1</v>
      </c>
      <c r="F67" s="401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9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1</v>
      </c>
      <c r="F68" s="401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9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1</v>
      </c>
      <c r="F69" s="401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9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1</v>
      </c>
      <c r="F70" s="401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9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3</v>
      </c>
      <c r="F71" s="401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9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1</v>
      </c>
      <c r="F72" s="401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9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1</v>
      </c>
      <c r="F73" s="401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9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1</v>
      </c>
      <c r="F74" s="401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9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1</v>
      </c>
      <c r="F75" s="401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9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1</v>
      </c>
      <c r="F76" s="401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9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1</v>
      </c>
      <c r="F77" s="401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9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1</v>
      </c>
      <c r="F78" s="401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9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0.0352</v>
      </c>
      <c r="F79" s="401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9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0.00792</v>
      </c>
      <c r="F80" s="401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9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0.0008</v>
      </c>
      <c r="F81" s="401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9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0.1254</v>
      </c>
      <c r="F82" s="401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9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0.2808</v>
      </c>
      <c r="F83" s="401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9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0.055</v>
      </c>
      <c r="F84" s="401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9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0.033</v>
      </c>
      <c r="F85" s="401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9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0.0048</v>
      </c>
      <c r="F86" s="401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9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1.7e-05</v>
      </c>
      <c r="F87" s="401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9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8e-06</v>
      </c>
      <c r="F88" s="401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9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0.0066</v>
      </c>
      <c r="F89" s="401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9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4e-06</v>
      </c>
      <c r="F90" s="401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9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2e-05</v>
      </c>
      <c r="F91" s="401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9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9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9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4">
        <f>G15+G33+G93</f>
        <v/>
      </c>
      <c r="H94" s="402" t="n"/>
      <c r="I94" s="304" t="n"/>
      <c r="J94" s="304">
        <f>J15+J33+J93</f>
        <v/>
      </c>
    </row>
    <row r="95" ht="29.25" customFormat="1" customHeight="1" s="329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4">
        <f>ROUND((G15+G17)*D95,2)</f>
        <v/>
      </c>
      <c r="H95" s="402" t="n"/>
      <c r="I95" s="304" t="n"/>
      <c r="J95" s="304">
        <f>ROUND(D95*(J15+J17),2)</f>
        <v/>
      </c>
    </row>
    <row r="96" ht="24.75" customFormat="1" customHeight="1" s="329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4">
        <f>ROUND((G15+G17)*D96,2)</f>
        <v/>
      </c>
      <c r="H96" s="402" t="n"/>
      <c r="I96" s="304" t="n"/>
      <c r="J96" s="304">
        <f>ROUND(D96*(J15+J17),2)</f>
        <v/>
      </c>
    </row>
    <row r="97" ht="26.45" customFormat="1" customHeight="1" s="329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0.45</v>
      </c>
      <c r="F97" s="401" t="n"/>
      <c r="G97" s="304">
        <f>ROUND((G15+G33+G93+G95+G96)/E97,2)</f>
        <v/>
      </c>
      <c r="H97" s="402" t="n"/>
      <c r="I97" s="304" t="n"/>
      <c r="J97" s="304">
        <f>ROUND((J15+J33+J93+J95+J96)/E97,2)</f>
        <v/>
      </c>
    </row>
    <row r="98" ht="13.9" customFormat="1" customHeight="1" s="329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4">
        <f>G97+G40</f>
        <v/>
      </c>
      <c r="H98" s="402" t="n"/>
      <c r="I98" s="304" t="n"/>
      <c r="J98" s="304">
        <f>J97+J40</f>
        <v/>
      </c>
    </row>
    <row r="99" ht="34.5" customFormat="1" customHeight="1" s="329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4">
        <f>G98/E99</f>
        <v/>
      </c>
      <c r="H99" s="402" t="n"/>
      <c r="I99" s="304" t="n"/>
      <c r="J99" s="304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10" sqref="K10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6-15 кВ, 2500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8" t="n"/>
      <c r="B9" s="398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9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4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4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4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2" sqref="D12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25.5" customHeight="1" s="341">
      <c r="A11" s="323" t="inlineStr">
        <is>
          <t>Р2-15-1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2025-01-24T12:14:25Z</dcterms:modified>
  <cp:lastModifiedBy>KM</cp:lastModifiedBy>
</cp:coreProperties>
</file>