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'Прил.3'!$A$1:$H$314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1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1" fillId="0" borderId="2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1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1" fontId="21" fillId="0" borderId="1" applyAlignment="1" pivotButton="0" quotePrefix="0" xfId="0">
      <alignment horizontal="center" vertical="center" wrapText="1"/>
    </xf>
    <xf numFmtId="171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7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6" t="n"/>
      <c r="C6" s="166" t="n"/>
      <c r="D6" s="166" t="n"/>
    </row>
    <row r="7" ht="64.5" customHeight="1" s="197">
      <c r="B7" s="228" t="inlineStr">
        <is>
          <t>Наименование разрабатываемого показателя УНЦ — КРМ 330кВ мощность 180(3х60) Мвар УШР</t>
        </is>
      </c>
    </row>
    <row r="8" ht="31.5" customHeight="1" s="197">
      <c r="B8" s="228" t="inlineStr">
        <is>
          <t>Сопоставимый уровень цен: 2 кв. 2016 г.</t>
        </is>
      </c>
    </row>
    <row r="9" ht="15.75" customHeight="1" s="197">
      <c r="B9" s="228" t="inlineStr">
        <is>
          <t>Единица измерения  — 1 ед.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197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500 кВ Усть-Кут (МЭС Сибири)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Иркутская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IД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1</v>
      </c>
    </row>
    <row r="16" ht="116.25" customHeight="1" s="197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Однофазный управляемый подмагничиванием шунтирующий реактор 330/180000 (комплект 3 фазы)</t>
        </is>
      </c>
    </row>
    <row r="17" ht="79.5" customHeight="1" s="197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7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7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7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0" t="inlineStr">
        <is>
          <t>2 кв. 2016 г.</t>
        </is>
      </c>
      <c r="E22" s="145" t="n"/>
    </row>
    <row r="23" ht="123" customHeight="1" s="197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7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7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 ht="37.5" customHeight="1" s="197">
      <c r="B27" s="142" t="n"/>
    </row>
    <row r="28">
      <c r="B28" s="199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9"/>
    <col width="14" customWidth="1" style="199" min="10" max="10"/>
    <col width="18" customWidth="1" style="199" min="11" max="11"/>
    <col width="9.140625" customWidth="1" style="199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7">
      <c r="B6" s="234" t="inlineStr">
        <is>
          <t>Наименование разрабатываемого показателя УНЦ — КРМ 330кВ мощность 180(3х60) Мвар УШР</t>
        </is>
      </c>
      <c r="K6" s="142" t="n"/>
    </row>
    <row r="7" ht="15.75" customHeight="1" s="197">
      <c r="B7" s="235" t="inlineStr">
        <is>
          <t>Единица измерения  — 1 ед.</t>
        </is>
      </c>
      <c r="K7" s="142" t="n"/>
    </row>
    <row r="8" ht="18.75" customHeight="1" s="197">
      <c r="B8" s="119" t="n"/>
    </row>
    <row r="9" ht="15.75" customHeight="1" s="197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197">
      <c r="B10" s="332" t="n"/>
      <c r="C10" s="33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2016 г., тыс. руб.</t>
        </is>
      </c>
      <c r="G10" s="330" t="n"/>
      <c r="H10" s="330" t="n"/>
      <c r="I10" s="330" t="n"/>
      <c r="J10" s="331" t="n"/>
    </row>
    <row r="11" ht="31.5" customHeight="1" s="197">
      <c r="B11" s="333" t="n"/>
      <c r="C11" s="333" t="n"/>
      <c r="D11" s="333" t="n"/>
      <c r="E11" s="333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 s="197">
      <c r="B12" s="215" t="n"/>
      <c r="C12" s="215" t="inlineStr">
        <is>
          <t>КРМ 330кВ мощность 180(3х60) Мвар УШР</t>
        </is>
      </c>
      <c r="D12" s="215" t="n"/>
      <c r="E12" s="215" t="n"/>
      <c r="F12" s="334">
        <f>(Прил.3!H12+Прил.3!H31+Прил.3!H33+Прил.3!H105)*7.54/1000</f>
        <v/>
      </c>
      <c r="G12" s="331" t="n"/>
      <c r="H12" s="335">
        <f>Прил.3!H103*4.28/1000</f>
        <v/>
      </c>
      <c r="I12" s="215" t="n"/>
      <c r="J12" s="335">
        <f>F12+H12</f>
        <v/>
      </c>
    </row>
    <row r="13" ht="15" customHeight="1" s="197">
      <c r="B13" s="238" t="inlineStr">
        <is>
          <t>Всего по объекту:</t>
        </is>
      </c>
      <c r="C13" s="336" t="n"/>
      <c r="D13" s="336" t="n"/>
      <c r="E13" s="337" t="n"/>
      <c r="F13" s="217" t="n"/>
      <c r="G13" s="217" t="n"/>
      <c r="H13" s="217" t="n"/>
      <c r="I13" s="217" t="n"/>
      <c r="J13" s="217" t="n"/>
    </row>
    <row r="14" ht="15.75" customHeight="1" s="197">
      <c r="B14" s="239" t="inlineStr">
        <is>
          <t>Всего по объекту в сопоставимом уровне цен 2 кв. 2016 г:</t>
        </is>
      </c>
      <c r="C14" s="330" t="n"/>
      <c r="D14" s="330" t="n"/>
      <c r="E14" s="331" t="n"/>
      <c r="F14" s="338">
        <f>F12</f>
        <v/>
      </c>
      <c r="G14" s="331" t="n"/>
      <c r="H14" s="339">
        <f>H12</f>
        <v/>
      </c>
      <c r="I14" s="167" t="n"/>
      <c r="J14" s="339">
        <f>J12</f>
        <v/>
      </c>
    </row>
    <row r="15" ht="15" customHeight="1" s="197"/>
    <row r="16" ht="15" customHeight="1" s="197"/>
    <row r="17" ht="15" customHeight="1" s="197"/>
    <row r="18" ht="15" customHeight="1" s="197">
      <c r="C18" s="185" t="inlineStr">
        <is>
          <t>Составил ______________________     Е. М. Добровольская</t>
        </is>
      </c>
      <c r="D18" s="195" t="n"/>
      <c r="E18" s="195" t="n"/>
    </row>
    <row r="19" ht="15" customHeight="1" s="197">
      <c r="C19" s="196" t="inlineStr">
        <is>
          <t xml:space="preserve">                         (подпись, инициалы, фамилия)</t>
        </is>
      </c>
      <c r="D19" s="195" t="n"/>
      <c r="E19" s="195" t="n"/>
    </row>
    <row r="20" ht="15" customHeight="1" s="197">
      <c r="C20" s="185" t="n"/>
      <c r="D20" s="195" t="n"/>
      <c r="E20" s="195" t="n"/>
    </row>
    <row r="21" ht="15" customHeight="1" s="197">
      <c r="C21" s="185" t="inlineStr">
        <is>
          <t>Проверил ______________________        А.В. Костянецкая</t>
        </is>
      </c>
      <c r="D21" s="195" t="n"/>
      <c r="E21" s="195" t="n"/>
    </row>
    <row r="22" ht="15" customHeight="1" s="197">
      <c r="C22" s="196" t="inlineStr">
        <is>
          <t xml:space="preserve">                        (подпись, инициалы, фамилия)</t>
        </is>
      </c>
      <c r="D22" s="195" t="n"/>
      <c r="E22" s="195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2"/>
  <sheetViews>
    <sheetView view="pageBreakPreview" topLeftCell="A286" zoomScale="85" workbookViewId="0">
      <selection activeCell="K19" sqref="K19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10.42578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7">
      <c r="A4" s="177" t="n"/>
      <c r="B4" s="177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 ht="30" customHeight="1" s="197">
      <c r="A6" s="234" t="inlineStr">
        <is>
          <t>Наименование разрабатываемого показателя УНЦ — КРМ 330кВ мощность 180(3х60) Мвар УШР</t>
        </is>
      </c>
    </row>
    <row r="7" ht="30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  <c r="L7" s="199" t="n"/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27" customHeight="1" s="197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31" t="n"/>
    </row>
    <row r="10" ht="27" customHeight="1" s="197">
      <c r="A10" s="333" t="n"/>
      <c r="B10" s="333" t="n"/>
      <c r="C10" s="333" t="n"/>
      <c r="D10" s="333" t="n"/>
      <c r="E10" s="333" t="n"/>
      <c r="F10" s="333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3">
      <c r="A12" s="241" t="inlineStr">
        <is>
          <t>Затраты труда рабочих</t>
        </is>
      </c>
      <c r="B12" s="330" t="n"/>
      <c r="C12" s="330" t="n"/>
      <c r="D12" s="330" t="n"/>
      <c r="E12" s="331" t="n"/>
      <c r="F12" s="340" t="n">
        <v>19546.83683</v>
      </c>
      <c r="G12" s="10" t="n"/>
      <c r="H12" s="340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276" t="inlineStr">
        <is>
          <t>чел.-ч</t>
        </is>
      </c>
      <c r="F13" s="341" t="n">
        <v>10936.59945</v>
      </c>
      <c r="G13" s="172" t="n">
        <v>9.619999999999999</v>
      </c>
      <c r="H13" s="172">
        <f>ROUND(F13*G13,2)</f>
        <v/>
      </c>
    </row>
    <row r="14">
      <c r="A14" s="276" t="n">
        <v>2</v>
      </c>
      <c r="B14" s="156" t="n"/>
      <c r="C14" s="168" t="inlineStr">
        <is>
          <t>1-4-9</t>
        </is>
      </c>
      <c r="D14" s="169" t="inlineStr">
        <is>
          <t>Затраты труда рабочих (средний разряд работы 4,9)</t>
        </is>
      </c>
      <c r="E14" s="276" t="inlineStr">
        <is>
          <t>чел.-ч</t>
        </is>
      </c>
      <c r="F14" s="341" t="n">
        <v>1660.77</v>
      </c>
      <c r="G14" s="172" t="n">
        <v>10.94</v>
      </c>
      <c r="H14" s="172">
        <f>ROUND(F14*G14,2)</f>
        <v/>
      </c>
    </row>
    <row r="15">
      <c r="A15" s="168" t="n">
        <v>3</v>
      </c>
      <c r="B15" s="156" t="n"/>
      <c r="C15" s="168" t="inlineStr">
        <is>
          <t>1-4-2</t>
        </is>
      </c>
      <c r="D15" s="169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341" t="n">
        <v>1304.421598</v>
      </c>
      <c r="G15" s="172" t="n">
        <v>9.92</v>
      </c>
      <c r="H15" s="172">
        <f>ROUND(F15*G15,2)</f>
        <v/>
      </c>
    </row>
    <row r="16">
      <c r="A16" s="276" t="n">
        <v>4</v>
      </c>
      <c r="B16" s="156" t="n"/>
      <c r="C16" s="168" t="inlineStr">
        <is>
          <t>1-2-8</t>
        </is>
      </c>
      <c r="D16" s="169" t="inlineStr">
        <is>
          <t>Затраты труда рабочих (средний разряд работы 2,8)</t>
        </is>
      </c>
      <c r="E16" s="276" t="inlineStr">
        <is>
          <t>чел.-ч</t>
        </is>
      </c>
      <c r="F16" s="341" t="n">
        <v>1128.35476</v>
      </c>
      <c r="G16" s="172" t="n">
        <v>8.380000000000001</v>
      </c>
      <c r="H16" s="172">
        <f>ROUND(F16*G16,2)</f>
        <v/>
      </c>
    </row>
    <row r="17">
      <c r="A17" s="168" t="n">
        <v>5</v>
      </c>
      <c r="B17" s="156" t="n"/>
      <c r="C17" s="168" t="inlineStr">
        <is>
          <t>1-3-0</t>
        </is>
      </c>
      <c r="D17" s="169" t="inlineStr">
        <is>
          <t>Затраты труда рабочих (средний разряд работы 3,0)</t>
        </is>
      </c>
      <c r="E17" s="276" t="inlineStr">
        <is>
          <t>чел.-ч</t>
        </is>
      </c>
      <c r="F17" s="341" t="n">
        <v>667.5168</v>
      </c>
      <c r="G17" s="172" t="n">
        <v>8.529999999999999</v>
      </c>
      <c r="H17" s="172">
        <f>ROUND(F17*G17,2)</f>
        <v/>
      </c>
    </row>
    <row r="18">
      <c r="A18" s="276" t="n">
        <v>6</v>
      </c>
      <c r="B18" s="156" t="n"/>
      <c r="C18" s="168" t="inlineStr">
        <is>
          <t>1-3-7</t>
        </is>
      </c>
      <c r="D18" s="169" t="inlineStr">
        <is>
          <t>Затраты труда рабочих (средний разряд работы 3,7)</t>
        </is>
      </c>
      <c r="E18" s="276" t="inlineStr">
        <is>
          <t>чел.-ч</t>
        </is>
      </c>
      <c r="F18" s="341" t="n">
        <v>584.8103599999999</v>
      </c>
      <c r="G18" s="172" t="n">
        <v>9.289999999999999</v>
      </c>
      <c r="H18" s="172">
        <f>ROUND(F18*G18,2)</f>
        <v/>
      </c>
    </row>
    <row r="19">
      <c r="A19" s="168" t="n">
        <v>7</v>
      </c>
      <c r="B19" s="156" t="n"/>
      <c r="C19" s="168" t="inlineStr">
        <is>
          <t>1-3-4</t>
        </is>
      </c>
      <c r="D19" s="169" t="inlineStr">
        <is>
          <t>Затраты труда рабочих (средний разряд работы 3,4)</t>
        </is>
      </c>
      <c r="E19" s="276" t="inlineStr">
        <is>
          <t>чел.-ч</t>
        </is>
      </c>
      <c r="F19" s="341" t="n">
        <v>597.40557</v>
      </c>
      <c r="G19" s="172" t="n">
        <v>8.970000000000001</v>
      </c>
      <c r="H19" s="172">
        <f>ROUND(F19*G19,2)</f>
        <v/>
      </c>
    </row>
    <row r="20">
      <c r="A20" s="276" t="n">
        <v>8</v>
      </c>
      <c r="B20" s="156" t="n"/>
      <c r="C20" s="168" t="inlineStr">
        <is>
          <t>1-4-4</t>
        </is>
      </c>
      <c r="D20" s="169" t="inlineStr">
        <is>
          <t>Затраты труда рабочих (средний разряд работы 4,4)</t>
        </is>
      </c>
      <c r="E20" s="276" t="inlineStr">
        <is>
          <t>чел.-ч</t>
        </is>
      </c>
      <c r="F20" s="341" t="n">
        <v>442.730616</v>
      </c>
      <c r="G20" s="172" t="n">
        <v>10.21</v>
      </c>
      <c r="H20" s="172">
        <f>ROUND(F20*G20,2)</f>
        <v/>
      </c>
    </row>
    <row r="21">
      <c r="A21" s="168" t="n">
        <v>9</v>
      </c>
      <c r="B21" s="156" t="n"/>
      <c r="C21" s="168" t="inlineStr">
        <is>
          <t>1-3-9</t>
        </is>
      </c>
      <c r="D21" s="169" t="inlineStr">
        <is>
          <t>Затраты труда рабочих (средний разряд работы 3,9)</t>
        </is>
      </c>
      <c r="E21" s="276" t="inlineStr">
        <is>
          <t>чел.-ч</t>
        </is>
      </c>
      <c r="F21" s="341" t="n">
        <v>463.236394</v>
      </c>
      <c r="G21" s="172" t="n">
        <v>9.51</v>
      </c>
      <c r="H21" s="172">
        <f>ROUND(F21*G21,2)</f>
        <v/>
      </c>
    </row>
    <row r="22">
      <c r="A22" s="276" t="n">
        <v>10</v>
      </c>
      <c r="B22" s="156" t="n"/>
      <c r="C22" s="168" t="inlineStr">
        <is>
          <t>1-5-1</t>
        </is>
      </c>
      <c r="D22" s="169" t="inlineStr">
        <is>
          <t>Затраты труда рабочих (средний разряд работы 5,1)</t>
        </is>
      </c>
      <c r="E22" s="276" t="inlineStr">
        <is>
          <t>чел.-ч</t>
        </is>
      </c>
      <c r="F22" s="341" t="n">
        <v>384.334632</v>
      </c>
      <c r="G22" s="172" t="n">
        <v>11.27</v>
      </c>
      <c r="H22" s="172">
        <f>ROUND(F22*G22,2)</f>
        <v/>
      </c>
    </row>
    <row r="23">
      <c r="A23" s="168" t="n">
        <v>11</v>
      </c>
      <c r="B23" s="156" t="n"/>
      <c r="C23" s="168" t="inlineStr">
        <is>
          <t>1-4-3</t>
        </is>
      </c>
      <c r="D23" s="169" t="inlineStr">
        <is>
          <t>Затраты труда рабочих (средний разряд работы 4,3)</t>
        </is>
      </c>
      <c r="E23" s="276" t="inlineStr">
        <is>
          <t>чел.-ч</t>
        </is>
      </c>
      <c r="F23" s="341" t="n">
        <v>420.06658</v>
      </c>
      <c r="G23" s="172" t="n">
        <v>10.06</v>
      </c>
      <c r="H23" s="172">
        <f>ROUND(F23*G23,2)</f>
        <v/>
      </c>
    </row>
    <row r="24">
      <c r="A24" s="276" t="n">
        <v>12</v>
      </c>
      <c r="B24" s="156" t="n"/>
      <c r="C24" s="168" t="inlineStr">
        <is>
          <t>1-2-0</t>
        </is>
      </c>
      <c r="D24" s="169" t="inlineStr">
        <is>
          <t>Затраты труда рабочих (средний разряд работы 2,0)</t>
        </is>
      </c>
      <c r="E24" s="276" t="inlineStr">
        <is>
          <t>чел.-ч</t>
        </is>
      </c>
      <c r="F24" s="341" t="n">
        <v>294.985349</v>
      </c>
      <c r="G24" s="172" t="n">
        <v>7.8</v>
      </c>
      <c r="H24" s="172">
        <f>ROUND(F24*G24,2)</f>
        <v/>
      </c>
    </row>
    <row r="25">
      <c r="A25" s="168" t="n">
        <v>13</v>
      </c>
      <c r="B25" s="156" t="n"/>
      <c r="C25" s="168" t="inlineStr">
        <is>
          <t>1-4-1</t>
        </is>
      </c>
      <c r="D25" s="169" t="inlineStr">
        <is>
          <t>Затраты труда рабочих (средний разряд работы 4,1)</t>
        </is>
      </c>
      <c r="E25" s="276" t="inlineStr">
        <is>
          <t>чел.-ч</t>
        </is>
      </c>
      <c r="F25" s="341" t="n">
        <v>196.387041</v>
      </c>
      <c r="G25" s="172" t="n">
        <v>9.76</v>
      </c>
      <c r="H25" s="172">
        <f>ROUND(F25*G25,2)</f>
        <v/>
      </c>
    </row>
    <row r="26">
      <c r="A26" s="276" t="n">
        <v>14</v>
      </c>
      <c r="B26" s="156" t="n"/>
      <c r="C26" s="168" t="inlineStr">
        <is>
          <t>1-2-5</t>
        </is>
      </c>
      <c r="D26" s="169" t="inlineStr">
        <is>
          <t>Затраты труда рабочих (средний разряд работы 2,5)</t>
        </is>
      </c>
      <c r="E26" s="276" t="inlineStr">
        <is>
          <t>чел.-ч</t>
        </is>
      </c>
      <c r="F26" s="341" t="n">
        <v>190.2824</v>
      </c>
      <c r="G26" s="172" t="n">
        <v>8.17</v>
      </c>
      <c r="H26" s="172">
        <f>ROUND(F26*G26,2)</f>
        <v/>
      </c>
    </row>
    <row r="27">
      <c r="A27" s="168" t="n">
        <v>15</v>
      </c>
      <c r="B27" s="156" t="n"/>
      <c r="C27" s="168" t="inlineStr">
        <is>
          <t>1-3-5</t>
        </is>
      </c>
      <c r="D27" s="169" t="inlineStr">
        <is>
          <t>Затраты труда рабочих (средний разряд работы 3,5)</t>
        </is>
      </c>
      <c r="E27" s="276" t="inlineStr">
        <is>
          <t>чел.-ч</t>
        </is>
      </c>
      <c r="F27" s="341" t="n">
        <v>123.556624</v>
      </c>
      <c r="G27" s="172" t="n">
        <v>9.07</v>
      </c>
      <c r="H27" s="172">
        <f>ROUND(F27*G27,2)</f>
        <v/>
      </c>
    </row>
    <row r="28">
      <c r="A28" s="276" t="n">
        <v>16</v>
      </c>
      <c r="B28" s="156" t="n"/>
      <c r="C28" s="168" t="inlineStr">
        <is>
          <t>1-3-6</t>
        </is>
      </c>
      <c r="D28" s="169" t="inlineStr">
        <is>
          <t>Затраты труда рабочих (средний разряд работы 3,6)</t>
        </is>
      </c>
      <c r="E28" s="276" t="inlineStr">
        <is>
          <t>чел.-ч</t>
        </is>
      </c>
      <c r="F28" s="341" t="n">
        <v>91.87724</v>
      </c>
      <c r="G28" s="172" t="n">
        <v>9.18</v>
      </c>
      <c r="H28" s="172">
        <f>ROUND(F28*G28,2)</f>
        <v/>
      </c>
    </row>
    <row r="29">
      <c r="A29" s="168" t="n">
        <v>17</v>
      </c>
      <c r="B29" s="156" t="n"/>
      <c r="C29" s="168" t="inlineStr">
        <is>
          <t>1-3-8</t>
        </is>
      </c>
      <c r="D29" s="169" t="inlineStr">
        <is>
          <t>Затраты труда рабочих (средний разряд работы 3,8)</t>
        </is>
      </c>
      <c r="E29" s="276" t="inlineStr">
        <is>
          <t>чел.-ч</t>
        </is>
      </c>
      <c r="F29" s="341" t="n">
        <v>58.648468</v>
      </c>
      <c r="G29" s="172" t="n">
        <v>9.4</v>
      </c>
      <c r="H29" s="172">
        <f>ROUND(F29*G29,2)</f>
        <v/>
      </c>
    </row>
    <row r="30">
      <c r="A30" s="276" t="n">
        <v>18</v>
      </c>
      <c r="B30" s="156" t="n"/>
      <c r="C30" s="168" t="inlineStr">
        <is>
          <t>1-3-2</t>
        </is>
      </c>
      <c r="D30" s="169" t="inlineStr">
        <is>
          <t>Затраты труда рабочих (средний разряд работы 3,2)</t>
        </is>
      </c>
      <c r="E30" s="276" t="inlineStr">
        <is>
          <t>чел.-ч</t>
        </is>
      </c>
      <c r="F30" s="341" t="n">
        <v>0.852948</v>
      </c>
      <c r="G30" s="172" t="n">
        <v>8.74</v>
      </c>
      <c r="H30" s="172">
        <f>ROUND(F30*G30,2)</f>
        <v/>
      </c>
    </row>
    <row r="31">
      <c r="A31" s="240" t="inlineStr">
        <is>
          <t>Затраты труда машинистов</t>
        </is>
      </c>
      <c r="B31" s="330" t="n"/>
      <c r="C31" s="330" t="n"/>
      <c r="D31" s="330" t="n"/>
      <c r="E31" s="331" t="n"/>
      <c r="F31" s="241" t="n"/>
      <c r="G31" s="154" t="n"/>
      <c r="H31" s="340">
        <f>H32</f>
        <v/>
      </c>
    </row>
    <row r="32">
      <c r="A32" s="276" t="n">
        <v>19</v>
      </c>
      <c r="B32" s="242" t="n"/>
      <c r="C32" s="168" t="n">
        <v>2</v>
      </c>
      <c r="D32" s="169" t="inlineStr">
        <is>
          <t>Затраты труда машинистов</t>
        </is>
      </c>
      <c r="E32" s="276" t="inlineStr">
        <is>
          <t>чел.-ч</t>
        </is>
      </c>
      <c r="F32" s="342" t="n">
        <v>3286.84</v>
      </c>
      <c r="G32" s="172" t="n">
        <v>0</v>
      </c>
      <c r="H32" s="343" t="n">
        <v>49147.48</v>
      </c>
    </row>
    <row r="33" customFormat="1" s="153">
      <c r="A33" s="241" t="inlineStr">
        <is>
          <t>Машины и механизмы</t>
        </is>
      </c>
      <c r="B33" s="330" t="n"/>
      <c r="C33" s="330" t="n"/>
      <c r="D33" s="330" t="n"/>
      <c r="E33" s="331" t="n"/>
      <c r="F33" s="241" t="n"/>
      <c r="G33" s="154" t="n"/>
      <c r="H33" s="340">
        <f>SUM(H34:H102)</f>
        <v/>
      </c>
    </row>
    <row r="34" ht="25.5" customHeight="1" s="197">
      <c r="A34" s="276" t="n">
        <v>20</v>
      </c>
      <c r="B34" s="242" t="n"/>
      <c r="C34" s="168" t="inlineStr">
        <is>
          <t>91.05.05-014</t>
        </is>
      </c>
      <c r="D34" s="169" t="inlineStr">
        <is>
          <t>Краны на автомобильном ходу, грузоподъемность 10 т</t>
        </is>
      </c>
      <c r="E34" s="276" t="inlineStr">
        <is>
          <t>маш.-ч</t>
        </is>
      </c>
      <c r="F34" s="276" t="n">
        <v>825.866974</v>
      </c>
      <c r="G34" s="175" t="n">
        <v>111.99</v>
      </c>
      <c r="H34" s="172">
        <f>ROUND(F34*G34,2)</f>
        <v/>
      </c>
      <c r="I34" s="159" t="n"/>
      <c r="J34" s="178" t="n"/>
      <c r="L34" s="159" t="n"/>
    </row>
    <row r="35">
      <c r="A35" s="276" t="n">
        <v>21</v>
      </c>
      <c r="B35" s="242" t="n"/>
      <c r="C35" s="168" t="inlineStr">
        <is>
          <t>91.21.22-447</t>
        </is>
      </c>
      <c r="D35" s="169" t="inlineStr">
        <is>
          <t>Установки электрометаллизационные</t>
        </is>
      </c>
      <c r="E35" s="276" t="inlineStr">
        <is>
          <t>маш.-ч</t>
        </is>
      </c>
      <c r="F35" s="276" t="n">
        <v>554.684135</v>
      </c>
      <c r="G35" s="175" t="n">
        <v>74.23999999999999</v>
      </c>
      <c r="H35" s="172">
        <f>ROUND(F35*G35,2)</f>
        <v/>
      </c>
      <c r="I35" s="159" t="n"/>
      <c r="J35" s="178" t="n"/>
      <c r="L35" s="159" t="n"/>
    </row>
    <row r="36" ht="38.25" customHeight="1" s="197">
      <c r="A36" s="276" t="n">
        <v>22</v>
      </c>
      <c r="B36" s="242" t="n"/>
      <c r="C36" s="168" t="inlineStr">
        <is>
          <t>91.18.01-007</t>
        </is>
      </c>
      <c r="D36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6" t="inlineStr">
        <is>
          <t>маш.-ч</t>
        </is>
      </c>
      <c r="F36" s="276" t="n">
        <v>234.47336</v>
      </c>
      <c r="G36" s="175" t="n">
        <v>90</v>
      </c>
      <c r="H36" s="172">
        <f>ROUND(F36*G36,2)</f>
        <v/>
      </c>
      <c r="I36" s="159" t="n"/>
      <c r="J36" s="178" t="n"/>
      <c r="L36" s="159" t="n"/>
    </row>
    <row r="37" ht="25.5" customHeight="1" s="197">
      <c r="A37" s="276" t="n">
        <v>23</v>
      </c>
      <c r="B37" s="242" t="n"/>
      <c r="C37" s="168" t="inlineStr">
        <is>
          <t>91.06.03-058</t>
        </is>
      </c>
      <c r="D37" s="169" t="inlineStr">
        <is>
          <t>Лебедки электрические тяговым усилием 156,96 кН (16 т)</t>
        </is>
      </c>
      <c r="E37" s="276" t="inlineStr">
        <is>
          <t>маш.-ч</t>
        </is>
      </c>
      <c r="F37" s="276" t="n">
        <v>149.34</v>
      </c>
      <c r="G37" s="175" t="n">
        <v>131.44</v>
      </c>
      <c r="H37" s="172">
        <f>ROUND(F37*G37,2)</f>
        <v/>
      </c>
      <c r="I37" s="159" t="n"/>
      <c r="J37" s="178" t="n"/>
      <c r="L37" s="159" t="n"/>
    </row>
    <row r="38" ht="38.25" customHeight="1" s="197">
      <c r="A38" s="276" t="n">
        <v>24</v>
      </c>
      <c r="B38" s="242" t="n"/>
      <c r="C38" s="168" t="inlineStr">
        <is>
          <t>91.04.01-021</t>
        </is>
      </c>
      <c r="D38" s="1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6" t="inlineStr">
        <is>
          <t>маш.-ч</t>
        </is>
      </c>
      <c r="F38" s="276" t="n">
        <v>203.73776</v>
      </c>
      <c r="G38" s="175" t="n">
        <v>87.59999999999999</v>
      </c>
      <c r="H38" s="172">
        <f>ROUND(F38*G38,2)</f>
        <v/>
      </c>
      <c r="I38" s="159" t="n"/>
      <c r="J38" s="178" t="n"/>
      <c r="L38" s="159" t="n"/>
    </row>
    <row r="39" ht="25.5" customHeight="1" s="197">
      <c r="A39" s="276" t="n">
        <v>25</v>
      </c>
      <c r="B39" s="242" t="n"/>
      <c r="C39" s="168" t="inlineStr">
        <is>
          <t>91.15.02-029</t>
        </is>
      </c>
      <c r="D39" s="169" t="inlineStr">
        <is>
          <t>Тракторы на гусеничном ходу с лебедкой 132 кВт (180 л.с.)</t>
        </is>
      </c>
      <c r="E39" s="276" t="inlineStr">
        <is>
          <t>маш.-ч</t>
        </is>
      </c>
      <c r="F39" s="276" t="n">
        <v>113.342332</v>
      </c>
      <c r="G39" s="175" t="n">
        <v>147.43</v>
      </c>
      <c r="H39" s="172">
        <f>ROUND(F39*G39,2)</f>
        <v/>
      </c>
      <c r="I39" s="159" t="n"/>
      <c r="J39" s="178" t="n"/>
      <c r="L39" s="159" t="n"/>
    </row>
    <row r="40">
      <c r="A40" s="276" t="n">
        <v>26</v>
      </c>
      <c r="B40" s="242" t="n"/>
      <c r="C40" s="168" t="inlineStr">
        <is>
          <t>91.05.06-007</t>
        </is>
      </c>
      <c r="D40" s="169" t="inlineStr">
        <is>
          <t>Краны на гусеничном ходу, грузоподъемность 25 т</t>
        </is>
      </c>
      <c r="E40" s="276" t="inlineStr">
        <is>
          <t>маш.-ч</t>
        </is>
      </c>
      <c r="F40" s="276" t="n">
        <v>125.392855</v>
      </c>
      <c r="G40" s="175" t="n">
        <v>120.04</v>
      </c>
      <c r="H40" s="172">
        <f>ROUND(F40*G40,2)</f>
        <v/>
      </c>
      <c r="I40" s="159" t="n"/>
      <c r="J40" s="178" t="n"/>
      <c r="L40" s="159" t="n"/>
    </row>
    <row r="41">
      <c r="A41" s="276" t="n">
        <v>27</v>
      </c>
      <c r="B41" s="242" t="n"/>
      <c r="C41" s="168" t="inlineStr">
        <is>
          <t>91.14.02-001</t>
        </is>
      </c>
      <c r="D41" s="169" t="inlineStr">
        <is>
          <t>Автомобили бортовые, грузоподъемность до 5 т</t>
        </is>
      </c>
      <c r="E41" s="276" t="inlineStr">
        <is>
          <t>маш.-ч</t>
        </is>
      </c>
      <c r="F41" s="276" t="n">
        <v>201.049463</v>
      </c>
      <c r="G41" s="175" t="n">
        <v>65.70999999999999</v>
      </c>
      <c r="H41" s="172">
        <f>ROUND(F41*G41,2)</f>
        <v/>
      </c>
      <c r="I41" s="159" t="n"/>
      <c r="J41" s="178" t="n"/>
      <c r="L41" s="159" t="n"/>
    </row>
    <row r="42" ht="25.5" customHeight="1" s="197">
      <c r="A42" s="276" t="n">
        <v>28</v>
      </c>
      <c r="B42" s="242" t="n"/>
      <c r="C42" s="168" t="inlineStr">
        <is>
          <t>91.02.02-002</t>
        </is>
      </c>
      <c r="D42" s="169" t="inlineStr">
        <is>
          <t>Агрегаты копровые без дизель-молота на базе экскаватора 0,65 м3</t>
        </is>
      </c>
      <c r="E42" s="276" t="inlineStr">
        <is>
          <t>маш.-ч</t>
        </is>
      </c>
      <c r="F42" s="276" t="n">
        <v>65.92905</v>
      </c>
      <c r="G42" s="175" t="n">
        <v>190.94</v>
      </c>
      <c r="H42" s="172">
        <f>ROUND(F42*G42,2)</f>
        <v/>
      </c>
      <c r="I42" s="159" t="n"/>
      <c r="J42" s="178" t="n"/>
      <c r="L42" s="159" t="n"/>
    </row>
    <row r="43" ht="25.5" customHeight="1" s="197">
      <c r="A43" s="276" t="n">
        <v>29</v>
      </c>
      <c r="B43" s="242" t="n"/>
      <c r="C43" s="168" t="inlineStr">
        <is>
          <t>91.01.05-086</t>
        </is>
      </c>
      <c r="D43" s="169" t="inlineStr">
        <is>
          <t>Экскаваторы одноковшовые дизельные на гусеничном ходу, емкость ковша 0,65 м3</t>
        </is>
      </c>
      <c r="E43" s="276" t="inlineStr">
        <is>
          <t>маш.-ч</t>
        </is>
      </c>
      <c r="F43" s="276" t="n">
        <v>103.018748</v>
      </c>
      <c r="G43" s="175" t="n">
        <v>115.27</v>
      </c>
      <c r="H43" s="172">
        <f>ROUND(F43*G43,2)</f>
        <v/>
      </c>
      <c r="I43" s="159" t="n"/>
      <c r="J43" s="178" t="n"/>
      <c r="L43" s="159" t="n"/>
    </row>
    <row r="44">
      <c r="A44" s="276" t="n">
        <v>30</v>
      </c>
      <c r="B44" s="242" t="n"/>
      <c r="C44" s="168" t="inlineStr">
        <is>
          <t>91.21.22-438</t>
        </is>
      </c>
      <c r="D44" s="169" t="inlineStr">
        <is>
          <t>Установка передвижная цеолитовая</t>
        </is>
      </c>
      <c r="E44" s="276" t="inlineStr">
        <is>
          <t>маш.-ч</t>
        </is>
      </c>
      <c r="F44" s="276" t="n">
        <v>307.24</v>
      </c>
      <c r="G44" s="175" t="n">
        <v>38.65</v>
      </c>
      <c r="H44" s="172">
        <f>ROUND(F44*G44,2)</f>
        <v/>
      </c>
      <c r="I44" s="159" t="n"/>
      <c r="J44" s="178" t="n"/>
      <c r="L44" s="159" t="n"/>
    </row>
    <row r="45" ht="25.5" customHeight="1" s="197">
      <c r="A45" s="276" t="n">
        <v>31</v>
      </c>
      <c r="B45" s="242" t="n"/>
      <c r="C45" s="168" t="inlineStr">
        <is>
          <t>91.02.02-003</t>
        </is>
      </c>
      <c r="D45" s="169" t="inlineStr">
        <is>
          <t>Агрегаты копровые без дизель-молота на базе экскаватора 1 м3</t>
        </is>
      </c>
      <c r="E45" s="276" t="inlineStr">
        <is>
          <t>маш.-ч</t>
        </is>
      </c>
      <c r="F45" s="168" t="n">
        <v>56.088</v>
      </c>
      <c r="G45" s="175" t="n">
        <v>200.67</v>
      </c>
      <c r="H45" s="172">
        <f>ROUND(F45*G45,2)</f>
        <v/>
      </c>
      <c r="I45" s="159" t="n"/>
      <c r="J45" s="178" t="n"/>
      <c r="L45" s="159" t="n"/>
    </row>
    <row r="46">
      <c r="A46" s="276" t="n">
        <v>32</v>
      </c>
      <c r="B46" s="242" t="n"/>
      <c r="C46" s="168" t="inlineStr">
        <is>
          <t>91.21.18-011</t>
        </is>
      </c>
      <c r="D46" s="169" t="inlineStr">
        <is>
          <t>Маслоподогреватель</t>
        </is>
      </c>
      <c r="E46" s="276" t="inlineStr">
        <is>
          <t>маш.-ч</t>
        </is>
      </c>
      <c r="F46" s="168" t="n">
        <v>276.28</v>
      </c>
      <c r="G46" s="175" t="n">
        <v>38.87</v>
      </c>
      <c r="H46" s="172">
        <f>ROUND(F46*G46,2)</f>
        <v/>
      </c>
      <c r="I46" s="159" t="n"/>
      <c r="J46" s="178" t="n"/>
      <c r="L46" s="159" t="n"/>
    </row>
    <row r="47" ht="25.5" customHeight="1" s="197">
      <c r="A47" s="276" t="n">
        <v>33</v>
      </c>
      <c r="B47" s="242" t="n"/>
      <c r="C47" s="168" t="inlineStr">
        <is>
          <t>91.08.03-009</t>
        </is>
      </c>
      <c r="D47" s="169" t="inlineStr">
        <is>
          <t>Катки дорожные самоходные вибрационные, масса 2,2 т</t>
        </is>
      </c>
      <c r="E47" s="276" t="inlineStr">
        <is>
          <t>маш.-ч</t>
        </is>
      </c>
      <c r="F47" s="168" t="n">
        <v>89.480538</v>
      </c>
      <c r="G47" s="175" t="n">
        <v>103.16</v>
      </c>
      <c r="H47" s="172">
        <f>ROUND(F47*G47,2)</f>
        <v/>
      </c>
      <c r="I47" s="159" t="n"/>
      <c r="J47" s="178" t="n"/>
      <c r="L47" s="159" t="n"/>
    </row>
    <row r="48">
      <c r="A48" s="276" t="n">
        <v>34</v>
      </c>
      <c r="B48" s="242" t="n"/>
      <c r="C48" s="168" t="inlineStr">
        <is>
          <t>91.01.01-036</t>
        </is>
      </c>
      <c r="D48" s="169" t="inlineStr">
        <is>
          <t>Бульдозеры, мощность 96 кВт (130 л.с.)</t>
        </is>
      </c>
      <c r="E48" s="276" t="inlineStr">
        <is>
          <t>маш.-ч</t>
        </is>
      </c>
      <c r="F48" s="276" t="n">
        <v>97.538308</v>
      </c>
      <c r="G48" s="175" t="n">
        <v>94.05</v>
      </c>
      <c r="H48" s="172">
        <f>ROUND(F48*G48,2)</f>
        <v/>
      </c>
      <c r="I48" s="159" t="n"/>
      <c r="J48" s="178" t="n"/>
      <c r="L48" s="159" t="n"/>
    </row>
    <row r="49">
      <c r="A49" s="276" t="n">
        <v>35</v>
      </c>
      <c r="B49" s="242" t="n"/>
      <c r="C49" s="168" t="inlineStr">
        <is>
          <t>91.14.03-002</t>
        </is>
      </c>
      <c r="D49" s="169" t="inlineStr">
        <is>
          <t>Автомобиль-самосвал, грузоподъемность до 10 т</t>
        </is>
      </c>
      <c r="E49" s="276" t="inlineStr">
        <is>
          <t>маш.-ч</t>
        </is>
      </c>
      <c r="F49" s="168" t="n">
        <v>80.87301600000001</v>
      </c>
      <c r="G49" s="175" t="n">
        <v>87.48999999999999</v>
      </c>
      <c r="H49" s="172">
        <f>ROUND(F49*G49,2)</f>
        <v/>
      </c>
      <c r="I49" s="159" t="n"/>
      <c r="J49" s="178" t="n"/>
      <c r="L49" s="159" t="n"/>
    </row>
    <row r="50" ht="25.5" customHeight="1" s="197">
      <c r="A50" s="276" t="n">
        <v>36</v>
      </c>
      <c r="B50" s="242" t="n"/>
      <c r="C50" s="168" t="inlineStr">
        <is>
          <t>91.05.08-007</t>
        </is>
      </c>
      <c r="D50" s="169" t="inlineStr">
        <is>
          <t>Краны на пневмоколесном ходу, грузоподъемность 25 т</t>
        </is>
      </c>
      <c r="E50" s="276" t="inlineStr">
        <is>
          <t>маш.-ч</t>
        </is>
      </c>
      <c r="F50" s="168" t="n">
        <v>59.782848</v>
      </c>
      <c r="G50" s="175" t="n">
        <v>102.51</v>
      </c>
      <c r="H50" s="172">
        <f>ROUND(F50*G50,2)</f>
        <v/>
      </c>
      <c r="I50" s="159" t="n"/>
      <c r="J50" s="178" t="n"/>
      <c r="L50" s="159" t="n"/>
    </row>
    <row r="51">
      <c r="A51" s="276" t="n">
        <v>37</v>
      </c>
      <c r="B51" s="242" t="n"/>
      <c r="C51" s="168" t="inlineStr">
        <is>
          <t>91.05.01-017</t>
        </is>
      </c>
      <c r="D51" s="169" t="inlineStr">
        <is>
          <t>Краны башенные, грузоподъемность 8 т</t>
        </is>
      </c>
      <c r="E51" s="276" t="inlineStr">
        <is>
          <t>маш.-ч</t>
        </is>
      </c>
      <c r="F51" s="168" t="n">
        <v>68.63912999999999</v>
      </c>
      <c r="G51" s="175" t="n">
        <v>86.40000000000001</v>
      </c>
      <c r="H51" s="172">
        <f>ROUND(F51*G51,2)</f>
        <v/>
      </c>
      <c r="I51" s="159" t="n"/>
      <c r="J51" s="178" t="n"/>
      <c r="L51" s="159" t="n"/>
    </row>
    <row r="52" ht="25.5" customHeight="1" s="197">
      <c r="A52" s="276" t="n">
        <v>38</v>
      </c>
      <c r="B52" s="242" t="n"/>
      <c r="C52" s="168" t="inlineStr">
        <is>
          <t>91.05.14-023</t>
        </is>
      </c>
      <c r="D52" s="169" t="inlineStr">
        <is>
          <t>Краны на тракторе, мощность 121 кВт (165 л.с.), грузоподъемность 5 т</t>
        </is>
      </c>
      <c r="E52" s="276" t="inlineStr">
        <is>
          <t>маш.-ч</t>
        </is>
      </c>
      <c r="F52" s="168" t="n">
        <v>29.670813</v>
      </c>
      <c r="G52" s="175" t="n">
        <v>182.8</v>
      </c>
      <c r="H52" s="172">
        <f>ROUND(F52*G52,2)</f>
        <v/>
      </c>
      <c r="I52" s="159" t="n"/>
      <c r="J52" s="178" t="n"/>
      <c r="L52" s="159" t="n"/>
    </row>
    <row r="53" ht="25.5" customHeight="1" s="197">
      <c r="A53" s="276" t="n">
        <v>39</v>
      </c>
      <c r="B53" s="242" t="n"/>
      <c r="C53" s="168" t="inlineStr">
        <is>
          <t>91.10.05-005</t>
        </is>
      </c>
      <c r="D53" s="169" t="inlineStr">
        <is>
          <t>Трубоукладчики для труб диаметром до 700 мм, грузоподъемность 12,5 т</t>
        </is>
      </c>
      <c r="E53" s="276" t="inlineStr">
        <is>
          <t>маш.-ч</t>
        </is>
      </c>
      <c r="F53" s="168" t="n">
        <v>27.57033</v>
      </c>
      <c r="G53" s="175" t="n">
        <v>152.5</v>
      </c>
      <c r="H53" s="172">
        <f>ROUND(F53*G53,2)</f>
        <v/>
      </c>
      <c r="I53" s="159" t="n"/>
      <c r="J53" s="178" t="n"/>
      <c r="L53" s="159" t="n"/>
    </row>
    <row r="54">
      <c r="A54" s="276" t="n">
        <v>40</v>
      </c>
      <c r="B54" s="242" t="n"/>
      <c r="C54" s="168" t="inlineStr">
        <is>
          <t>91.02.03-024</t>
        </is>
      </c>
      <c r="D54" s="169" t="inlineStr">
        <is>
          <t>Дизель-молоты 2,5 т</t>
        </is>
      </c>
      <c r="E54" s="276" t="inlineStr">
        <is>
          <t>маш.-ч</t>
        </is>
      </c>
      <c r="F54" s="168" t="n">
        <v>56.088</v>
      </c>
      <c r="G54" s="175" t="n">
        <v>70.67</v>
      </c>
      <c r="H54" s="172">
        <f>ROUND(F54*G54,2)</f>
        <v/>
      </c>
      <c r="I54" s="159" t="n"/>
      <c r="J54" s="178" t="n"/>
      <c r="L54" s="159" t="n"/>
    </row>
    <row r="55">
      <c r="A55" s="276" t="n">
        <v>41</v>
      </c>
      <c r="B55" s="242" t="n"/>
      <c r="C55" s="168" t="inlineStr">
        <is>
          <t>91.02.03-022</t>
        </is>
      </c>
      <c r="D55" s="169" t="inlineStr">
        <is>
          <t>Дизель-молоты 1,8 т</t>
        </is>
      </c>
      <c r="E55" s="276" t="inlineStr">
        <is>
          <t>маш.-ч</t>
        </is>
      </c>
      <c r="F55" s="168" t="n">
        <v>65.92905</v>
      </c>
      <c r="G55" s="175" t="n">
        <v>56.77</v>
      </c>
      <c r="H55" s="172">
        <f>ROUND(F55*G55,2)</f>
        <v/>
      </c>
      <c r="I55" s="159" t="n"/>
      <c r="J55" s="178" t="n"/>
      <c r="L55" s="159" t="n"/>
    </row>
    <row r="56">
      <c r="A56" s="276" t="n">
        <v>42</v>
      </c>
      <c r="B56" s="242" t="n"/>
      <c r="C56" s="168" t="inlineStr">
        <is>
          <t>91.08.04-021</t>
        </is>
      </c>
      <c r="D56" s="169" t="inlineStr">
        <is>
          <t>Котлы битумные передвижные 400 л</t>
        </is>
      </c>
      <c r="E56" s="276" t="inlineStr">
        <is>
          <t>маш.-ч</t>
        </is>
      </c>
      <c r="F56" s="168" t="n">
        <v>117.92213</v>
      </c>
      <c r="G56" s="175" t="n">
        <v>30</v>
      </c>
      <c r="H56" s="172">
        <f>ROUND(F56*G56,2)</f>
        <v/>
      </c>
      <c r="I56" s="159" t="n"/>
      <c r="J56" s="178" t="n"/>
      <c r="L56" s="159" t="n"/>
    </row>
    <row r="57" ht="25.5" customHeight="1" s="197">
      <c r="A57" s="276" t="n">
        <v>43</v>
      </c>
      <c r="B57" s="242" t="n"/>
      <c r="C57" s="168" t="inlineStr">
        <is>
          <t>91.17.04-036</t>
        </is>
      </c>
      <c r="D57" s="169" t="inlineStr">
        <is>
          <t>Агрегаты сварочные передвижные номинальным сварочным током 250-400 А с дизельным двигателем</t>
        </is>
      </c>
      <c r="E57" s="276" t="inlineStr">
        <is>
          <t>маш.-ч</t>
        </is>
      </c>
      <c r="F57" s="168" t="n">
        <v>232.479505</v>
      </c>
      <c r="G57" s="175" t="n">
        <v>14</v>
      </c>
      <c r="H57" s="172">
        <f>ROUND(F57*G57,2)</f>
        <v/>
      </c>
      <c r="I57" s="159" t="n"/>
      <c r="J57" s="178" t="n"/>
      <c r="L57" s="159" t="n"/>
    </row>
    <row r="58">
      <c r="A58" s="276" t="n">
        <v>44</v>
      </c>
      <c r="B58" s="242" t="n"/>
      <c r="C58" s="168" t="inlineStr">
        <is>
          <t>91.01.01-035</t>
        </is>
      </c>
      <c r="D58" s="169" t="inlineStr">
        <is>
          <t>Бульдозеры, мощность 79 кВт (108 л.с.)</t>
        </is>
      </c>
      <c r="E58" s="276" t="inlineStr">
        <is>
          <t>маш.-ч</t>
        </is>
      </c>
      <c r="F58" s="168" t="n">
        <v>40.412165</v>
      </c>
      <c r="G58" s="175" t="n">
        <v>79.06999999999999</v>
      </c>
      <c r="H58" s="172">
        <f>ROUND(F58*G58,2)</f>
        <v/>
      </c>
      <c r="I58" s="159" t="n"/>
      <c r="J58" s="178" t="n"/>
      <c r="L58" s="159" t="n"/>
    </row>
    <row r="59" ht="25.5" customHeight="1" s="197">
      <c r="A59" s="276" t="n">
        <v>45</v>
      </c>
      <c r="B59" s="242" t="n"/>
      <c r="C59" s="168" t="inlineStr">
        <is>
          <t>91.13.03-111</t>
        </is>
      </c>
      <c r="D59" s="169" t="inlineStr">
        <is>
          <t>Спецавтомашины, грузоподъемность до 8 т, вездеходы</t>
        </is>
      </c>
      <c r="E59" s="276" t="inlineStr">
        <is>
          <t>маш.-ч</t>
        </is>
      </c>
      <c r="F59" s="276" t="n">
        <v>16.483785</v>
      </c>
      <c r="G59" s="175" t="n">
        <v>189.95</v>
      </c>
      <c r="H59" s="172">
        <f>ROUND(F59*G59,2)</f>
        <v/>
      </c>
      <c r="I59" s="159" t="n"/>
      <c r="J59" s="178" t="n"/>
      <c r="L59" s="159" t="n"/>
    </row>
    <row r="60">
      <c r="A60" s="276" t="n">
        <v>46</v>
      </c>
      <c r="B60" s="242" t="n"/>
      <c r="C60" s="168" t="inlineStr">
        <is>
          <t>91.19.12-021</t>
        </is>
      </c>
      <c r="D60" s="169" t="inlineStr">
        <is>
          <t>Насос вакуумный 3,6 м3/мин</t>
        </is>
      </c>
      <c r="E60" s="276" t="inlineStr">
        <is>
          <t>маш.-ч</t>
        </is>
      </c>
      <c r="F60" s="168" t="n">
        <v>455.2</v>
      </c>
      <c r="G60" s="175" t="n">
        <v>6.28</v>
      </c>
      <c r="H60" s="172">
        <f>ROUND(F60*G60,2)</f>
        <v/>
      </c>
      <c r="I60" s="159" t="n"/>
      <c r="J60" s="178" t="n"/>
      <c r="L60" s="159" t="n"/>
    </row>
    <row r="61">
      <c r="A61" s="276" t="n">
        <v>47</v>
      </c>
      <c r="B61" s="242" t="n"/>
      <c r="C61" s="168" t="inlineStr">
        <is>
          <t>91.14.02-002</t>
        </is>
      </c>
      <c r="D61" s="169" t="inlineStr">
        <is>
          <t>Автомобили бортовые, грузоподъемность до 8 т</t>
        </is>
      </c>
      <c r="E61" s="276" t="inlineStr">
        <is>
          <t>маш.-ч</t>
        </is>
      </c>
      <c r="F61" s="168" t="n">
        <v>31.601862</v>
      </c>
      <c r="G61" s="175" t="n">
        <v>85.84</v>
      </c>
      <c r="H61" s="172">
        <f>ROUND(F61*G61,2)</f>
        <v/>
      </c>
      <c r="I61" s="159" t="n"/>
      <c r="J61" s="178" t="n"/>
      <c r="L61" s="159" t="n"/>
    </row>
    <row r="62">
      <c r="A62" s="276" t="n">
        <v>48</v>
      </c>
      <c r="B62" s="242" t="n"/>
      <c r="C62" s="168" t="inlineStr">
        <is>
          <t>91.06.06-014</t>
        </is>
      </c>
      <c r="D62" s="169" t="inlineStr">
        <is>
          <t>Автогидроподъемники высотой подъема 28 м</t>
        </is>
      </c>
      <c r="E62" s="276" t="inlineStr">
        <is>
          <t>маш.-ч</t>
        </is>
      </c>
      <c r="F62" s="168" t="n">
        <v>10.58</v>
      </c>
      <c r="G62" s="175" t="n">
        <v>243.49</v>
      </c>
      <c r="H62" s="172">
        <f>ROUND(F62*G62,2)</f>
        <v/>
      </c>
      <c r="I62" s="159" t="n"/>
      <c r="J62" s="178" t="n"/>
      <c r="L62" s="159" t="n"/>
    </row>
    <row r="63" ht="25.5" customHeight="1" s="197">
      <c r="A63" s="276" t="n">
        <v>49</v>
      </c>
      <c r="B63" s="242" t="n"/>
      <c r="C63" s="168" t="inlineStr">
        <is>
          <t>91.17.04-233</t>
        </is>
      </c>
      <c r="D63" s="169" t="inlineStr">
        <is>
          <t>Установки для сварки ручной дуговой (постоянного тока)</t>
        </is>
      </c>
      <c r="E63" s="276" t="inlineStr">
        <is>
          <t>маш.-ч</t>
        </is>
      </c>
      <c r="F63" s="168" t="n">
        <v>311.315533</v>
      </c>
      <c r="G63" s="175" t="n">
        <v>8.1</v>
      </c>
      <c r="H63" s="172">
        <f>ROUND(F63*G63,2)</f>
        <v/>
      </c>
      <c r="I63" s="159" t="n"/>
      <c r="J63" s="178" t="n"/>
      <c r="L63" s="159" t="n"/>
    </row>
    <row r="64" ht="25.5" customHeight="1" s="197">
      <c r="A64" s="276" t="n">
        <v>50</v>
      </c>
      <c r="B64" s="242" t="n"/>
      <c r="C64" s="168" t="inlineStr">
        <is>
          <t>91.10.05-001</t>
        </is>
      </c>
      <c r="D64" s="169" t="inlineStr">
        <is>
          <t>Трубоукладчики для труб диаметром 800-1000 мм, грузоподъемность 35 т</t>
        </is>
      </c>
      <c r="E64" s="276" t="inlineStr">
        <is>
          <t>маш.-ч</t>
        </is>
      </c>
      <c r="F64" s="168" t="n">
        <v>9.576000000000001</v>
      </c>
      <c r="G64" s="175" t="n">
        <v>175.35</v>
      </c>
      <c r="H64" s="172">
        <f>ROUND(F64*G64,2)</f>
        <v/>
      </c>
      <c r="I64" s="159" t="n"/>
      <c r="J64" s="178" t="n"/>
      <c r="L64" s="159" t="n"/>
    </row>
    <row r="65">
      <c r="A65" s="276" t="n">
        <v>51</v>
      </c>
      <c r="B65" s="242" t="n"/>
      <c r="C65" s="168" t="inlineStr">
        <is>
          <t>91.06.05-011</t>
        </is>
      </c>
      <c r="D65" s="169" t="inlineStr">
        <is>
          <t>Погрузчик, грузоподъемность 5 т</t>
        </is>
      </c>
      <c r="E65" s="276" t="inlineStr">
        <is>
          <t>маш.-ч</t>
        </is>
      </c>
      <c r="F65" s="168" t="n">
        <v>17.201883</v>
      </c>
      <c r="G65" s="175" t="n">
        <v>89.98999999999999</v>
      </c>
      <c r="H65" s="172">
        <f>ROUND(F65*G65,2)</f>
        <v/>
      </c>
      <c r="I65" s="159" t="n"/>
      <c r="J65" s="178" t="n"/>
      <c r="L65" s="159" t="n"/>
    </row>
    <row r="66">
      <c r="A66" s="276" t="n">
        <v>52</v>
      </c>
      <c r="B66" s="242" t="n"/>
      <c r="C66" s="168" t="inlineStr">
        <is>
          <t>91.21.18-031</t>
        </is>
      </c>
      <c r="D66" s="169" t="inlineStr">
        <is>
          <t>Установка Суховей</t>
        </is>
      </c>
      <c r="E66" s="276" t="inlineStr">
        <is>
          <t>маш.-ч</t>
        </is>
      </c>
      <c r="F66" s="168" t="n">
        <v>108</v>
      </c>
      <c r="G66" s="175" t="n">
        <v>13.49</v>
      </c>
      <c r="H66" s="172">
        <f>ROUND(F66*G66,2)</f>
        <v/>
      </c>
      <c r="I66" s="159" t="n"/>
      <c r="J66" s="178" t="n"/>
      <c r="L66" s="159" t="n"/>
    </row>
    <row r="67" ht="25.5" customHeight="1" s="197">
      <c r="A67" s="276" t="n">
        <v>53</v>
      </c>
      <c r="B67" s="242" t="n"/>
      <c r="C67" s="168" t="inlineStr">
        <is>
          <t>91.21.22-432</t>
        </is>
      </c>
      <c r="D67" s="169" t="inlineStr">
        <is>
          <t>Установка вакуумной обработки трансформаторного масла</t>
        </is>
      </c>
      <c r="E67" s="276" t="inlineStr">
        <is>
          <t>маш.-ч</t>
        </is>
      </c>
      <c r="F67" s="168" t="n">
        <v>18.56</v>
      </c>
      <c r="G67" s="175" t="n">
        <v>77.03</v>
      </c>
      <c r="H67" s="172">
        <f>ROUND(F67*G67,2)</f>
        <v/>
      </c>
      <c r="I67" s="159" t="n"/>
      <c r="J67" s="178" t="n"/>
      <c r="L67" s="159" t="n"/>
    </row>
    <row r="68" ht="25.5" customHeight="1" s="197">
      <c r="A68" s="276" t="n">
        <v>54</v>
      </c>
      <c r="B68" s="242" t="n"/>
      <c r="C68" s="168" t="inlineStr">
        <is>
          <t>91.21.22-091</t>
        </is>
      </c>
      <c r="D68" s="169" t="inlineStr">
        <is>
          <t>Выпрямитель полупроводниковый для подогрева трансформаторов</t>
        </is>
      </c>
      <c r="E68" s="276" t="inlineStr">
        <is>
          <t>маш.-ч</t>
        </is>
      </c>
      <c r="F68" s="168" t="n">
        <v>332.6</v>
      </c>
      <c r="G68" s="175" t="n">
        <v>3.82</v>
      </c>
      <c r="H68" s="172">
        <f>ROUND(F68*G68,2)</f>
        <v/>
      </c>
      <c r="I68" s="159" t="n"/>
      <c r="J68" s="178" t="n"/>
      <c r="L68" s="159" t="n"/>
    </row>
    <row r="69">
      <c r="A69" s="276" t="n">
        <v>55</v>
      </c>
      <c r="B69" s="242" t="n"/>
      <c r="C69" s="168" t="inlineStr">
        <is>
          <t>91.21.22-447</t>
        </is>
      </c>
      <c r="D69" s="169" t="inlineStr">
        <is>
          <t>Установки электрометаллизационные</t>
        </is>
      </c>
      <c r="E69" s="276" t="inlineStr">
        <is>
          <t>маш.час</t>
        </is>
      </c>
      <c r="F69" s="168" t="n">
        <v>14.27</v>
      </c>
      <c r="G69" s="175" t="n">
        <v>74.23999999999999</v>
      </c>
      <c r="H69" s="172">
        <f>ROUND(F69*G69,2)</f>
        <v/>
      </c>
      <c r="I69" s="159" t="n"/>
      <c r="J69" s="178" t="n"/>
      <c r="L69" s="159" t="n"/>
    </row>
    <row r="70" ht="25.5" customHeight="1" s="197">
      <c r="A70" s="276" t="n">
        <v>56</v>
      </c>
      <c r="B70" s="242" t="n"/>
      <c r="C70" s="168" t="inlineStr">
        <is>
          <t>91.05.05-015</t>
        </is>
      </c>
      <c r="D70" s="169" t="inlineStr">
        <is>
          <t>Краны на автомобильном ходу, грузоподъемность 16 т</t>
        </is>
      </c>
      <c r="E70" s="276" t="inlineStr">
        <is>
          <t>маш.-ч</t>
        </is>
      </c>
      <c r="F70" s="168" t="n">
        <v>7.656984</v>
      </c>
      <c r="G70" s="175" t="n">
        <v>115.4</v>
      </c>
      <c r="H70" s="172">
        <f>ROUND(F70*G70,2)</f>
        <v/>
      </c>
      <c r="I70" s="159" t="n"/>
      <c r="J70" s="178" t="n"/>
      <c r="L70" s="159" t="n"/>
    </row>
    <row r="71" ht="25.5" customHeight="1" s="197">
      <c r="A71" s="276" t="n">
        <v>57</v>
      </c>
      <c r="B71" s="242" t="n"/>
      <c r="C71" s="168" t="inlineStr">
        <is>
          <t>91.06.05-057</t>
        </is>
      </c>
      <c r="D71" s="169" t="inlineStr">
        <is>
          <t>Погрузчики одноковшовые универсальные фронтальные пневмоколесные, грузоподъемность 3 т</t>
        </is>
      </c>
      <c r="E71" s="276" t="inlineStr">
        <is>
          <t>маш.-ч</t>
        </is>
      </c>
      <c r="F71" s="168" t="n">
        <v>6.45488</v>
      </c>
      <c r="G71" s="175" t="n">
        <v>90.40000000000001</v>
      </c>
      <c r="H71" s="172">
        <f>ROUND(F71*G71,2)</f>
        <v/>
      </c>
      <c r="I71" s="159" t="n"/>
      <c r="J71" s="178" t="n"/>
      <c r="L71" s="159" t="n"/>
    </row>
    <row r="72">
      <c r="A72" s="276" t="n">
        <v>58</v>
      </c>
      <c r="B72" s="242" t="n"/>
      <c r="C72" s="168" t="inlineStr">
        <is>
          <t>91.06.06-042</t>
        </is>
      </c>
      <c r="D72" s="169" t="inlineStr">
        <is>
          <t>Подъемники гидравлические высотой подъема: 10 м</t>
        </is>
      </c>
      <c r="E72" s="276" t="inlineStr">
        <is>
          <t>маш.-ч</t>
        </is>
      </c>
      <c r="F72" s="168" t="n">
        <v>17.44</v>
      </c>
      <c r="G72" s="175" t="n">
        <v>29.6</v>
      </c>
      <c r="H72" s="172">
        <f>ROUND(F72*G72,2)</f>
        <v/>
      </c>
      <c r="I72" s="159" t="n"/>
      <c r="J72" s="178" t="n"/>
      <c r="L72" s="159" t="n"/>
    </row>
    <row r="73">
      <c r="A73" s="276" t="n">
        <v>59</v>
      </c>
      <c r="B73" s="242" t="n"/>
      <c r="C73" s="168" t="inlineStr">
        <is>
          <t>91.05.06-012</t>
        </is>
      </c>
      <c r="D73" s="169" t="inlineStr">
        <is>
          <t>Краны на гусеничном ходу, грузоподъемность до 16 т</t>
        </is>
      </c>
      <c r="E73" s="276" t="inlineStr">
        <is>
          <t>маш.-ч</t>
        </is>
      </c>
      <c r="F73" s="168" t="n">
        <v>4.94078</v>
      </c>
      <c r="G73" s="175" t="n">
        <v>96.89</v>
      </c>
      <c r="H73" s="172">
        <f>ROUND(F73*G73,2)</f>
        <v/>
      </c>
      <c r="I73" s="159" t="n"/>
      <c r="J73" s="178" t="n"/>
      <c r="L73" s="159" t="n"/>
    </row>
    <row r="74" ht="38.25" customHeight="1" s="197">
      <c r="A74" s="276" t="n">
        <v>60</v>
      </c>
      <c r="B74" s="242" t="n"/>
      <c r="C74" s="168" t="inlineStr">
        <is>
          <t>91.18.01-012</t>
        </is>
      </c>
      <c r="D74" s="169" t="inlineStr">
        <is>
          <t>Компрессоры передвижные с электродвигателем давлением 600 кПа (6 ат), производительность до 3,5 м3/мин</t>
        </is>
      </c>
      <c r="E74" s="276" t="inlineStr">
        <is>
          <t>маш.-ч</t>
        </is>
      </c>
      <c r="F74" s="168" t="n">
        <v>13.852404</v>
      </c>
      <c r="G74" s="175" t="n">
        <v>32.5</v>
      </c>
      <c r="H74" s="172">
        <f>ROUND(F74*G74,2)</f>
        <v/>
      </c>
      <c r="I74" s="159" t="n"/>
      <c r="J74" s="178" t="n"/>
      <c r="L74" s="159" t="n"/>
    </row>
    <row r="75">
      <c r="A75" s="276" t="n">
        <v>61</v>
      </c>
      <c r="B75" s="242" t="n"/>
      <c r="C75" s="168" t="inlineStr">
        <is>
          <t>91.21.18-051</t>
        </is>
      </c>
      <c r="D75" s="169" t="inlineStr">
        <is>
          <t>Шкаф сушильный</t>
        </is>
      </c>
      <c r="E75" s="276" t="inlineStr">
        <is>
          <t>маш.-ч</t>
        </is>
      </c>
      <c r="F75" s="168" t="n">
        <v>167.04</v>
      </c>
      <c r="G75" s="175" t="n">
        <v>2.67</v>
      </c>
      <c r="H75" s="172">
        <f>ROUND(F75*G75,2)</f>
        <v/>
      </c>
      <c r="I75" s="159" t="n"/>
      <c r="J75" s="178" t="n"/>
      <c r="L75" s="159" t="n"/>
    </row>
    <row r="76">
      <c r="A76" s="276" t="n">
        <v>62</v>
      </c>
      <c r="B76" s="242" t="n"/>
      <c r="C76" s="168" t="inlineStr">
        <is>
          <t>91.14.04-001</t>
        </is>
      </c>
      <c r="D76" s="169" t="inlineStr">
        <is>
          <t>Тягачи седельные, грузоподъемность 12 т</t>
        </is>
      </c>
      <c r="E76" s="276" t="inlineStr">
        <is>
          <t>маш.-ч</t>
        </is>
      </c>
      <c r="F76" s="168" t="n">
        <v>3.82299</v>
      </c>
      <c r="G76" s="175" t="n">
        <v>102.84</v>
      </c>
      <c r="H76" s="172">
        <f>ROUND(F76*G76,2)</f>
        <v/>
      </c>
      <c r="I76" s="159" t="n"/>
      <c r="J76" s="178" t="n"/>
      <c r="L76" s="159" t="n"/>
    </row>
    <row r="77" ht="25.5" customHeight="1" s="197">
      <c r="A77" s="276" t="n">
        <v>63</v>
      </c>
      <c r="B77" s="242" t="n"/>
      <c r="C77" s="168" t="inlineStr">
        <is>
          <t>91.15.03-014</t>
        </is>
      </c>
      <c r="D77" s="169" t="inlineStr">
        <is>
          <t>Тракторы на пневмоколесном ходу, мощность 59 кВт (80 л.с.)</t>
        </is>
      </c>
      <c r="E77" s="276" t="inlineStr">
        <is>
          <t>маш.-ч</t>
        </is>
      </c>
      <c r="F77" s="168" t="n">
        <v>3.52</v>
      </c>
      <c r="G77" s="175" t="n">
        <v>74.61</v>
      </c>
      <c r="H77" s="172">
        <f>ROUND(F77*G77,2)</f>
        <v/>
      </c>
      <c r="I77" s="159" t="n"/>
      <c r="J77" s="178" t="n"/>
      <c r="L77" s="159" t="n"/>
    </row>
    <row r="78" ht="25.5" customHeight="1" s="197">
      <c r="A78" s="276" t="n">
        <v>64</v>
      </c>
      <c r="B78" s="242" t="n"/>
      <c r="C78" s="168" t="inlineStr">
        <is>
          <t>91.21.20-013</t>
        </is>
      </c>
      <c r="D78" s="169" t="inlineStr">
        <is>
          <t>Установки для сверления отверстий в железобетоне диаметром до 160 мм</t>
        </is>
      </c>
      <c r="E78" s="276" t="inlineStr">
        <is>
          <t>маш.-ч</t>
        </is>
      </c>
      <c r="F78" s="168" t="n">
        <v>7.032</v>
      </c>
      <c r="G78" s="175" t="n">
        <v>27.42</v>
      </c>
      <c r="H78" s="172">
        <f>ROUND(F78*G78,2)</f>
        <v/>
      </c>
      <c r="I78" s="159" t="n"/>
      <c r="J78" s="178" t="n"/>
      <c r="L78" s="159" t="n"/>
    </row>
    <row r="79" ht="25.5" customHeight="1" s="197">
      <c r="A79" s="276" t="n">
        <v>65</v>
      </c>
      <c r="B79" s="242" t="n"/>
      <c r="C79" s="168" t="inlineStr">
        <is>
          <t>91.21.10-003</t>
        </is>
      </c>
      <c r="D79" s="169" t="inlineStr">
        <is>
          <t>Молотки при работе от передвижных компрессорных станций отбойные пневматические</t>
        </is>
      </c>
      <c r="E79" s="276" t="inlineStr">
        <is>
          <t>маш.-ч</t>
        </is>
      </c>
      <c r="F79" s="168" t="n">
        <v>124.984808</v>
      </c>
      <c r="G79" s="175" t="n">
        <v>1.53</v>
      </c>
      <c r="H79" s="172">
        <f>ROUND(F79*G79,2)</f>
        <v/>
      </c>
      <c r="I79" s="159" t="n"/>
      <c r="J79" s="178" t="n"/>
      <c r="L79" s="159" t="n"/>
    </row>
    <row r="80" ht="25.5" customHeight="1" s="197">
      <c r="A80" s="276" t="n">
        <v>66</v>
      </c>
      <c r="B80" s="242" t="n"/>
      <c r="C80" s="168" t="inlineStr">
        <is>
          <t>91.17.04-171</t>
        </is>
      </c>
      <c r="D80" s="169" t="inlineStr">
        <is>
          <t>Преобразователи сварочные номинальным сварочным током 315-500 А</t>
        </is>
      </c>
      <c r="E80" s="276" t="inlineStr">
        <is>
          <t>маш.-ч</t>
        </is>
      </c>
      <c r="F80" s="168" t="n">
        <v>14.925918</v>
      </c>
      <c r="G80" s="175" t="n">
        <v>12.31</v>
      </c>
      <c r="H80" s="172">
        <f>ROUND(F80*G80,2)</f>
        <v/>
      </c>
      <c r="I80" s="159" t="n"/>
      <c r="J80" s="178" t="n"/>
      <c r="L80" s="159" t="n"/>
    </row>
    <row r="81" ht="25.5" customHeight="1" s="197">
      <c r="A81" s="276" t="n">
        <v>67</v>
      </c>
      <c r="B81" s="242" t="n"/>
      <c r="C81" s="168" t="inlineStr">
        <is>
          <t>91.04.01-031</t>
        </is>
      </c>
      <c r="D81" s="169" t="inlineStr">
        <is>
          <t>Машины бурильно-крановые на автомобиле, глубина бурения 3,5 м</t>
        </is>
      </c>
      <c r="E81" s="276" t="inlineStr">
        <is>
          <t>маш.-ч</t>
        </is>
      </c>
      <c r="F81" s="168" t="n">
        <v>1.1613</v>
      </c>
      <c r="G81" s="175" t="n">
        <v>138.54</v>
      </c>
      <c r="H81" s="172">
        <f>ROUND(F81*G81,2)</f>
        <v/>
      </c>
      <c r="I81" s="159" t="n"/>
      <c r="J81" s="178" t="n"/>
      <c r="L81" s="159" t="n"/>
    </row>
    <row r="82">
      <c r="A82" s="276" t="n">
        <v>68</v>
      </c>
      <c r="B82" s="242" t="n"/>
      <c r="C82" s="168" t="inlineStr">
        <is>
          <t>91.06.01-003</t>
        </is>
      </c>
      <c r="D82" s="169" t="inlineStr">
        <is>
          <t>Домкраты гидравлические, грузоподъемность 63-100 т</t>
        </is>
      </c>
      <c r="E82" s="276" t="inlineStr">
        <is>
          <t>маш.-ч</t>
        </is>
      </c>
      <c r="F82" s="168" t="n">
        <v>173.044649</v>
      </c>
      <c r="G82" s="175" t="n">
        <v>0.9</v>
      </c>
      <c r="H82" s="172">
        <f>ROUND(F82*G82,2)</f>
        <v/>
      </c>
      <c r="I82" s="159" t="n"/>
      <c r="J82" s="178" t="n"/>
      <c r="L82" s="159" t="n"/>
    </row>
    <row r="83">
      <c r="A83" s="276" t="n">
        <v>69</v>
      </c>
      <c r="B83" s="242" t="n"/>
      <c r="C83" s="168" t="inlineStr">
        <is>
          <t>91.05.06-008</t>
        </is>
      </c>
      <c r="D83" s="169" t="inlineStr">
        <is>
          <t>Краны на гусеничном ходу, грузоподъемность 40 т</t>
        </is>
      </c>
      <c r="E83" s="276" t="inlineStr">
        <is>
          <t>маш.-ч</t>
        </is>
      </c>
      <c r="F83" s="168" t="n">
        <v>0.807339</v>
      </c>
      <c r="G83" s="175" t="n">
        <v>175.56</v>
      </c>
      <c r="H83" s="172">
        <f>ROUND(F83*G83,2)</f>
        <v/>
      </c>
      <c r="I83" s="159" t="n"/>
      <c r="J83" s="178" t="n"/>
      <c r="L83" s="159" t="n"/>
    </row>
    <row r="84">
      <c r="A84" s="276" t="n">
        <v>70</v>
      </c>
      <c r="B84" s="242" t="n"/>
      <c r="C84" s="168" t="inlineStr">
        <is>
          <t>91.05.06-009</t>
        </is>
      </c>
      <c r="D84" s="169" t="inlineStr">
        <is>
          <t>Краны на гусеничном ходу, грузоподъемность 50-63 т</t>
        </is>
      </c>
      <c r="E84" s="276" t="inlineStr">
        <is>
          <t>маш.-ч</t>
        </is>
      </c>
      <c r="F84" s="168" t="n">
        <v>0.369824</v>
      </c>
      <c r="G84" s="175" t="n">
        <v>290.01</v>
      </c>
      <c r="H84" s="172">
        <f>ROUND(F84*G84,2)</f>
        <v/>
      </c>
      <c r="I84" s="159" t="n"/>
      <c r="J84" s="178" t="n"/>
      <c r="L84" s="159" t="n"/>
    </row>
    <row r="85">
      <c r="A85" s="276" t="n">
        <v>71</v>
      </c>
      <c r="B85" s="242" t="n"/>
      <c r="C85" s="168" t="inlineStr">
        <is>
          <t>91.08.03-015</t>
        </is>
      </c>
      <c r="D85" s="169" t="inlineStr">
        <is>
          <t>Катки дорожные самоходные гладкие, масса 5 т</t>
        </is>
      </c>
      <c r="E85" s="276" t="inlineStr">
        <is>
          <t>маш.-ч</t>
        </is>
      </c>
      <c r="F85" s="168" t="n">
        <v>0.5337</v>
      </c>
      <c r="G85" s="175" t="n">
        <v>176.03</v>
      </c>
      <c r="H85" s="172">
        <f>ROUND(F85*G85,2)</f>
        <v/>
      </c>
      <c r="I85" s="159" t="n"/>
      <c r="J85" s="178" t="n"/>
      <c r="L85" s="159" t="n"/>
    </row>
    <row r="86">
      <c r="A86" s="276" t="n">
        <v>72</v>
      </c>
      <c r="B86" s="242" t="n"/>
      <c r="C86" s="168" t="inlineStr">
        <is>
          <t>91.07.04-001</t>
        </is>
      </c>
      <c r="D86" s="169" t="inlineStr">
        <is>
          <t>Вибратор глубинный</t>
        </is>
      </c>
      <c r="E86" s="276" t="inlineStr">
        <is>
          <t>маш.-ч</t>
        </is>
      </c>
      <c r="F86" s="168" t="n">
        <v>49.22446</v>
      </c>
      <c r="G86" s="175" t="n">
        <v>1.9</v>
      </c>
      <c r="H86" s="172">
        <f>ROUND(F86*G86,2)</f>
        <v/>
      </c>
      <c r="I86" s="159" t="n"/>
      <c r="J86" s="178" t="n"/>
      <c r="L86" s="159" t="n"/>
    </row>
    <row r="87">
      <c r="A87" s="276" t="n">
        <v>73</v>
      </c>
      <c r="B87" s="242" t="n"/>
      <c r="C87" s="168" t="inlineStr">
        <is>
          <t>91.19.10-031</t>
        </is>
      </c>
      <c r="D87" s="169" t="inlineStr">
        <is>
          <t>Станция насосная для привода гидродомкратов</t>
        </is>
      </c>
      <c r="E87" s="276" t="inlineStr">
        <is>
          <t>маш.-ч</t>
        </is>
      </c>
      <c r="F87" s="168" t="n">
        <v>36.2</v>
      </c>
      <c r="G87" s="175" t="n">
        <v>1.82</v>
      </c>
      <c r="H87" s="172">
        <f>ROUND(F87*G87,2)</f>
        <v/>
      </c>
      <c r="I87" s="159" t="n"/>
      <c r="J87" s="178" t="n"/>
      <c r="L87" s="159" t="n"/>
    </row>
    <row r="88">
      <c r="A88" s="276" t="n">
        <v>74</v>
      </c>
      <c r="B88" s="242" t="n"/>
      <c r="C88" s="168" t="inlineStr">
        <is>
          <t>91.14.02-001</t>
        </is>
      </c>
      <c r="D88" s="169" t="inlineStr">
        <is>
          <t>Автомобили бортовые, грузоподъемность до 5 т</t>
        </is>
      </c>
      <c r="E88" s="276" t="inlineStr">
        <is>
          <t>маш.час</t>
        </is>
      </c>
      <c r="F88" s="168" t="n">
        <v>0.91</v>
      </c>
      <c r="G88" s="175" t="n">
        <v>65.70999999999999</v>
      </c>
      <c r="H88" s="172">
        <f>ROUND(F88*G88,2)</f>
        <v/>
      </c>
      <c r="I88" s="159" t="n"/>
      <c r="J88" s="178" t="n"/>
      <c r="L88" s="159" t="n"/>
    </row>
    <row r="89">
      <c r="A89" s="276" t="n">
        <v>75</v>
      </c>
      <c r="B89" s="242" t="n"/>
      <c r="C89" s="168" t="inlineStr">
        <is>
          <t>91.07.08-024</t>
        </is>
      </c>
      <c r="D89" s="169" t="inlineStr">
        <is>
          <t>Растворосмесители передвижные 65 л</t>
        </is>
      </c>
      <c r="E89" s="276" t="inlineStr">
        <is>
          <t>маш.-ч</t>
        </is>
      </c>
      <c r="F89" s="168" t="n">
        <v>3.899</v>
      </c>
      <c r="G89" s="175" t="n">
        <v>12.39</v>
      </c>
      <c r="H89" s="172">
        <f>ROUND(F89*G89,2)</f>
        <v/>
      </c>
      <c r="I89" s="159" t="n"/>
      <c r="J89" s="178" t="n"/>
      <c r="L89" s="159" t="n"/>
    </row>
    <row r="90" ht="25.5" customHeight="1" s="197">
      <c r="A90" s="276" t="n">
        <v>76</v>
      </c>
      <c r="B90" s="242" t="n"/>
      <c r="C90" s="168" t="inlineStr">
        <is>
          <t>91.06.09-101</t>
        </is>
      </c>
      <c r="D90" s="169" t="inlineStr">
        <is>
          <t>Стрелы монтажные А-образные высотой до 22 м для подъема опор ВЛ</t>
        </is>
      </c>
      <c r="E90" s="276" t="inlineStr">
        <is>
          <t>маш.-ч</t>
        </is>
      </c>
      <c r="F90" s="168" t="n">
        <v>7.550637</v>
      </c>
      <c r="G90" s="175" t="n">
        <v>6.24</v>
      </c>
      <c r="H90" s="172">
        <f>ROUND(F90*G90,2)</f>
        <v/>
      </c>
      <c r="I90" s="159" t="n"/>
      <c r="J90" s="178" t="n"/>
      <c r="L90" s="159" t="n"/>
    </row>
    <row r="91" ht="25.5" customHeight="1" s="197">
      <c r="A91" s="276" t="n">
        <v>77</v>
      </c>
      <c r="B91" s="242" t="n"/>
      <c r="C91" s="168" t="inlineStr">
        <is>
          <t>91.14.05-011</t>
        </is>
      </c>
      <c r="D91" s="169" t="inlineStr">
        <is>
          <t>Полуприцепы общего назначения, грузоподъемность 12 т</t>
        </is>
      </c>
      <c r="E91" s="276" t="inlineStr">
        <is>
          <t>маш.-ч</t>
        </is>
      </c>
      <c r="F91" s="168" t="n">
        <v>3.82299</v>
      </c>
      <c r="G91" s="175" t="n">
        <v>12</v>
      </c>
      <c r="H91" s="172">
        <f>ROUND(F91*G91,2)</f>
        <v/>
      </c>
      <c r="I91" s="159" t="n"/>
      <c r="J91" s="178" t="n"/>
      <c r="L91" s="159" t="n"/>
    </row>
    <row r="92">
      <c r="A92" s="276" t="n">
        <v>78</v>
      </c>
      <c r="B92" s="242" t="n"/>
      <c r="C92" s="168" t="inlineStr">
        <is>
          <t>91.05.02-005</t>
        </is>
      </c>
      <c r="D92" s="169" t="inlineStr">
        <is>
          <t>Краны козловые, грузоподъемность 32 т</t>
        </is>
      </c>
      <c r="E92" s="276" t="inlineStr">
        <is>
          <t>маш.-ч</t>
        </is>
      </c>
      <c r="F92" s="168" t="n">
        <v>0.368939</v>
      </c>
      <c r="G92" s="175" t="n">
        <v>120.24</v>
      </c>
      <c r="H92" s="172">
        <f>ROUND(F92*G92,2)</f>
        <v/>
      </c>
      <c r="I92" s="159" t="n"/>
      <c r="J92" s="178" t="n"/>
      <c r="L92" s="159" t="n"/>
    </row>
    <row r="93" ht="25.5" customHeight="1" s="197">
      <c r="A93" s="276" t="n">
        <v>79</v>
      </c>
      <c r="B93" s="242" t="n"/>
      <c r="C93" s="168" t="inlineStr">
        <is>
          <t>91.21.01-012</t>
        </is>
      </c>
      <c r="D93" s="169" t="inlineStr">
        <is>
          <t>Агрегаты окрасочные высокого давления для окраски поверхностей конструкций, мощность 1 кВт</t>
        </is>
      </c>
      <c r="E93" s="276" t="inlineStr">
        <is>
          <t>маш.-ч</t>
        </is>
      </c>
      <c r="F93" s="168" t="n">
        <v>6.24172</v>
      </c>
      <c r="G93" s="175" t="n">
        <v>6.82</v>
      </c>
      <c r="H93" s="172">
        <f>ROUND(F93*G93,2)</f>
        <v/>
      </c>
      <c r="I93" s="159" t="n"/>
      <c r="J93" s="178" t="n"/>
      <c r="L93" s="159" t="n"/>
    </row>
    <row r="94" ht="25.5" customHeight="1" s="197">
      <c r="A94" s="276" t="n">
        <v>80</v>
      </c>
      <c r="B94" s="242" t="n"/>
      <c r="C94" s="168" t="inlineStr">
        <is>
          <t>91.19.02-002</t>
        </is>
      </c>
      <c r="D94" s="169" t="inlineStr">
        <is>
          <t>Маслонасосы шестеренные, производительность м3/час 2,3</t>
        </is>
      </c>
      <c r="E94" s="276" t="inlineStr">
        <is>
          <t>маш.-ч</t>
        </is>
      </c>
      <c r="F94" s="168" t="n">
        <v>46.08</v>
      </c>
      <c r="G94" s="175" t="n">
        <v>0.9</v>
      </c>
      <c r="H94" s="172">
        <f>ROUND(F94*G94,2)</f>
        <v/>
      </c>
      <c r="I94" s="159" t="n"/>
      <c r="J94" s="178" t="n"/>
      <c r="L94" s="159" t="n"/>
    </row>
    <row r="95" ht="25.5" customHeight="1" s="197">
      <c r="A95" s="276" t="n">
        <v>81</v>
      </c>
      <c r="B95" s="242" t="n"/>
      <c r="C95" s="168" t="inlineStr">
        <is>
          <t>91.06.06-048</t>
        </is>
      </c>
      <c r="D95" s="169" t="inlineStr">
        <is>
          <t>Подъемники одномачтовые, грузоподъемность до 500 кг, высота подъема 45 м</t>
        </is>
      </c>
      <c r="E95" s="276" t="inlineStr">
        <is>
          <t>маш.-ч</t>
        </is>
      </c>
      <c r="F95" s="168" t="n">
        <v>1.1697</v>
      </c>
      <c r="G95" s="175" t="n">
        <v>31.26</v>
      </c>
      <c r="H95" s="172">
        <f>ROUND(F95*G95,2)</f>
        <v/>
      </c>
      <c r="I95" s="159" t="n"/>
      <c r="J95" s="178" t="n"/>
      <c r="L95" s="159" t="n"/>
    </row>
    <row r="96" ht="25.5" customHeight="1" s="197">
      <c r="A96" s="276" t="n">
        <v>82</v>
      </c>
      <c r="B96" s="242" t="n"/>
      <c r="C96" s="168" t="inlineStr">
        <is>
          <t>91.08.09-023</t>
        </is>
      </c>
      <c r="D96" s="169" t="inlineStr">
        <is>
          <t>Трамбовки пневматические при работе от передвижных компрессорных станций</t>
        </is>
      </c>
      <c r="E96" s="276" t="inlineStr">
        <is>
          <t>маш.-ч</t>
        </is>
      </c>
      <c r="F96" s="168" t="n">
        <v>62.92602</v>
      </c>
      <c r="G96" s="175" t="n">
        <v>0.55</v>
      </c>
      <c r="H96" s="172">
        <f>ROUND(F96*G96,2)</f>
        <v/>
      </c>
      <c r="I96" s="159" t="n"/>
      <c r="J96" s="178" t="n"/>
      <c r="L96" s="159" t="n"/>
    </row>
    <row r="97">
      <c r="A97" s="276" t="n">
        <v>83</v>
      </c>
      <c r="B97" s="242" t="n"/>
      <c r="C97" s="168" t="inlineStr">
        <is>
          <t>91.07.04-002</t>
        </is>
      </c>
      <c r="D97" s="169" t="inlineStr">
        <is>
          <t>Вибратор поверхностный</t>
        </is>
      </c>
      <c r="E97" s="276" t="inlineStr">
        <is>
          <t>маш.-ч</t>
        </is>
      </c>
      <c r="F97" s="168" t="n">
        <v>57.732548</v>
      </c>
      <c r="G97" s="175" t="n">
        <v>0.5</v>
      </c>
      <c r="H97" s="172">
        <f>ROUND(F97*G97,2)</f>
        <v/>
      </c>
      <c r="I97" s="159" t="n"/>
      <c r="J97" s="178" t="n"/>
      <c r="L97" s="159" t="n"/>
    </row>
    <row r="98">
      <c r="A98" s="276" t="n">
        <v>84</v>
      </c>
      <c r="B98" s="242" t="n"/>
      <c r="C98" s="168" t="inlineStr">
        <is>
          <t>91.06.01-002</t>
        </is>
      </c>
      <c r="D98" s="169" t="inlineStr">
        <is>
          <t>Домкраты гидравлические, грузоподъемность 6,3-25 т</t>
        </is>
      </c>
      <c r="E98" s="276" t="inlineStr">
        <is>
          <t>маш.-ч</t>
        </is>
      </c>
      <c r="F98" s="168" t="n">
        <v>29.564466</v>
      </c>
      <c r="G98" s="175" t="n">
        <v>0.48</v>
      </c>
      <c r="H98" s="172">
        <f>ROUND(F98*G98,2)</f>
        <v/>
      </c>
      <c r="I98" s="159" t="n"/>
      <c r="J98" s="178" t="n"/>
      <c r="L98" s="159" t="n"/>
    </row>
    <row r="99">
      <c r="A99" s="276" t="n">
        <v>85</v>
      </c>
      <c r="B99" s="242" t="n"/>
      <c r="C99" s="168" t="inlineStr">
        <is>
          <t>91.06.05-011</t>
        </is>
      </c>
      <c r="D99" s="169" t="inlineStr">
        <is>
          <t>Погрузчики, грузоподъемность 5 т</t>
        </is>
      </c>
      <c r="E99" s="276" t="inlineStr">
        <is>
          <t>маш.час</t>
        </is>
      </c>
      <c r="F99" s="168" t="n">
        <v>0.15</v>
      </c>
      <c r="G99" s="175" t="n">
        <v>89.98999999999999</v>
      </c>
      <c r="H99" s="172">
        <f>ROUND(F99*G99,2)</f>
        <v/>
      </c>
      <c r="I99" s="159" t="n"/>
      <c r="J99" s="178" t="n"/>
      <c r="L99" s="159" t="n"/>
    </row>
    <row r="100">
      <c r="A100" s="276" t="n">
        <v>86</v>
      </c>
      <c r="B100" s="242" t="n"/>
      <c r="C100" s="168" t="inlineStr">
        <is>
          <t>91.17.04-042</t>
        </is>
      </c>
      <c r="D100" s="169" t="inlineStr">
        <is>
          <t>Аппарат для газовой сварки и резки</t>
        </is>
      </c>
      <c r="E100" s="276" t="inlineStr">
        <is>
          <t>маш.-ч</t>
        </is>
      </c>
      <c r="F100" s="168" t="n">
        <v>7.973336</v>
      </c>
      <c r="G100" s="175" t="n">
        <v>1.2</v>
      </c>
      <c r="H100" s="172">
        <f>ROUND(F100*G100,2)</f>
        <v/>
      </c>
      <c r="I100" s="159" t="n"/>
      <c r="J100" s="178" t="n"/>
      <c r="L100" s="159" t="n"/>
    </row>
    <row r="101">
      <c r="A101" s="276" t="n">
        <v>87</v>
      </c>
      <c r="B101" s="242" t="n"/>
      <c r="C101" s="168" t="inlineStr">
        <is>
          <t>91.21.16-012</t>
        </is>
      </c>
      <c r="D101" s="169" t="inlineStr">
        <is>
          <t>Пресс гидравлический с электроприводом</t>
        </is>
      </c>
      <c r="E101" s="276" t="inlineStr">
        <is>
          <t>маш.-ч</t>
        </is>
      </c>
      <c r="F101" s="168" t="n">
        <v>6.68</v>
      </c>
      <c r="G101" s="175" t="n">
        <v>1.11</v>
      </c>
      <c r="H101" s="172">
        <f>ROUND(F101*G101,2)</f>
        <v/>
      </c>
      <c r="I101" s="159" t="n"/>
      <c r="J101" s="178" t="n"/>
      <c r="L101" s="159" t="n"/>
    </row>
    <row r="102" ht="25.5" customHeight="1" s="197">
      <c r="A102" s="276" t="n">
        <v>88</v>
      </c>
      <c r="B102" s="242" t="n"/>
      <c r="C102" s="168" t="inlineStr">
        <is>
          <t>91.06.03-060</t>
        </is>
      </c>
      <c r="D102" s="169" t="inlineStr">
        <is>
          <t>Лебедки электрические тяговым усилием до 5,79 кН (0,59 т)</t>
        </is>
      </c>
      <c r="E102" s="276" t="inlineStr">
        <is>
          <t>маш.-ч</t>
        </is>
      </c>
      <c r="F102" s="168" t="n">
        <v>0.061708</v>
      </c>
      <c r="G102" s="175" t="n">
        <v>1.7</v>
      </c>
      <c r="H102" s="172">
        <f>ROUND(F102*G102,2)</f>
        <v/>
      </c>
      <c r="I102" s="159" t="n"/>
      <c r="J102" s="178" t="n"/>
      <c r="L102" s="159" t="n"/>
    </row>
    <row r="103">
      <c r="A103" s="241" t="inlineStr">
        <is>
          <t>Оборудование</t>
        </is>
      </c>
      <c r="B103" s="330" t="n"/>
      <c r="C103" s="330" t="n"/>
      <c r="D103" s="330" t="n"/>
      <c r="E103" s="331" t="n"/>
      <c r="F103" s="241" t="n"/>
      <c r="G103" s="154" t="n"/>
      <c r="H103" s="340">
        <f>SUM(H104:H104)</f>
        <v/>
      </c>
      <c r="I103" s="159" t="n"/>
      <c r="J103" s="178" t="n"/>
      <c r="L103" s="159" t="n"/>
    </row>
    <row r="104" ht="25.5" customHeight="1" s="197">
      <c r="A104" s="276" t="n">
        <v>89</v>
      </c>
      <c r="B104" s="242" t="n"/>
      <c r="C104" s="183" t="inlineStr">
        <is>
          <t>Прайс из СД ОП</t>
        </is>
      </c>
      <c r="D104" s="184" t="inlineStr">
        <is>
          <t>1но-фазный управляемый подмагничиванием шунтирующий реактор 500/180000 (комплект 3 фазы)</t>
        </is>
      </c>
      <c r="E104" s="183" t="inlineStr">
        <is>
          <t>компл.</t>
        </is>
      </c>
      <c r="F104" s="183" t="n">
        <v>1</v>
      </c>
      <c r="G104" s="172" t="n">
        <v>102236421.73</v>
      </c>
      <c r="H104" s="172">
        <f>ROUND(F104*G104,2)</f>
        <v/>
      </c>
      <c r="I104" s="159" t="n"/>
      <c r="J104" s="178" t="n"/>
      <c r="L104" s="159" t="n"/>
    </row>
    <row r="105">
      <c r="A105" s="241" t="inlineStr">
        <is>
          <t>Материалы</t>
        </is>
      </c>
      <c r="B105" s="330" t="n"/>
      <c r="C105" s="330" t="n"/>
      <c r="D105" s="330" t="n"/>
      <c r="E105" s="331" t="n"/>
      <c r="F105" s="241" t="n"/>
      <c r="G105" s="154" t="n"/>
      <c r="H105" s="340">
        <f>SUM(H106:H295)</f>
        <v/>
      </c>
    </row>
    <row r="106">
      <c r="A106" s="176" t="n">
        <v>90</v>
      </c>
      <c r="B106" s="242" t="n"/>
      <c r="C106" s="168" t="inlineStr">
        <is>
          <t>20.5.04.05-0001</t>
        </is>
      </c>
      <c r="D106" s="169" t="inlineStr">
        <is>
          <t>Зажим ответвительный ОА-400-1</t>
        </is>
      </c>
      <c r="E106" s="276" t="inlineStr">
        <is>
          <t>100 шт</t>
        </is>
      </c>
      <c r="F106" s="168" t="n">
        <v>140</v>
      </c>
      <c r="G106" s="172" t="n">
        <v>5933</v>
      </c>
      <c r="H106" s="172">
        <f>ROUND(F106*G106,2)</f>
        <v/>
      </c>
      <c r="I106" s="179" t="n"/>
      <c r="K106" s="159" t="n"/>
    </row>
    <row r="107" ht="25.5" customHeight="1" s="197">
      <c r="A107" s="176" t="n">
        <v>91</v>
      </c>
      <c r="B107" s="242" t="n"/>
      <c r="C107" s="168" t="inlineStr">
        <is>
          <t>10.3.02.03-0011</t>
        </is>
      </c>
      <c r="D107" s="169" t="inlineStr">
        <is>
          <t>Припои оловянно-свинцовые бессурьмянистые марки ПОС30</t>
        </is>
      </c>
      <c r="E107" s="276" t="inlineStr">
        <is>
          <t>т</t>
        </is>
      </c>
      <c r="F107" s="168" t="n">
        <v>12</v>
      </c>
      <c r="G107" s="172" t="n">
        <v>68050</v>
      </c>
      <c r="H107" s="172">
        <f>ROUND(F107*G107,2)</f>
        <v/>
      </c>
      <c r="I107" s="179" t="n"/>
    </row>
    <row r="108">
      <c r="A108" s="176" t="n">
        <v>92</v>
      </c>
      <c r="B108" s="242" t="n"/>
      <c r="C108" s="168" t="inlineStr">
        <is>
          <t>22.2.01.03-0003</t>
        </is>
      </c>
      <c r="D108" s="169" t="inlineStr">
        <is>
          <t>Изоляторы линейные подвесные стеклянные ПСД-70Е</t>
        </is>
      </c>
      <c r="E108" s="276" t="inlineStr">
        <is>
          <t>шт</t>
        </is>
      </c>
      <c r="F108" s="168" t="n">
        <v>2607</v>
      </c>
      <c r="G108" s="172" t="n">
        <v>169.25</v>
      </c>
      <c r="H108" s="172">
        <f>ROUND(F108*G108,2)</f>
        <v/>
      </c>
      <c r="I108" s="179" t="n"/>
    </row>
    <row r="109" ht="25.5" customHeight="1" s="197">
      <c r="A109" s="176" t="n">
        <v>93</v>
      </c>
      <c r="B109" s="242" t="n"/>
      <c r="C109" s="168" t="inlineStr">
        <is>
          <t>20.1.01.02-0054</t>
        </is>
      </c>
      <c r="D109" s="169" t="inlineStr">
        <is>
          <t>Зажим аппаратный прессуемый А2А-400-2 (Зажим аппаратный прессуемый А2А-400-2  Т(П))</t>
        </is>
      </c>
      <c r="E109" s="276" t="inlineStr">
        <is>
          <t>100 шт</t>
        </is>
      </c>
      <c r="F109" s="168" t="n">
        <v>77</v>
      </c>
      <c r="G109" s="172" t="n">
        <v>4986</v>
      </c>
      <c r="H109" s="172">
        <f>ROUND(F109*G109,2)</f>
        <v/>
      </c>
      <c r="I109" s="179" t="n"/>
    </row>
    <row r="110" ht="25.5" customHeight="1" s="197">
      <c r="A110" s="176" t="n">
        <v>94</v>
      </c>
      <c r="B110" s="242" t="n"/>
      <c r="C110" s="168" t="inlineStr">
        <is>
          <t>20.1.01.02-0029</t>
        </is>
      </c>
      <c r="D110" s="169" t="inlineStr">
        <is>
          <t>Зажим аппаратный прессуемый 3А4А-400-2 (Зажим аппаратный прессуемый 3А4А-400-2 Т(П))</t>
        </is>
      </c>
      <c r="E110" s="276" t="inlineStr">
        <is>
          <t>100 шт</t>
        </is>
      </c>
      <c r="F110" s="168" t="n">
        <v>4</v>
      </c>
      <c r="G110" s="172" t="n">
        <v>90819</v>
      </c>
      <c r="H110" s="172">
        <f>ROUND(F110*G110,2)</f>
        <v/>
      </c>
      <c r="I110" s="179" t="n"/>
    </row>
    <row r="111" ht="25.5" customHeight="1" s="197">
      <c r="A111" s="176" t="n">
        <v>95</v>
      </c>
      <c r="B111" s="242" t="n"/>
      <c r="C111" s="168" t="inlineStr">
        <is>
          <t>20.1.01.02-0067</t>
        </is>
      </c>
      <c r="D111" s="169" t="inlineStr">
        <is>
          <t>Зажим аппаратный прессуемый А4А-400-2 (Зажим аппаратный прессуемый А4А-400-2 Т(П))</t>
        </is>
      </c>
      <c r="E111" s="276" t="inlineStr">
        <is>
          <t>100 шт</t>
        </is>
      </c>
      <c r="F111" s="168" t="n">
        <v>54</v>
      </c>
      <c r="G111" s="172" t="n">
        <v>6505</v>
      </c>
      <c r="H111" s="172">
        <f>ROUND(F111*G111,2)</f>
        <v/>
      </c>
      <c r="I111" s="179" t="n"/>
    </row>
    <row r="112" ht="25.5" customHeight="1" s="197">
      <c r="A112" s="176" t="n">
        <v>96</v>
      </c>
      <c r="B112" s="242" t="n"/>
      <c r="C112" s="168" t="inlineStr">
        <is>
          <t>20.5.04.05-0001</t>
        </is>
      </c>
      <c r="D112" s="169" t="inlineStr">
        <is>
          <t>Зажим ответвительный ОА-400-1 (Зажим ответвительный ОА-185-1)</t>
        </is>
      </c>
      <c r="E112" s="276" t="inlineStr">
        <is>
          <t>100 шт</t>
        </is>
      </c>
      <c r="F112" s="168" t="n">
        <v>47</v>
      </c>
      <c r="G112" s="172" t="n">
        <v>5933</v>
      </c>
      <c r="H112" s="172">
        <f>ROUND(F112*G112,2)</f>
        <v/>
      </c>
      <c r="I112" s="179" t="n"/>
    </row>
    <row r="113" ht="25.5" customHeight="1" s="197">
      <c r="A113" s="176" t="n">
        <v>97</v>
      </c>
      <c r="B113" s="242" t="n"/>
      <c r="C113" s="168" t="inlineStr">
        <is>
          <t>20.5.04.05-0002</t>
        </is>
      </c>
      <c r="D113" s="169" t="inlineStr">
        <is>
          <t>Зажим ответвительный ОА-400-2 (Зажим ответвительный ОА-400Т-2)</t>
        </is>
      </c>
      <c r="E113" s="276" t="inlineStr">
        <is>
          <t>100 шт</t>
        </is>
      </c>
      <c r="F113" s="168" t="n">
        <v>19</v>
      </c>
      <c r="G113" s="172" t="n">
        <v>8920</v>
      </c>
      <c r="H113" s="172">
        <f>ROUND(F113*G113,2)</f>
        <v/>
      </c>
      <c r="I113" s="179" t="n"/>
    </row>
    <row r="114" ht="25.5" customHeight="1" s="197">
      <c r="A114" s="176" t="n">
        <v>98</v>
      </c>
      <c r="B114" s="242" t="n"/>
      <c r="C114" s="168" t="inlineStr">
        <is>
          <t>22.2.02.07-0003</t>
        </is>
      </c>
      <c r="D114" s="169" t="inlineStr">
        <is>
          <t>Конструкции стальные порталов ОРУ  (Опоры под электрооборудование )</t>
        </is>
      </c>
      <c r="E114" s="276" t="inlineStr">
        <is>
          <t>т</t>
        </is>
      </c>
      <c r="F114" s="168" t="n">
        <v>13.30313</v>
      </c>
      <c r="G114" s="172" t="n">
        <v>12500</v>
      </c>
      <c r="H114" s="172">
        <f>ROUND(F114*G114,2)</f>
        <v/>
      </c>
      <c r="I114" s="179" t="n"/>
    </row>
    <row r="115">
      <c r="A115" s="176" t="n">
        <v>99</v>
      </c>
      <c r="B115" s="242" t="n"/>
      <c r="C115" s="168" t="inlineStr">
        <is>
          <t>05.1.02.07-0025</t>
        </is>
      </c>
      <c r="D115" s="169" t="inlineStr">
        <is>
          <t>Стойка железобетонная вибрированная ОРУ</t>
        </is>
      </c>
      <c r="E115" s="276" t="inlineStr">
        <is>
          <t>м3</t>
        </is>
      </c>
      <c r="F115" s="168" t="n">
        <v>43.935</v>
      </c>
      <c r="G115" s="172" t="n">
        <v>3642.1</v>
      </c>
      <c r="H115" s="172">
        <f>ROUND(F115*G115,2)</f>
        <v/>
      </c>
      <c r="I115" s="179" t="n"/>
    </row>
    <row r="116">
      <c r="A116" s="176" t="n">
        <v>100</v>
      </c>
      <c r="B116" s="242" t="n"/>
      <c r="C116" s="168" t="inlineStr">
        <is>
          <t>05.1.05.16-0221</t>
        </is>
      </c>
      <c r="D116" s="169" t="inlineStr">
        <is>
          <t>Фундаменты сборные железобетонные ВЛ и ОРУ</t>
        </is>
      </c>
      <c r="E116" s="276" t="inlineStr">
        <is>
          <t>м3</t>
        </is>
      </c>
      <c r="F116" s="168" t="n">
        <v>88.7184</v>
      </c>
      <c r="G116" s="172" t="n">
        <v>1597.37</v>
      </c>
      <c r="H116" s="172">
        <f>ROUND(F116*G116,2)</f>
        <v/>
      </c>
      <c r="I116" s="179" t="n"/>
    </row>
    <row r="117" ht="25.5" customHeight="1" s="197">
      <c r="A117" s="176" t="n">
        <v>101</v>
      </c>
      <c r="B117" s="242" t="n"/>
      <c r="C117" s="168" t="inlineStr">
        <is>
          <t>04.1.02.05-0048</t>
        </is>
      </c>
      <c r="D117" s="169" t="inlineStr">
        <is>
          <t>Бетон тяжелый, крупность заполнителя 20 мм, класс В30 (М400)</t>
        </is>
      </c>
      <c r="E117" s="276" t="inlineStr">
        <is>
          <t>м3</t>
        </is>
      </c>
      <c r="F117" s="168" t="n">
        <v>147.581</v>
      </c>
      <c r="G117" s="172" t="n">
        <v>805.05</v>
      </c>
      <c r="H117" s="172">
        <f>ROUND(F117*G117,2)</f>
        <v/>
      </c>
      <c r="I117" s="179" t="n"/>
    </row>
    <row r="118" ht="25.5" customHeight="1" s="197">
      <c r="A118" s="176" t="n">
        <v>102</v>
      </c>
      <c r="B118" s="242" t="n"/>
      <c r="C118" s="168" t="inlineStr">
        <is>
          <t>08.4.03.03-0032</t>
        </is>
      </c>
      <c r="D118" s="169" t="inlineStr">
        <is>
          <t>Горячекатаная арматурная сталь периодического профиля класса А-III, диаметром 12 мм</t>
        </is>
      </c>
      <c r="E118" s="276" t="inlineStr">
        <is>
          <t>т</t>
        </is>
      </c>
      <c r="F118" s="168" t="n">
        <v>13.27728</v>
      </c>
      <c r="G118" s="172" t="n">
        <v>7997.23</v>
      </c>
      <c r="H118" s="172">
        <f>ROUND(F118*G118,2)</f>
        <v/>
      </c>
      <c r="I118" s="179" t="n"/>
    </row>
    <row r="119" ht="25.5" customHeight="1" s="197">
      <c r="A119" s="176" t="n">
        <v>103</v>
      </c>
      <c r="B119" s="242" t="n"/>
      <c r="C119" s="168" t="inlineStr">
        <is>
          <t>05.1.05.16-0011</t>
        </is>
      </c>
      <c r="D119" s="169" t="inlineStr">
        <is>
          <t>Сваи железобетонные  (сваиС35.12-1 /бетон В25 (М350), объем 1,45 м3)</t>
        </is>
      </c>
      <c r="E119" s="276" t="inlineStr">
        <is>
          <t>м3</t>
        </is>
      </c>
      <c r="F119" s="168" t="n">
        <v>43.935</v>
      </c>
      <c r="G119" s="172" t="n">
        <v>1954.9</v>
      </c>
      <c r="H119" s="172">
        <f>ROUND(F119*G119,2)</f>
        <v/>
      </c>
      <c r="I119" s="179" t="n"/>
    </row>
    <row r="120" ht="25.5" customHeight="1" s="197">
      <c r="A120" s="176" t="n">
        <v>104</v>
      </c>
      <c r="B120" s="242" t="n"/>
      <c r="C120" s="168" t="inlineStr">
        <is>
          <t>20.1.01.02-0054</t>
        </is>
      </c>
      <c r="D120" s="169" t="inlineStr">
        <is>
          <t>Зажим аппаратный прессуемый А2А-400-2 (Зажим аппаратный прессуемый А2А-185Т-2А Т(П))</t>
        </is>
      </c>
      <c r="E120" s="276" t="inlineStr">
        <is>
          <t>100 шт</t>
        </is>
      </c>
      <c r="F120" s="168" t="n">
        <v>17</v>
      </c>
      <c r="G120" s="172" t="n">
        <v>4986</v>
      </c>
      <c r="H120" s="172">
        <f>ROUND(F120*G120,2)</f>
        <v/>
      </c>
      <c r="I120" s="179" t="n"/>
    </row>
    <row r="121" ht="51" customHeight="1" s="197">
      <c r="A121" s="176" t="n">
        <v>105</v>
      </c>
      <c r="B121" s="242" t="n"/>
      <c r="C121" s="168" t="inlineStr">
        <is>
          <t>07.4.03.08-0005</t>
        </is>
      </c>
      <c r="D121" s="169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6" t="inlineStr">
        <is>
          <t>т</t>
        </is>
      </c>
      <c r="F121" s="168" t="n">
        <v>5.44962</v>
      </c>
      <c r="G121" s="172" t="n">
        <v>14890.73</v>
      </c>
      <c r="H121" s="172">
        <f>ROUND(F121*G121,2)</f>
        <v/>
      </c>
      <c r="I121" s="179" t="n"/>
    </row>
    <row r="122" ht="51" customHeight="1" s="197">
      <c r="A122" s="176" t="n">
        <v>106</v>
      </c>
      <c r="B122" s="242" t="n"/>
      <c r="C122" s="168" t="inlineStr">
        <is>
          <t>21.2.01.02-0101</t>
        </is>
      </c>
      <c r="D122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6" t="inlineStr">
        <is>
          <t>т</t>
        </is>
      </c>
      <c r="F122" s="168" t="n">
        <v>2.219</v>
      </c>
      <c r="G122" s="172" t="n">
        <v>34240.97</v>
      </c>
      <c r="H122" s="172">
        <f>ROUND(F122*G122,2)</f>
        <v/>
      </c>
      <c r="I122" s="179" t="n"/>
    </row>
    <row r="123" ht="25.5" customHeight="1" s="197">
      <c r="A123" s="176" t="n">
        <v>107</v>
      </c>
      <c r="B123" s="242" t="n"/>
      <c r="C123" s="168" t="inlineStr">
        <is>
          <t>05.1.05.16-0011</t>
        </is>
      </c>
      <c r="D123" s="169" t="inlineStr">
        <is>
          <t>Сваи железобетонные   (сваи С35.10-1 /бетон В25 (М350), объем 1,2 м3)</t>
        </is>
      </c>
      <c r="E123" s="276" t="inlineStr">
        <is>
          <t>м3</t>
        </is>
      </c>
      <c r="F123" s="168" t="n">
        <v>36.72</v>
      </c>
      <c r="G123" s="172" t="n">
        <v>1954.9</v>
      </c>
      <c r="H123" s="172">
        <f>ROUND(F123*G123,2)</f>
        <v/>
      </c>
      <c r="I123" s="179" t="n"/>
    </row>
    <row r="124">
      <c r="A124" s="176" t="n">
        <v>108</v>
      </c>
      <c r="B124" s="242" t="n"/>
      <c r="C124" s="168" t="inlineStr">
        <is>
          <t>05.1.05.16-0011</t>
        </is>
      </c>
      <c r="D124" s="169" t="inlineStr">
        <is>
          <t>Сваи железобетонные (С50.30-4,5,6, объем 0,46 м3,)</t>
        </is>
      </c>
      <c r="E124" s="276" t="inlineStr">
        <is>
          <t>м3</t>
        </is>
      </c>
      <c r="F124" s="168" t="n">
        <v>36.0088</v>
      </c>
      <c r="G124" s="172" t="n">
        <v>1954.9</v>
      </c>
      <c r="H124" s="172">
        <f>ROUND(F124*G124,2)</f>
        <v/>
      </c>
      <c r="I124" s="179" t="n"/>
    </row>
    <row r="125" ht="51" customHeight="1" s="197">
      <c r="A125" s="176" t="n">
        <v>109</v>
      </c>
      <c r="B125" s="242" t="n"/>
      <c r="C125" s="168" t="inlineStr">
        <is>
          <t>07.4.03.08-0005</t>
        </is>
      </c>
      <c r="D125" s="169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6" t="inlineStr">
        <is>
          <t>т</t>
        </is>
      </c>
      <c r="F125" s="168" t="n">
        <v>4.55784</v>
      </c>
      <c r="G125" s="172" t="n">
        <v>14890.73</v>
      </c>
      <c r="H125" s="172">
        <f>ROUND(F125*G125,2)</f>
        <v/>
      </c>
      <c r="I125" s="179" t="n"/>
    </row>
    <row r="126" ht="51" customHeight="1" s="197">
      <c r="A126" s="176" t="n">
        <v>110</v>
      </c>
      <c r="B126" s="242" t="n"/>
      <c r="C126" s="168" t="inlineStr">
        <is>
          <t>21.2.01.02-0097</t>
        </is>
      </c>
      <c r="D126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6" t="inlineStr">
        <is>
          <t>т</t>
        </is>
      </c>
      <c r="F126" s="168" t="n">
        <v>1.657</v>
      </c>
      <c r="G126" s="172" t="n">
        <v>34155.06</v>
      </c>
      <c r="H126" s="172">
        <f>ROUND(F126*G126,2)</f>
        <v/>
      </c>
      <c r="I126" s="179" t="n"/>
    </row>
    <row r="127" ht="25.5" customHeight="1" s="197">
      <c r="A127" s="176" t="n">
        <v>111</v>
      </c>
      <c r="B127" s="242" t="n"/>
      <c r="C127" s="168" t="inlineStr">
        <is>
          <t>05.1.01.11-0024</t>
        </is>
      </c>
      <c r="D127" s="169" t="inlineStr">
        <is>
          <t>Плита днища ПД 300.120.12-1,5/бетон В15 (М200), объем 0,42 м3, расход ар-ры 14,2 кг/(серия 3.006.1-8)</t>
        </is>
      </c>
      <c r="E127" s="276" t="inlineStr">
        <is>
          <t>шт</t>
        </is>
      </c>
      <c r="F127" s="168" t="n">
        <v>93</v>
      </c>
      <c r="G127" s="172" t="n">
        <v>601.73</v>
      </c>
      <c r="H127" s="172">
        <f>ROUND(F127*G127,2)</f>
        <v/>
      </c>
      <c r="I127" s="179" t="n"/>
    </row>
    <row r="128" ht="38.25" customHeight="1" s="197">
      <c r="A128" s="176" t="n">
        <v>112</v>
      </c>
      <c r="B128" s="242" t="n"/>
      <c r="C128" s="168" t="inlineStr">
        <is>
          <t>22.2.01.03-0001</t>
        </is>
      </c>
      <c r="D128" s="169" t="inlineStr">
        <is>
          <t>Изоляторы линейные подвесные стеклянные ПСВ-120Б (Изоляторы линейные подвесные стеклянные ПС-120Б)</t>
        </is>
      </c>
      <c r="E128" s="276" t="inlineStr">
        <is>
          <t>шт</t>
        </is>
      </c>
      <c r="F128" s="168" t="n">
        <v>222</v>
      </c>
      <c r="G128" s="172" t="n">
        <v>202.55</v>
      </c>
      <c r="H128" s="172">
        <f>ROUND(F128*G128,2)</f>
        <v/>
      </c>
      <c r="I128" s="179" t="n"/>
    </row>
    <row r="129" ht="38.25" customHeight="1" s="197">
      <c r="A129" s="176" t="n">
        <v>113</v>
      </c>
      <c r="B129" s="242" t="n"/>
      <c r="C129" s="168" t="inlineStr">
        <is>
          <t>04.3.02.09-0821</t>
        </is>
      </c>
      <c r="D129" s="169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6" t="inlineStr">
        <is>
          <t>кг</t>
        </is>
      </c>
      <c r="F129" s="168" t="n">
        <v>529.15</v>
      </c>
      <c r="G129" s="172" t="n">
        <v>78.95</v>
      </c>
      <c r="H129" s="172">
        <f>ROUND(F129*G129,2)</f>
        <v/>
      </c>
      <c r="I129" s="179" t="n"/>
    </row>
    <row r="130" ht="25.5" customHeight="1" s="197">
      <c r="A130" s="176" t="n">
        <v>114</v>
      </c>
      <c r="B130" s="242" t="n"/>
      <c r="C130" s="168" t="inlineStr">
        <is>
          <t>20.5.04.05-0001</t>
        </is>
      </c>
      <c r="D130" s="169" t="inlineStr">
        <is>
          <t>Зажим ответвительный ОА-400-1 (Зажим ответвительный ОА-185Т-2)</t>
        </is>
      </c>
      <c r="E130" s="276" t="inlineStr">
        <is>
          <t>100 шт</t>
        </is>
      </c>
      <c r="F130" s="168" t="n">
        <v>6</v>
      </c>
      <c r="G130" s="172" t="n">
        <v>5933</v>
      </c>
      <c r="H130" s="172">
        <f>ROUND(F130*G130,2)</f>
        <v/>
      </c>
      <c r="I130" s="179" t="n"/>
    </row>
    <row r="131" ht="25.5" customHeight="1" s="197">
      <c r="A131" s="176" t="n">
        <v>115</v>
      </c>
      <c r="B131" s="242" t="n"/>
      <c r="C131" s="168" t="inlineStr">
        <is>
          <t>04.1.02.05-0040</t>
        </is>
      </c>
      <c r="D131" s="169" t="inlineStr">
        <is>
          <t>Бетон тяжелый, крупность заполнителя 20 мм, класс В7,5 (М100)</t>
        </is>
      </c>
      <c r="E131" s="276" t="inlineStr">
        <is>
          <t>м3</t>
        </is>
      </c>
      <c r="F131" s="168" t="n">
        <v>64.158</v>
      </c>
      <c r="G131" s="172" t="n">
        <v>535.46</v>
      </c>
      <c r="H131" s="172">
        <f>ROUND(F131*G131,2)</f>
        <v/>
      </c>
      <c r="I131" s="179" t="n"/>
    </row>
    <row r="132" ht="51" customHeight="1" s="197">
      <c r="A132" s="176" t="n">
        <v>116</v>
      </c>
      <c r="B132" s="242" t="n"/>
      <c r="C132" s="168" t="inlineStr">
        <is>
          <t>07.2.07.12-0006</t>
        </is>
      </c>
      <c r="D132" s="16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6" t="inlineStr">
        <is>
          <t>т</t>
        </is>
      </c>
      <c r="F132" s="168" t="n">
        <v>2.8554</v>
      </c>
      <c r="G132" s="172" t="n">
        <v>10045</v>
      </c>
      <c r="H132" s="172">
        <f>ROUND(F132*G132,2)</f>
        <v/>
      </c>
      <c r="I132" s="179" t="n"/>
    </row>
    <row r="133">
      <c r="A133" s="176" t="n">
        <v>117</v>
      </c>
      <c r="B133" s="242" t="n"/>
      <c r="C133" s="168" t="inlineStr">
        <is>
          <t>20.5.04.04-0016</t>
        </is>
      </c>
      <c r="D133" s="169" t="inlineStr">
        <is>
          <t>Зажим натяжной НАС-600-1</t>
        </is>
      </c>
      <c r="E133" s="276" t="inlineStr">
        <is>
          <t>шт</t>
        </is>
      </c>
      <c r="F133" s="168" t="n">
        <v>91</v>
      </c>
      <c r="G133" s="172" t="n">
        <v>311.42</v>
      </c>
      <c r="H133" s="172">
        <f>ROUND(F133*G133,2)</f>
        <v/>
      </c>
      <c r="I133" s="179" t="n"/>
    </row>
    <row r="134" ht="38.25" customHeight="1" s="197">
      <c r="A134" s="176" t="n">
        <v>118</v>
      </c>
      <c r="B134" s="242" t="n"/>
      <c r="C134" s="168" t="inlineStr">
        <is>
          <t>07.2.07.13-0161</t>
        </is>
      </c>
      <c r="D134" s="16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6" t="inlineStr">
        <is>
          <t>т</t>
        </is>
      </c>
      <c r="F134" s="168" t="n">
        <v>2.22</v>
      </c>
      <c r="G134" s="172" t="n">
        <v>11879.76</v>
      </c>
      <c r="H134" s="172">
        <f>ROUND(F134*G134,2)</f>
        <v/>
      </c>
      <c r="I134" s="179" t="n"/>
    </row>
    <row r="135" ht="25.5" customHeight="1" s="197">
      <c r="A135" s="176" t="n">
        <v>119</v>
      </c>
      <c r="B135" s="242" t="n"/>
      <c r="C135" s="168" t="inlineStr">
        <is>
          <t>10.1.02.03-0001</t>
        </is>
      </c>
      <c r="D135" s="169" t="inlineStr">
        <is>
          <t>Проволока алюминиевая (АМЦ) диаметром 1,4-1,8 мм</t>
        </is>
      </c>
      <c r="E135" s="276" t="inlineStr">
        <is>
          <t>т</t>
        </is>
      </c>
      <c r="F135" s="168" t="n">
        <v>0.867582</v>
      </c>
      <c r="G135" s="172" t="n">
        <v>30090</v>
      </c>
      <c r="H135" s="172">
        <f>ROUND(F135*G135,2)</f>
        <v/>
      </c>
      <c r="I135" s="179" t="n"/>
    </row>
    <row r="136" ht="25.5" customHeight="1" s="197">
      <c r="A136" s="176" t="n">
        <v>120</v>
      </c>
      <c r="B136" s="242" t="n"/>
      <c r="C136" s="168" t="inlineStr">
        <is>
          <t>04.1.02.05-0048</t>
        </is>
      </c>
      <c r="D136" s="169" t="inlineStr">
        <is>
          <t>Бетон тяжелый, крупность заполнителя 20 мм, класс В30 (М400 W6  (Лист 75 по проекту))</t>
        </is>
      </c>
      <c r="E136" s="276" t="inlineStr">
        <is>
          <t>м3</t>
        </is>
      </c>
      <c r="F136" s="168" t="n">
        <v>30.45</v>
      </c>
      <c r="G136" s="172" t="n">
        <v>805.05</v>
      </c>
      <c r="H136" s="172">
        <f>ROUND(F136*G136,2)</f>
        <v/>
      </c>
      <c r="I136" s="179" t="n"/>
    </row>
    <row r="137" ht="25.5" customHeight="1" s="197">
      <c r="A137" s="176" t="n">
        <v>121</v>
      </c>
      <c r="B137" s="242" t="n"/>
      <c r="C137" s="168" t="inlineStr">
        <is>
          <t>25.2.01.10-0005</t>
        </is>
      </c>
      <c r="D137" s="169" t="inlineStr">
        <is>
          <t>Коромысло для компенсированной анкеровки (КС-159) (Коромысло однореберное К2-7-1С)</t>
        </is>
      </c>
      <c r="E137" s="276" t="inlineStr">
        <is>
          <t>шт</t>
        </is>
      </c>
      <c r="F137" s="168" t="n">
        <v>91</v>
      </c>
      <c r="G137" s="172" t="n">
        <v>219.78</v>
      </c>
      <c r="H137" s="172">
        <f>ROUND(F137*G137,2)</f>
        <v/>
      </c>
      <c r="I137" s="179" t="n"/>
    </row>
    <row r="138" ht="25.5" customHeight="1" s="197">
      <c r="A138" s="176" t="n">
        <v>122</v>
      </c>
      <c r="B138" s="242" t="n"/>
      <c r="C138" s="168" t="inlineStr">
        <is>
          <t>01.7.15.03-0036</t>
        </is>
      </c>
      <c r="D138" s="169" t="inlineStr">
        <is>
          <t>Болты с гайками и шайбами оцинкованные, диаметр 24 мм</t>
        </is>
      </c>
      <c r="E138" s="276" t="inlineStr">
        <is>
          <t>кг</t>
        </is>
      </c>
      <c r="F138" s="168" t="n">
        <v>799.77</v>
      </c>
      <c r="G138" s="172" t="n">
        <v>24.79</v>
      </c>
      <c r="H138" s="172">
        <f>ROUND(F138*G138,2)</f>
        <v/>
      </c>
      <c r="I138" s="179" t="n"/>
    </row>
    <row r="139">
      <c r="A139" s="176" t="n">
        <v>123</v>
      </c>
      <c r="B139" s="242" t="n"/>
      <c r="C139" s="168" t="inlineStr">
        <is>
          <t>04.3.01.09-0014</t>
        </is>
      </c>
      <c r="D139" s="169" t="inlineStr">
        <is>
          <t>Раствор готовый кладочный цементный марки: 100</t>
        </is>
      </c>
      <c r="E139" s="276" t="inlineStr">
        <is>
          <t>м3</t>
        </is>
      </c>
      <c r="F139" s="168" t="n">
        <v>28.1963</v>
      </c>
      <c r="G139" s="172" t="n">
        <v>519.8</v>
      </c>
      <c r="H139" s="172">
        <f>ROUND(F139*G139,2)</f>
        <v/>
      </c>
      <c r="I139" s="179" t="n"/>
    </row>
    <row r="140">
      <c r="A140" s="176" t="n">
        <v>124</v>
      </c>
      <c r="B140" s="242" t="n"/>
      <c r="C140" s="168" t="inlineStr">
        <is>
          <t>20.2.02.06-0003</t>
        </is>
      </c>
      <c r="D140" s="169" t="inlineStr">
        <is>
          <t>Экран защитный ЭЗ-500-6</t>
        </is>
      </c>
      <c r="E140" s="276" t="inlineStr">
        <is>
          <t>шт</t>
        </is>
      </c>
      <c r="F140" s="168" t="n">
        <v>32</v>
      </c>
      <c r="G140" s="172" t="n">
        <v>456.5</v>
      </c>
      <c r="H140" s="172">
        <f>ROUND(F140*G140,2)</f>
        <v/>
      </c>
      <c r="I140" s="179" t="n"/>
    </row>
    <row r="141" ht="25.5" customHeight="1" s="197">
      <c r="A141" s="176" t="n">
        <v>125</v>
      </c>
      <c r="B141" s="242" t="n"/>
      <c r="C141" s="168" t="inlineStr">
        <is>
          <t>05.1.05.16-0011</t>
        </is>
      </c>
      <c r="D141" s="169" t="inlineStr">
        <is>
          <t>Сваи железобетонные ( С35.6-1 /бетон В25 (М350), объем 0,71 м3)</t>
        </is>
      </c>
      <c r="E141" s="276" t="inlineStr">
        <is>
          <t>м3</t>
        </is>
      </c>
      <c r="F141" s="168" t="n">
        <v>7.313</v>
      </c>
      <c r="G141" s="172" t="n">
        <v>1954.9</v>
      </c>
      <c r="H141" s="172">
        <f>ROUND(F141*G141,2)</f>
        <v/>
      </c>
      <c r="I141" s="179" t="n"/>
    </row>
    <row r="142" ht="51" customHeight="1" s="197">
      <c r="A142" s="176" t="n">
        <v>126</v>
      </c>
      <c r="B142" s="242" t="n"/>
      <c r="C142" s="168" t="inlineStr">
        <is>
          <t>21.2.01.02-0091</t>
        </is>
      </c>
      <c r="D142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6" t="inlineStr">
        <is>
          <t>т</t>
        </is>
      </c>
      <c r="F142" s="168" t="n">
        <v>0.3</v>
      </c>
      <c r="G142" s="172" t="n">
        <v>33046.39</v>
      </c>
      <c r="H142" s="172">
        <f>ROUND(F142*G142,2)</f>
        <v/>
      </c>
      <c r="I142" s="179" t="n"/>
    </row>
    <row r="143" ht="38.25" customHeight="1" s="197">
      <c r="A143" s="176" t="n">
        <v>127</v>
      </c>
      <c r="B143" s="242" t="n"/>
      <c r="C143" s="168" t="inlineStr">
        <is>
          <t>08.4.01.01-0022</t>
        </is>
      </c>
      <c r="D143" s="16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6" t="inlineStr">
        <is>
          <t>т</t>
        </is>
      </c>
      <c r="F143" s="168" t="n">
        <v>0.96</v>
      </c>
      <c r="G143" s="172" t="n">
        <v>10100</v>
      </c>
      <c r="H143" s="172">
        <f>ROUND(F143*G143,2)</f>
        <v/>
      </c>
      <c r="I143" s="179" t="n"/>
    </row>
    <row r="144" ht="25.5" customHeight="1" s="197">
      <c r="A144" s="176" t="n">
        <v>128</v>
      </c>
      <c r="B144" s="242" t="n"/>
      <c r="C144" s="168" t="inlineStr">
        <is>
          <t>05.1.01.11-0025</t>
        </is>
      </c>
      <c r="D144" s="169" t="inlineStr">
        <is>
          <t>Плита днища ПД 300.150.12-1,5/бетон В15 (М200), объем 0,53 м3, расход ар-ры 18,6 кг/(серия 3.006.1-8)</t>
        </is>
      </c>
      <c r="E144" s="276" t="inlineStr">
        <is>
          <t>шт</t>
        </is>
      </c>
      <c r="F144" s="168" t="n">
        <v>12</v>
      </c>
      <c r="G144" s="172" t="n">
        <v>763.9400000000001</v>
      </c>
      <c r="H144" s="172">
        <f>ROUND(F144*G144,2)</f>
        <v/>
      </c>
      <c r="I144" s="179" t="n"/>
    </row>
    <row r="145">
      <c r="A145" s="176" t="n">
        <v>129</v>
      </c>
      <c r="B145" s="242" t="n"/>
      <c r="C145" s="168" t="inlineStr">
        <is>
          <t>01.7.19.04-0003</t>
        </is>
      </c>
      <c r="D145" s="169" t="inlineStr">
        <is>
          <t>Пластина техническая без тканевых прокладок</t>
        </is>
      </c>
      <c r="E145" s="276" t="inlineStr">
        <is>
          <t>т</t>
        </is>
      </c>
      <c r="F145" s="168" t="n">
        <v>0.164</v>
      </c>
      <c r="G145" s="172" t="n">
        <v>53400</v>
      </c>
      <c r="H145" s="172">
        <f>ROUND(F145*G145,2)</f>
        <v/>
      </c>
      <c r="I145" s="179" t="n"/>
    </row>
    <row r="146" ht="25.5" customHeight="1" s="197">
      <c r="A146" s="176" t="n">
        <v>130</v>
      </c>
      <c r="B146" s="242" t="n"/>
      <c r="C146" s="168" t="inlineStr">
        <is>
          <t>20.2.11.01-0015</t>
        </is>
      </c>
      <c r="D146" s="169" t="inlineStr">
        <is>
          <t>Распорка дистанционная глухая трехлучевая 3РГ-3-400</t>
        </is>
      </c>
      <c r="E146" s="276" t="inlineStr">
        <is>
          <t>шт</t>
        </is>
      </c>
      <c r="F146" s="168" t="n">
        <v>89</v>
      </c>
      <c r="G146" s="172" t="n">
        <v>94.70999999999999</v>
      </c>
      <c r="H146" s="172">
        <f>ROUND(F146*G146,2)</f>
        <v/>
      </c>
      <c r="I146" s="179" t="n"/>
    </row>
    <row r="147">
      <c r="A147" s="176" t="n">
        <v>131</v>
      </c>
      <c r="B147" s="242" t="n"/>
      <c r="C147" s="168" t="inlineStr">
        <is>
          <t>20.1.02.05-0013</t>
        </is>
      </c>
      <c r="D147" s="169" t="inlineStr">
        <is>
          <t>Коромысло универсальное трехлучевое 3КУ-16-1</t>
        </is>
      </c>
      <c r="E147" s="276" t="inlineStr">
        <is>
          <t>шт</t>
        </is>
      </c>
      <c r="F147" s="168" t="n">
        <v>17</v>
      </c>
      <c r="G147" s="172" t="n">
        <v>470.86</v>
      </c>
      <c r="H147" s="172">
        <f>ROUND(F147*G147,2)</f>
        <v/>
      </c>
      <c r="I147" s="179" t="n"/>
    </row>
    <row r="148">
      <c r="A148" s="176" t="n">
        <v>132</v>
      </c>
      <c r="B148" s="242" t="n"/>
      <c r="C148" s="168" t="inlineStr">
        <is>
          <t>20.5.04.04-0011</t>
        </is>
      </c>
      <c r="D148" s="169" t="inlineStr">
        <is>
          <t>Зажим натяжной НАС-330-1</t>
        </is>
      </c>
      <c r="E148" s="276" t="inlineStr">
        <is>
          <t>шт</t>
        </is>
      </c>
      <c r="F148" s="168" t="n">
        <v>47</v>
      </c>
      <c r="G148" s="172" t="n">
        <v>167.29</v>
      </c>
      <c r="H148" s="172">
        <f>ROUND(F148*G148,2)</f>
        <v/>
      </c>
      <c r="I148" s="179" t="n"/>
    </row>
    <row r="149">
      <c r="A149" s="176" t="n">
        <v>133</v>
      </c>
      <c r="B149" s="242" t="n"/>
      <c r="C149" s="168" t="inlineStr">
        <is>
          <t>01.7.11.07-0032</t>
        </is>
      </c>
      <c r="D149" s="169" t="inlineStr">
        <is>
          <t>Электроды диаметром 4 мм Э42</t>
        </is>
      </c>
      <c r="E149" s="276" t="inlineStr">
        <is>
          <t>т</t>
        </is>
      </c>
      <c r="F149" s="168" t="n">
        <v>0.712747</v>
      </c>
      <c r="G149" s="172" t="n">
        <v>10315.01</v>
      </c>
      <c r="H149" s="172">
        <f>ROUND(F149*G149,2)</f>
        <v/>
      </c>
      <c r="I149" s="179" t="n"/>
    </row>
    <row r="150" ht="25.5" customHeight="1" s="197">
      <c r="A150" s="176" t="n">
        <v>134</v>
      </c>
      <c r="B150" s="242" t="n"/>
      <c r="C150" s="168" t="inlineStr">
        <is>
          <t>22.2.02.04-0054</t>
        </is>
      </c>
      <c r="D150" s="169" t="inlineStr">
        <is>
          <t>Звено промежуточное трехлапчатое ПРТ-21/16-2 (Звено промежуточное трехлапчатое ПРТ-7/21-2)</t>
        </is>
      </c>
      <c r="E150" s="276" t="inlineStr">
        <is>
          <t>шт</t>
        </is>
      </c>
      <c r="F150" s="168" t="n">
        <v>91</v>
      </c>
      <c r="G150" s="172" t="n">
        <v>80.09999999999999</v>
      </c>
      <c r="H150" s="172">
        <f>ROUND(F150*G150,2)</f>
        <v/>
      </c>
      <c r="I150" s="179" t="n"/>
    </row>
    <row r="151">
      <c r="A151" s="176" t="n">
        <v>135</v>
      </c>
      <c r="B151" s="242" t="n"/>
      <c r="C151" s="168" t="inlineStr">
        <is>
          <t>01.7.15.10-0035</t>
        </is>
      </c>
      <c r="D151" s="169" t="inlineStr">
        <is>
          <t>Скоба СК-21-1А</t>
        </is>
      </c>
      <c r="E151" s="276" t="inlineStr">
        <is>
          <t>шт</t>
        </is>
      </c>
      <c r="F151" s="168" t="n">
        <v>50</v>
      </c>
      <c r="G151" s="172" t="n">
        <v>116.92</v>
      </c>
      <c r="H151" s="172">
        <f>ROUND(F151*G151,2)</f>
        <v/>
      </c>
      <c r="I151" s="179" t="n"/>
    </row>
    <row r="152">
      <c r="A152" s="176" t="n">
        <v>136</v>
      </c>
      <c r="B152" s="242" t="n"/>
      <c r="C152" s="168" t="inlineStr">
        <is>
          <t>08.4.02.06-0003</t>
        </is>
      </c>
      <c r="D152" s="169" t="inlineStr">
        <is>
          <t>Сетка сварная из холоднотянутой проволоки 4-5 мм</t>
        </is>
      </c>
      <c r="E152" s="276" t="inlineStr">
        <is>
          <t>т</t>
        </is>
      </c>
      <c r="F152" s="168" t="n">
        <v>0.6639</v>
      </c>
      <c r="G152" s="172" t="n">
        <v>8780.09</v>
      </c>
      <c r="H152" s="172">
        <f>ROUND(F152*G152,2)</f>
        <v/>
      </c>
      <c r="I152" s="179" t="n"/>
    </row>
    <row r="153">
      <c r="A153" s="176" t="n">
        <v>137</v>
      </c>
      <c r="B153" s="242" t="n"/>
      <c r="C153" s="168" t="inlineStr">
        <is>
          <t>01.7.15.10-0031</t>
        </is>
      </c>
      <c r="D153" s="169" t="inlineStr">
        <is>
          <t>Скоба СК-7-1А</t>
        </is>
      </c>
      <c r="E153" s="276" t="inlineStr">
        <is>
          <t>шт</t>
        </is>
      </c>
      <c r="F153" s="168" t="n">
        <v>196</v>
      </c>
      <c r="G153" s="172" t="n">
        <v>28.07</v>
      </c>
      <c r="H153" s="172">
        <f>ROUND(F153*G153,2)</f>
        <v/>
      </c>
      <c r="I153" s="179" t="n"/>
    </row>
    <row r="154" ht="25.5" customHeight="1" s="197">
      <c r="A154" s="176" t="n">
        <v>138</v>
      </c>
      <c r="B154" s="242" t="n"/>
      <c r="C154" s="168" t="inlineStr">
        <is>
          <t>22.2.02.07-0041</t>
        </is>
      </c>
      <c r="D154" s="169" t="inlineStr">
        <is>
          <t>Ростверки стальные массой до 0,2т (Опора под шкафы ОШ8)</t>
        </is>
      </c>
      <c r="E154" s="276" t="inlineStr">
        <is>
          <t>т</t>
        </is>
      </c>
      <c r="F154" s="168" t="n">
        <v>0.66023</v>
      </c>
      <c r="G154" s="172" t="n">
        <v>8200</v>
      </c>
      <c r="H154" s="172">
        <f>ROUND(F154*G154,2)</f>
        <v/>
      </c>
      <c r="I154" s="179" t="n"/>
    </row>
    <row r="155">
      <c r="A155" s="176" t="n">
        <v>139</v>
      </c>
      <c r="B155" s="242" t="n"/>
      <c r="C155" s="168" t="inlineStr">
        <is>
          <t>01.7.03.04-0001</t>
        </is>
      </c>
      <c r="D155" s="169" t="inlineStr">
        <is>
          <t>Электроэнергия</t>
        </is>
      </c>
      <c r="E155" s="276" t="inlineStr">
        <is>
          <t>кВт-ч</t>
        </is>
      </c>
      <c r="F155" s="168" t="n">
        <v>13336</v>
      </c>
      <c r="G155" s="172" t="n">
        <v>0.4</v>
      </c>
      <c r="H155" s="172">
        <f>ROUND(F155*G155,2)</f>
        <v/>
      </c>
      <c r="I155" s="179" t="n"/>
    </row>
    <row r="156">
      <c r="A156" s="176" t="n">
        <v>140</v>
      </c>
      <c r="B156" s="242" t="n"/>
      <c r="C156" s="168" t="inlineStr">
        <is>
          <t>22.2.02.04-0036</t>
        </is>
      </c>
      <c r="D156" s="169" t="inlineStr">
        <is>
          <t>Звено промежуточное регулируемое ПРР-12-1</t>
        </is>
      </c>
      <c r="E156" s="276" t="inlineStr">
        <is>
          <t>шт</t>
        </is>
      </c>
      <c r="F156" s="168" t="n">
        <v>25</v>
      </c>
      <c r="G156" s="172" t="n">
        <v>193.24</v>
      </c>
      <c r="H156" s="172">
        <f>ROUND(F156*G156,2)</f>
        <v/>
      </c>
      <c r="I156" s="179" t="n"/>
    </row>
    <row r="157" ht="25.5" customHeight="1" s="197">
      <c r="A157" s="176" t="n">
        <v>141</v>
      </c>
      <c r="B157" s="242" t="n"/>
      <c r="C157" s="168" t="inlineStr">
        <is>
          <t>22.2.02.07-0041</t>
        </is>
      </c>
      <c r="D157" s="169" t="inlineStr">
        <is>
          <t>Ростверки стальные массой до 0,2т (Рама под установку КРУН 10кВ)</t>
        </is>
      </c>
      <c r="E157" s="276" t="inlineStr">
        <is>
          <t>т</t>
        </is>
      </c>
      <c r="F157" s="168" t="n">
        <v>0.551359</v>
      </c>
      <c r="G157" s="172" t="n">
        <v>8200</v>
      </c>
      <c r="H157" s="172">
        <f>ROUND(F157*G157,2)</f>
        <v/>
      </c>
      <c r="I157" s="179" t="n"/>
    </row>
    <row r="158" ht="25.5" customHeight="1" s="197">
      <c r="A158" s="176" t="n">
        <v>142</v>
      </c>
      <c r="B158" s="242" t="n"/>
      <c r="C158" s="168" t="inlineStr">
        <is>
          <t>01.7.15.03-0036</t>
        </is>
      </c>
      <c r="D158" s="169" t="inlineStr">
        <is>
          <t>Болты с гайками и шайбами оцинкованные, диаметр 16 мм</t>
        </is>
      </c>
      <c r="E158" s="276" t="inlineStr">
        <is>
          <t>кг</t>
        </is>
      </c>
      <c r="F158" s="168" t="n">
        <v>171.5</v>
      </c>
      <c r="G158" s="172" t="n">
        <v>24.79</v>
      </c>
      <c r="H158" s="172">
        <f>ROUND(F158*G158,2)</f>
        <v/>
      </c>
      <c r="I158" s="179" t="n"/>
    </row>
    <row r="159" ht="25.5" customHeight="1" s="197">
      <c r="A159" s="176" t="n">
        <v>143</v>
      </c>
      <c r="B159" s="242" t="n"/>
      <c r="C159" s="168" t="inlineStr">
        <is>
          <t>08.4.03.02-0003</t>
        </is>
      </c>
      <c r="D159" s="169" t="inlineStr">
        <is>
          <t>Горячекатаная арматурная сталь гладкая класса А-I, диаметром 10 мм</t>
        </is>
      </c>
      <c r="E159" s="276" t="inlineStr">
        <is>
          <t>т</t>
        </is>
      </c>
      <c r="F159" s="168" t="n">
        <v>0.6288</v>
      </c>
      <c r="G159" s="172" t="n">
        <v>6726.18</v>
      </c>
      <c r="H159" s="172">
        <f>ROUND(F159*G159,2)</f>
        <v/>
      </c>
      <c r="I159" s="179" t="n"/>
    </row>
    <row r="160">
      <c r="A160" s="176" t="n">
        <v>144</v>
      </c>
      <c r="B160" s="242" t="n"/>
      <c r="C160" s="168" t="inlineStr">
        <is>
          <t>14.2.01.05-0003</t>
        </is>
      </c>
      <c r="D160" s="169" t="inlineStr">
        <is>
          <t>Композиция цинконаполнненая "Цинол"</t>
        </is>
      </c>
      <c r="E160" s="276" t="inlineStr">
        <is>
          <t>кг</t>
        </is>
      </c>
      <c r="F160" s="168" t="n">
        <v>36.6</v>
      </c>
      <c r="G160" s="172" t="n">
        <v>114.42</v>
      </c>
      <c r="H160" s="172">
        <f>ROUND(F160*G160,2)</f>
        <v/>
      </c>
      <c r="I160" s="179" t="n"/>
    </row>
    <row r="161" ht="25.5" customHeight="1" s="197">
      <c r="A161" s="176" t="n">
        <v>145</v>
      </c>
      <c r="B161" s="242" t="n"/>
      <c r="C161" s="168" t="inlineStr">
        <is>
          <t>01.1.02.09-0021</t>
        </is>
      </c>
      <c r="D161" s="169" t="inlineStr">
        <is>
          <t>Ткань асбестовая со стеклонитью АСТ-1 толщиной 1,8 мм</t>
        </is>
      </c>
      <c r="E161" s="276" t="inlineStr">
        <is>
          <t>т</t>
        </is>
      </c>
      <c r="F161" s="168" t="n">
        <v>0.0536</v>
      </c>
      <c r="G161" s="172" t="n">
        <v>66860</v>
      </c>
      <c r="H161" s="172">
        <f>ROUND(F161*G161,2)</f>
        <v/>
      </c>
      <c r="I161" s="179" t="n"/>
    </row>
    <row r="162" ht="25.5" customHeight="1" s="197">
      <c r="A162" s="176" t="n">
        <v>146</v>
      </c>
      <c r="B162" s="242" t="n"/>
      <c r="C162" s="168" t="inlineStr">
        <is>
          <t>08.4.03.03-0030</t>
        </is>
      </c>
      <c r="D162" s="169" t="inlineStr">
        <is>
          <t>Горячекатаная арматурная сталь периодического профиля класса А-III, диаметром 8 мм</t>
        </is>
      </c>
      <c r="E162" s="276" t="inlineStr">
        <is>
          <t>т</t>
        </is>
      </c>
      <c r="F162" s="168" t="n">
        <v>0.42976</v>
      </c>
      <c r="G162" s="172" t="n">
        <v>8102.64</v>
      </c>
      <c r="H162" s="172">
        <f>ROUND(F162*G162,2)</f>
        <v/>
      </c>
      <c r="I162" s="179" t="n"/>
    </row>
    <row r="163" ht="25.5" customHeight="1" s="197">
      <c r="A163" s="176" t="n">
        <v>147</v>
      </c>
      <c r="B163" s="242" t="n"/>
      <c r="C163" s="168" t="inlineStr">
        <is>
          <t>01.2.03.03-0045</t>
        </is>
      </c>
      <c r="D163" s="169" t="inlineStr">
        <is>
          <t>Мастика битумно-полимерная (расход - 2,4кг/м2, ФЕР08-01-003-07)</t>
        </is>
      </c>
      <c r="E163" s="276" t="inlineStr">
        <is>
          <t>т</t>
        </is>
      </c>
      <c r="F163" s="168" t="n">
        <v>2.1504</v>
      </c>
      <c r="G163" s="172" t="n">
        <v>1500</v>
      </c>
      <c r="H163" s="172">
        <f>ROUND(F163*G163,2)</f>
        <v/>
      </c>
      <c r="I163" s="179" t="n"/>
    </row>
    <row r="164" ht="25.5" customHeight="1" s="197">
      <c r="A164" s="176" t="n">
        <v>148</v>
      </c>
      <c r="B164" s="242" t="n"/>
      <c r="C164" s="168" t="inlineStr">
        <is>
          <t>01.7.15.03-0035</t>
        </is>
      </c>
      <c r="D164" s="169" t="inlineStr">
        <is>
          <t>Болты с гайками и шайбами оцинкованные, диаметр 20 мм (Болты -листы чертежей под опоры)</t>
        </is>
      </c>
      <c r="E164" s="276" t="inlineStr">
        <is>
          <t>кг</t>
        </is>
      </c>
      <c r="F164" s="168" t="n">
        <v>129</v>
      </c>
      <c r="G164" s="172" t="n">
        <v>24.97</v>
      </c>
      <c r="H164" s="172">
        <f>ROUND(F164*G164,2)</f>
        <v/>
      </c>
      <c r="I164" s="179" t="n"/>
    </row>
    <row r="165" ht="25.5" customHeight="1" s="197">
      <c r="A165" s="176" t="n">
        <v>149</v>
      </c>
      <c r="B165" s="242" t="n"/>
      <c r="C165" s="168" t="inlineStr">
        <is>
          <t>14.4.01.20-0001</t>
        </is>
      </c>
      <c r="D165" s="169" t="inlineStr">
        <is>
          <t>Грунт-краска антикоррозионная цинкнаполненная ЦХСК- 1467</t>
        </is>
      </c>
      <c r="E165" s="276" t="inlineStr">
        <is>
          <t>т</t>
        </is>
      </c>
      <c r="F165" s="168" t="n">
        <v>0.027392</v>
      </c>
      <c r="G165" s="172" t="n">
        <v>107351.35</v>
      </c>
      <c r="H165" s="172">
        <f>ROUND(F165*G165,2)</f>
        <v/>
      </c>
      <c r="I165" s="179" t="n"/>
    </row>
    <row r="166" ht="25.5" customHeight="1" s="197">
      <c r="A166" s="176" t="n">
        <v>150</v>
      </c>
      <c r="B166" s="242" t="n"/>
      <c r="C166" s="168" t="inlineStr">
        <is>
          <t>20.2.10.03-0002</t>
        </is>
      </c>
      <c r="D166" s="169" t="inlineStr">
        <is>
          <t>Наконечники кабельные медные для электротехнических установок</t>
        </is>
      </c>
      <c r="E166" s="276" t="inlineStr">
        <is>
          <t>100 шт</t>
        </is>
      </c>
      <c r="F166" s="168" t="n">
        <v>0.714</v>
      </c>
      <c r="G166" s="172" t="n">
        <v>3986</v>
      </c>
      <c r="H166" s="172">
        <f>ROUND(F166*G166,2)</f>
        <v/>
      </c>
      <c r="I166" s="179" t="n"/>
    </row>
    <row r="167" ht="25.5" customHeight="1" s="197">
      <c r="A167" s="176" t="n">
        <v>151</v>
      </c>
      <c r="B167" s="242" t="n"/>
      <c r="C167" s="168" t="inlineStr">
        <is>
          <t>08.4.03.03-0031</t>
        </is>
      </c>
      <c r="D167" s="169" t="inlineStr">
        <is>
          <t>Горячекатаная арматурная сталь периодического профиля класса А-III, диаметром 10 мм</t>
        </is>
      </c>
      <c r="E167" s="276" t="inlineStr">
        <is>
          <t>т</t>
        </is>
      </c>
      <c r="F167" s="168" t="n">
        <v>0.336</v>
      </c>
      <c r="G167" s="172" t="n">
        <v>8014.15</v>
      </c>
      <c r="H167" s="172">
        <f>ROUND(F167*G167,2)</f>
        <v/>
      </c>
      <c r="I167" s="179" t="n"/>
    </row>
    <row r="168">
      <c r="A168" s="176" t="n">
        <v>152</v>
      </c>
      <c r="B168" s="242" t="n"/>
      <c r="C168" s="168" t="inlineStr">
        <is>
          <t>20.1.02.22-0013</t>
        </is>
      </c>
      <c r="D168" s="169" t="inlineStr">
        <is>
          <t>Ушко специальное УС-7-16</t>
        </is>
      </c>
      <c r="E168" s="276" t="inlineStr">
        <is>
          <t>шт</t>
        </is>
      </c>
      <c r="F168" s="168" t="n">
        <v>30</v>
      </c>
      <c r="G168" s="172" t="n">
        <v>88.97</v>
      </c>
      <c r="H168" s="172">
        <f>ROUND(F168*G168,2)</f>
        <v/>
      </c>
      <c r="I168" s="179" t="n"/>
    </row>
    <row r="169">
      <c r="A169" s="176" t="n">
        <v>153</v>
      </c>
      <c r="B169" s="242" t="n"/>
      <c r="C169" s="168" t="inlineStr">
        <is>
          <t>14.4.01.20-0012</t>
        </is>
      </c>
      <c r="D169" s="169" t="inlineStr">
        <is>
          <t>Грунтовка: цинкнаполненная Цинар</t>
        </is>
      </c>
      <c r="E169" s="276" t="inlineStr">
        <is>
          <t>т</t>
        </is>
      </c>
      <c r="F169" s="168" t="n">
        <v>0.030084</v>
      </c>
      <c r="G169" s="172" t="n">
        <v>86794.72</v>
      </c>
      <c r="H169" s="172">
        <f>ROUND(F169*G169,2)</f>
        <v/>
      </c>
      <c r="I169" s="179" t="n"/>
    </row>
    <row r="170" ht="25.5" customHeight="1" s="197">
      <c r="A170" s="176" t="n">
        <v>154</v>
      </c>
      <c r="B170" s="242" t="n"/>
      <c r="C170" s="168" t="inlineStr">
        <is>
          <t>20.1.01.12-0004</t>
        </is>
      </c>
      <c r="D170" s="169" t="inlineStr">
        <is>
          <t>Зажим поддерживающий 3ПГН-5-7 (Зажим поддерживающий 2ПГН-5-7)</t>
        </is>
      </c>
      <c r="E170" s="276" t="inlineStr">
        <is>
          <t>шт</t>
        </is>
      </c>
      <c r="F170" s="168" t="n">
        <v>3</v>
      </c>
      <c r="G170" s="172" t="n">
        <v>809.8099999999999</v>
      </c>
      <c r="H170" s="172">
        <f>ROUND(F170*G170,2)</f>
        <v/>
      </c>
      <c r="I170" s="179" t="n"/>
    </row>
    <row r="171">
      <c r="A171" s="176" t="n">
        <v>155</v>
      </c>
      <c r="B171" s="242" t="n"/>
      <c r="C171" s="168" t="inlineStr">
        <is>
          <t>20.5.04.04-0014</t>
        </is>
      </c>
      <c r="D171" s="169" t="inlineStr">
        <is>
          <t>Зажим натяжной НАС-450-1</t>
        </is>
      </c>
      <c r="E171" s="276" t="inlineStr">
        <is>
          <t>шт</t>
        </is>
      </c>
      <c r="F171" s="168" t="n">
        <v>11</v>
      </c>
      <c r="G171" s="172" t="n">
        <v>218.69</v>
      </c>
      <c r="H171" s="172">
        <f>ROUND(F171*G171,2)</f>
        <v/>
      </c>
      <c r="I171" s="179" t="n"/>
    </row>
    <row r="172" ht="25.5" customHeight="1" s="197">
      <c r="A172" s="176" t="n">
        <v>156</v>
      </c>
      <c r="B172" s="242" t="n"/>
      <c r="C172" s="168" t="inlineStr">
        <is>
          <t>14.4.01.17-0012</t>
        </is>
      </c>
      <c r="D172" s="169" t="inlineStr">
        <is>
          <t>Грунтовка полиуретановая цинконаполненая, композиция ЦИНОТАН</t>
        </is>
      </c>
      <c r="E172" s="276" t="inlineStr">
        <is>
          <t>кг</t>
        </is>
      </c>
      <c r="F172" s="168" t="n">
        <v>19.2</v>
      </c>
      <c r="G172" s="172" t="n">
        <v>119.15</v>
      </c>
      <c r="H172" s="172">
        <f>ROUND(F172*G172,2)</f>
        <v/>
      </c>
      <c r="I172" s="179" t="n"/>
    </row>
    <row r="173">
      <c r="A173" s="176" t="n">
        <v>157</v>
      </c>
      <c r="B173" s="242" t="n"/>
      <c r="C173" s="168" t="inlineStr">
        <is>
          <t>22.2.02.04-0042</t>
        </is>
      </c>
      <c r="D173" s="169" t="inlineStr">
        <is>
          <t>Звено промежуточное трехлапчатое ПРТ-7/12-2</t>
        </is>
      </c>
      <c r="E173" s="276" t="inlineStr">
        <is>
          <t>шт</t>
        </is>
      </c>
      <c r="F173" s="168" t="n">
        <v>57</v>
      </c>
      <c r="G173" s="172" t="n">
        <v>40.06</v>
      </c>
      <c r="H173" s="172">
        <f>ROUND(F173*G173,2)</f>
        <v/>
      </c>
      <c r="I173" s="179" t="n"/>
    </row>
    <row r="174">
      <c r="A174" s="176" t="n">
        <v>158</v>
      </c>
      <c r="B174" s="242" t="n"/>
      <c r="C174" s="168" t="inlineStr">
        <is>
          <t>01.7.07.12-0024</t>
        </is>
      </c>
      <c r="D174" s="169" t="inlineStr">
        <is>
          <t>Пленка полиэтиленовая толщиной 0,15 мм</t>
        </is>
      </c>
      <c r="E174" s="276" t="inlineStr">
        <is>
          <t>м2</t>
        </is>
      </c>
      <c r="F174" s="168" t="n">
        <v>615.83</v>
      </c>
      <c r="G174" s="172" t="n">
        <v>3.62</v>
      </c>
      <c r="H174" s="172">
        <f>ROUND(F174*G174,2)</f>
        <v/>
      </c>
      <c r="I174" s="179" t="n"/>
    </row>
    <row r="175">
      <c r="A175" s="176" t="n">
        <v>159</v>
      </c>
      <c r="B175" s="242" t="n"/>
      <c r="C175" s="168" t="inlineStr">
        <is>
          <t>20.1.02.22-0006</t>
        </is>
      </c>
      <c r="D175" s="169" t="inlineStr">
        <is>
          <t>Ушко однолапчатое У1-12-16</t>
        </is>
      </c>
      <c r="E175" s="276" t="inlineStr">
        <is>
          <t>шт</t>
        </is>
      </c>
      <c r="F175" s="168" t="n">
        <v>16</v>
      </c>
      <c r="G175" s="172" t="n">
        <v>137.86</v>
      </c>
      <c r="H175" s="172">
        <f>ROUND(F175*G175,2)</f>
        <v/>
      </c>
      <c r="I175" s="179" t="n"/>
    </row>
    <row r="176" ht="25.5" customHeight="1" s="197">
      <c r="A176" s="176" t="n">
        <v>160</v>
      </c>
      <c r="B176" s="242" t="n"/>
      <c r="C176" s="168" t="inlineStr">
        <is>
          <t>04.1.02.05-0031</t>
        </is>
      </c>
      <c r="D176" s="169" t="inlineStr">
        <is>
          <t>Бетон тяжелый, крупность заполнителя 10 мм, класс В30 (М400)</t>
        </is>
      </c>
      <c r="E176" s="276" t="inlineStr">
        <is>
          <t>м3</t>
        </is>
      </c>
      <c r="F176" s="168" t="n">
        <v>2.4482</v>
      </c>
      <c r="G176" s="172" t="n">
        <v>900.35</v>
      </c>
      <c r="H176" s="172">
        <f>ROUND(F176*G176,2)</f>
        <v/>
      </c>
      <c r="I176" s="179" t="n"/>
    </row>
    <row r="177">
      <c r="A177" s="176" t="n">
        <v>161</v>
      </c>
      <c r="B177" s="242" t="n"/>
      <c r="C177" s="168" t="inlineStr">
        <is>
          <t>20.1.02.05-0011</t>
        </is>
      </c>
      <c r="D177" s="169" t="inlineStr">
        <is>
          <t>Коромысло универсальное 2КУ-12-1</t>
        </is>
      </c>
      <c r="E177" s="276" t="inlineStr">
        <is>
          <t>шт</t>
        </is>
      </c>
      <c r="F177" s="168" t="n">
        <v>17</v>
      </c>
      <c r="G177" s="172" t="n">
        <v>127.11</v>
      </c>
      <c r="H177" s="172">
        <f>ROUND(F177*G177,2)</f>
        <v/>
      </c>
      <c r="I177" s="179" t="n"/>
    </row>
    <row r="178">
      <c r="A178" s="176" t="n">
        <v>162</v>
      </c>
      <c r="B178" s="242" t="n"/>
      <c r="C178" s="168" t="inlineStr">
        <is>
          <t>20.1.02.22-0001</t>
        </is>
      </c>
      <c r="D178" s="169" t="inlineStr">
        <is>
          <t>Ушко двухлапчатое укороченное У2К-7-16</t>
        </is>
      </c>
      <c r="E178" s="276" t="inlineStr">
        <is>
          <t>шт</t>
        </is>
      </c>
      <c r="F178" s="168" t="n">
        <v>61</v>
      </c>
      <c r="G178" s="172" t="n">
        <v>34.73</v>
      </c>
      <c r="H178" s="172">
        <f>ROUND(F178*G178,2)</f>
        <v/>
      </c>
      <c r="I178" s="179" t="n"/>
    </row>
    <row r="179">
      <c r="A179" s="176" t="n">
        <v>163</v>
      </c>
      <c r="B179" s="242" t="n"/>
      <c r="C179" s="168" t="inlineStr">
        <is>
          <t>01.4.01.03-0153</t>
        </is>
      </c>
      <c r="D179" s="169" t="inlineStr">
        <is>
          <t>Долота шнековые диаметром 250 мм</t>
        </is>
      </c>
      <c r="E179" s="276" t="inlineStr">
        <is>
          <t>шт</t>
        </is>
      </c>
      <c r="F179" s="168" t="n">
        <v>3.0058</v>
      </c>
      <c r="G179" s="172" t="n">
        <v>699.6</v>
      </c>
      <c r="H179" s="172">
        <f>ROUND(F179*G179,2)</f>
        <v/>
      </c>
      <c r="I179" s="179" t="n"/>
    </row>
    <row r="180">
      <c r="A180" s="176" t="n">
        <v>164</v>
      </c>
      <c r="B180" s="242" t="n"/>
      <c r="C180" s="168" t="inlineStr">
        <is>
          <t>999-9950</t>
        </is>
      </c>
      <c r="D180" s="169" t="inlineStr">
        <is>
          <t>Вспомогательные ненормируемые материалы</t>
        </is>
      </c>
      <c r="E180" s="276" t="inlineStr">
        <is>
          <t>руб</t>
        </is>
      </c>
      <c r="F180" s="168" t="n">
        <v>1998.7125</v>
      </c>
      <c r="G180" s="172" t="n">
        <v>1</v>
      </c>
      <c r="H180" s="172">
        <f>ROUND(F180*G180,2)</f>
        <v/>
      </c>
      <c r="I180" s="179" t="n"/>
    </row>
    <row r="181" ht="38.25" customHeight="1" s="197">
      <c r="A181" s="176" t="n">
        <v>165</v>
      </c>
      <c r="B181" s="242" t="n"/>
      <c r="C181" s="168" t="inlineStr">
        <is>
          <t>20.5.04.04-0061</t>
        </is>
      </c>
      <c r="D181" s="169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6" t="inlineStr">
        <is>
          <t>шт</t>
        </is>
      </c>
      <c r="F181" s="168" t="n">
        <v>5</v>
      </c>
      <c r="G181" s="172" t="n">
        <v>389.85</v>
      </c>
      <c r="H181" s="172">
        <f>ROUND(F181*G181,2)</f>
        <v/>
      </c>
      <c r="I181" s="179" t="n"/>
    </row>
    <row r="182">
      <c r="A182" s="176" t="n">
        <v>166</v>
      </c>
      <c r="B182" s="242" t="n"/>
      <c r="C182" s="168" t="inlineStr">
        <is>
          <t>14.5.09.11-0102</t>
        </is>
      </c>
      <c r="D182" s="169" t="inlineStr">
        <is>
          <t>Уайт-спирит</t>
        </is>
      </c>
      <c r="E182" s="276" t="inlineStr">
        <is>
          <t>кг</t>
        </is>
      </c>
      <c r="F182" s="168" t="n">
        <v>287.458</v>
      </c>
      <c r="G182" s="172" t="n">
        <v>6.67</v>
      </c>
      <c r="H182" s="172">
        <f>ROUND(F182*G182,2)</f>
        <v/>
      </c>
      <c r="I182" s="179" t="n"/>
    </row>
    <row r="183">
      <c r="A183" s="176" t="n">
        <v>167</v>
      </c>
      <c r="B183" s="242" t="n"/>
      <c r="C183" s="168" t="inlineStr">
        <is>
          <t>20.1.02.21-0043</t>
        </is>
      </c>
      <c r="D183" s="169" t="inlineStr">
        <is>
          <t>Узел крепления КГП-7-3</t>
        </is>
      </c>
      <c r="E183" s="276" t="inlineStr">
        <is>
          <t>шт</t>
        </is>
      </c>
      <c r="F183" s="168" t="n">
        <v>74</v>
      </c>
      <c r="G183" s="172" t="n">
        <v>25.55</v>
      </c>
      <c r="H183" s="172">
        <f>ROUND(F183*G183,2)</f>
        <v/>
      </c>
      <c r="I183" s="179" t="n"/>
    </row>
    <row r="184" ht="25.5" customHeight="1" s="197">
      <c r="A184" s="176" t="n">
        <v>168</v>
      </c>
      <c r="B184" s="242" t="n"/>
      <c r="C184" s="168" t="inlineStr">
        <is>
          <t>20.1.02.05-0013</t>
        </is>
      </c>
      <c r="D184" s="169" t="inlineStr">
        <is>
          <t>Коромысло универсальное трехлучевое 3КУ-16-1 (Коромысло двухлучевое 2КЛ-12/16-1)</t>
        </is>
      </c>
      <c r="E184" s="276" t="inlineStr">
        <is>
          <t>шт</t>
        </is>
      </c>
      <c r="F184" s="168" t="n">
        <v>4</v>
      </c>
      <c r="G184" s="172" t="n">
        <v>470.86</v>
      </c>
      <c r="H184" s="172">
        <f>ROUND(F184*G184,2)</f>
        <v/>
      </c>
      <c r="I184" s="179" t="n"/>
    </row>
    <row r="185" ht="25.5" customHeight="1" s="197">
      <c r="A185" s="176" t="n">
        <v>169</v>
      </c>
      <c r="B185" s="242" t="n"/>
      <c r="C185" s="168" t="inlineStr">
        <is>
          <t>23.5.01.01-0032</t>
        </is>
      </c>
      <c r="D185" s="169" t="inlineStr">
        <is>
          <t>Трубы стальные диаметром 325 мм толщина стенок 6 мм</t>
        </is>
      </c>
      <c r="E185" s="276" t="inlineStr">
        <is>
          <t>м</t>
        </is>
      </c>
      <c r="F185" s="168" t="n">
        <v>4.8</v>
      </c>
      <c r="G185" s="172" t="n">
        <v>388.14</v>
      </c>
      <c r="H185" s="172">
        <f>ROUND(F185*G185,2)</f>
        <v/>
      </c>
      <c r="I185" s="179" t="n"/>
    </row>
    <row r="186">
      <c r="A186" s="176" t="n">
        <v>170</v>
      </c>
      <c r="B186" s="242" t="n"/>
      <c r="C186" s="168" t="inlineStr">
        <is>
          <t>22.2.02.04-0009</t>
        </is>
      </c>
      <c r="D186" s="169" t="inlineStr">
        <is>
          <t>Звено промежуточное монтажное ПТМ-12-3</t>
        </is>
      </c>
      <c r="E186" s="276" t="inlineStr">
        <is>
          <t>шт</t>
        </is>
      </c>
      <c r="F186" s="168" t="n">
        <v>17</v>
      </c>
      <c r="G186" s="172" t="n">
        <v>103.63</v>
      </c>
      <c r="H186" s="172">
        <f>ROUND(F186*G186,2)</f>
        <v/>
      </c>
      <c r="I186" s="179" t="n"/>
    </row>
    <row r="187">
      <c r="A187" s="176" t="n">
        <v>171</v>
      </c>
      <c r="B187" s="242" t="n"/>
      <c r="C187" s="168" t="inlineStr">
        <is>
          <t>01.7.15.10-0038</t>
        </is>
      </c>
      <c r="D187" s="169" t="inlineStr">
        <is>
          <t>Скоба трехлапчатая СКТ-16-1</t>
        </is>
      </c>
      <c r="E187" s="276" t="inlineStr">
        <is>
          <t>шт</t>
        </is>
      </c>
      <c r="F187" s="168" t="n">
        <v>15</v>
      </c>
      <c r="G187" s="172" t="n">
        <v>113.53</v>
      </c>
      <c r="H187" s="172">
        <f>ROUND(F187*G187,2)</f>
        <v/>
      </c>
      <c r="I187" s="179" t="n"/>
    </row>
    <row r="188" ht="25.5" customHeight="1" s="197">
      <c r="A188" s="176" t="n">
        <v>172</v>
      </c>
      <c r="B188" s="242" t="n"/>
      <c r="C188" s="168" t="inlineStr">
        <is>
          <t>14.2.01.05-0001</t>
        </is>
      </c>
      <c r="D188" s="169" t="inlineStr">
        <is>
          <t>Композиция "Алпол" (на основе термопластичных полимеров)</t>
        </is>
      </c>
      <c r="E188" s="276" t="inlineStr">
        <is>
          <t>кг</t>
        </is>
      </c>
      <c r="F188" s="168" t="n">
        <v>30.6</v>
      </c>
      <c r="G188" s="172" t="n">
        <v>54.99</v>
      </c>
      <c r="H188" s="172">
        <f>ROUND(F188*G188,2)</f>
        <v/>
      </c>
      <c r="I188" s="179" t="n"/>
    </row>
    <row r="189">
      <c r="A189" s="176" t="n">
        <v>173</v>
      </c>
      <c r="B189" s="242" t="n"/>
      <c r="C189" s="168" t="inlineStr">
        <is>
          <t>01.7.15.10-0034</t>
        </is>
      </c>
      <c r="D189" s="169" t="inlineStr">
        <is>
          <t>Скоба СК-16-1А</t>
        </is>
      </c>
      <c r="E189" s="276" t="inlineStr">
        <is>
          <t>шт</t>
        </is>
      </c>
      <c r="F189" s="168" t="n">
        <v>23</v>
      </c>
      <c r="G189" s="172" t="n">
        <v>70.76000000000001</v>
      </c>
      <c r="H189" s="172">
        <f>ROUND(F189*G189,2)</f>
        <v/>
      </c>
      <c r="I189" s="179" t="n"/>
    </row>
    <row r="190">
      <c r="A190" s="176" t="n">
        <v>174</v>
      </c>
      <c r="B190" s="242" t="n"/>
      <c r="C190" s="168" t="inlineStr">
        <is>
          <t>01.4.01.03-0153</t>
        </is>
      </c>
      <c r="D190" s="169" t="inlineStr">
        <is>
          <t>Долота шнековые диаметром 300 мм</t>
        </is>
      </c>
      <c r="E190" s="276" t="inlineStr">
        <is>
          <t>шт</t>
        </is>
      </c>
      <c r="F190" s="168" t="n">
        <v>2.21706</v>
      </c>
      <c r="G190" s="172" t="n">
        <v>699.6</v>
      </c>
      <c r="H190" s="172">
        <f>ROUND(F190*G190,2)</f>
        <v/>
      </c>
      <c r="I190" s="179" t="n"/>
    </row>
    <row r="191">
      <c r="A191" s="176" t="n">
        <v>175</v>
      </c>
      <c r="B191" s="242" t="n"/>
      <c r="C191" s="168" t="inlineStr">
        <is>
          <t>01.2.03.03-0013</t>
        </is>
      </c>
      <c r="D191" s="169" t="inlineStr">
        <is>
          <t>Мастика битумная кровельная горячая</t>
        </is>
      </c>
      <c r="E191" s="276" t="inlineStr">
        <is>
          <t>т</t>
        </is>
      </c>
      <c r="F191" s="168" t="n">
        <v>0.453696</v>
      </c>
      <c r="G191" s="172" t="n">
        <v>3390</v>
      </c>
      <c r="H191" s="172">
        <f>ROUND(F191*G191,2)</f>
        <v/>
      </c>
      <c r="I191" s="179" t="n"/>
    </row>
    <row r="192">
      <c r="A192" s="176" t="n">
        <v>176</v>
      </c>
      <c r="B192" s="242" t="n"/>
      <c r="C192" s="168" t="inlineStr">
        <is>
          <t>20.1.02.21-0044</t>
        </is>
      </c>
      <c r="D192" s="169" t="inlineStr">
        <is>
          <t>Узел крепления КГП-7-5</t>
        </is>
      </c>
      <c r="E192" s="276" t="inlineStr">
        <is>
          <t>шт</t>
        </is>
      </c>
      <c r="F192" s="168" t="n">
        <v>32</v>
      </c>
      <c r="G192" s="172" t="n">
        <v>40.88</v>
      </c>
      <c r="H192" s="172">
        <f>ROUND(F192*G192,2)</f>
        <v/>
      </c>
      <c r="I192" s="179" t="n"/>
    </row>
    <row r="193">
      <c r="A193" s="176" t="n">
        <v>177</v>
      </c>
      <c r="B193" s="242" t="n"/>
      <c r="C193" s="168" t="inlineStr">
        <is>
          <t>11.2.13.04-0011</t>
        </is>
      </c>
      <c r="D193" s="169" t="inlineStr">
        <is>
          <t>Щиты из досок толщиной 25 мм</t>
        </is>
      </c>
      <c r="E193" s="276" t="inlineStr">
        <is>
          <t>м2</t>
        </is>
      </c>
      <c r="F193" s="168" t="n">
        <v>35.587907</v>
      </c>
      <c r="G193" s="172" t="n">
        <v>35.53</v>
      </c>
      <c r="H193" s="172">
        <f>ROUND(F193*G193,2)</f>
        <v/>
      </c>
      <c r="I193" s="179" t="n"/>
    </row>
    <row r="194">
      <c r="A194" s="176" t="n">
        <v>178</v>
      </c>
      <c r="B194" s="242" t="n"/>
      <c r="C194" s="168" t="inlineStr">
        <is>
          <t>01.7.20.08-0031</t>
        </is>
      </c>
      <c r="D194" s="169" t="inlineStr">
        <is>
          <t>Бязь суровая арт. 6804</t>
        </is>
      </c>
      <c r="E194" s="276" t="inlineStr">
        <is>
          <t>10 м2</t>
        </is>
      </c>
      <c r="F194" s="168" t="n">
        <v>15.76</v>
      </c>
      <c r="G194" s="172" t="n">
        <v>79.09999999999999</v>
      </c>
      <c r="H194" s="172">
        <f>ROUND(F194*G194,2)</f>
        <v/>
      </c>
      <c r="I194" s="179" t="n"/>
    </row>
    <row r="195">
      <c r="A195" s="176" t="n">
        <v>179</v>
      </c>
      <c r="B195" s="242" t="n"/>
      <c r="C195" s="168" t="inlineStr">
        <is>
          <t>20.5.04.04-0009</t>
        </is>
      </c>
      <c r="D195" s="169" t="inlineStr">
        <is>
          <t>Зажим натяжной НАС-240-1,2</t>
        </is>
      </c>
      <c r="E195" s="276" t="inlineStr">
        <is>
          <t>шт</t>
        </is>
      </c>
      <c r="F195" s="168" t="n">
        <v>8</v>
      </c>
      <c r="G195" s="172" t="n">
        <v>150.13</v>
      </c>
      <c r="H195" s="172">
        <f>ROUND(F195*G195,2)</f>
        <v/>
      </c>
      <c r="I195" s="179" t="n"/>
    </row>
    <row r="196" ht="25.5" customHeight="1" s="197">
      <c r="A196" s="176" t="n">
        <v>180</v>
      </c>
      <c r="B196" s="242" t="n"/>
      <c r="C196" s="168" t="inlineStr">
        <is>
          <t>01.7.15.03-0035</t>
        </is>
      </c>
      <c r="D196" s="169" t="inlineStr">
        <is>
          <t>Болты с гайками и шайбами оцинкованные, диаметр 20 мм</t>
        </is>
      </c>
      <c r="E196" s="276" t="inlineStr">
        <is>
          <t>кг</t>
        </is>
      </c>
      <c r="F196" s="168" t="n">
        <v>48</v>
      </c>
      <c r="G196" s="172" t="n">
        <v>24.97</v>
      </c>
      <c r="H196" s="172">
        <f>ROUND(F196*G196,2)</f>
        <v/>
      </c>
      <c r="I196" s="179" t="n"/>
    </row>
    <row r="197">
      <c r="A197" s="176" t="n">
        <v>181</v>
      </c>
      <c r="B197" s="242" t="n"/>
      <c r="C197" s="168" t="inlineStr">
        <is>
          <t>01.7.11.07-0034</t>
        </is>
      </c>
      <c r="D197" s="169" t="inlineStr">
        <is>
          <t>Электроды диаметром 4 мм Э42А</t>
        </is>
      </c>
      <c r="E197" s="276" t="inlineStr">
        <is>
          <t>кг</t>
        </is>
      </c>
      <c r="F197" s="168" t="n">
        <v>105.66</v>
      </c>
      <c r="G197" s="172" t="n">
        <v>10.57</v>
      </c>
      <c r="H197" s="172">
        <f>ROUND(F197*G197,2)</f>
        <v/>
      </c>
      <c r="I197" s="179" t="n"/>
    </row>
    <row r="198">
      <c r="A198" s="176" t="n">
        <v>182</v>
      </c>
      <c r="B198" s="242" t="n"/>
      <c r="C198" s="168" t="inlineStr">
        <is>
          <t>01.7.15.10-0037</t>
        </is>
      </c>
      <c r="D198" s="169" t="inlineStr">
        <is>
          <t>Скоба трехлапчатая СКТ-12-1</t>
        </is>
      </c>
      <c r="E198" s="276" t="inlineStr">
        <is>
          <t>шт</t>
        </is>
      </c>
      <c r="F198" s="168" t="n">
        <v>16</v>
      </c>
      <c r="G198" s="172" t="n">
        <v>69.63</v>
      </c>
      <c r="H198" s="172">
        <f>ROUND(F198*G198,2)</f>
        <v/>
      </c>
      <c r="I198" s="179" t="n"/>
    </row>
    <row r="199" ht="25.5" customHeight="1" s="197">
      <c r="A199" s="176" t="n">
        <v>183</v>
      </c>
      <c r="B199" s="242" t="n"/>
      <c r="C199" s="168" t="inlineStr">
        <is>
          <t>11.1.03.06-0087</t>
        </is>
      </c>
      <c r="D199" s="169" t="inlineStr">
        <is>
          <t>Доски обрезные хвойных пород длиной 4-6,5 м, шириной 75-150 мм, толщиной 25 мм, III сорта</t>
        </is>
      </c>
      <c r="E199" s="276" t="inlineStr">
        <is>
          <t>м3</t>
        </is>
      </c>
      <c r="F199" s="168" t="n">
        <v>0.996472</v>
      </c>
      <c r="G199" s="172" t="n">
        <v>1100</v>
      </c>
      <c r="H199" s="172">
        <f>ROUND(F199*G199,2)</f>
        <v/>
      </c>
      <c r="I199" s="179" t="n"/>
    </row>
    <row r="200">
      <c r="A200" s="176" t="n">
        <v>184</v>
      </c>
      <c r="B200" s="242" t="n"/>
      <c r="C200" s="168" t="inlineStr">
        <is>
          <t>11.2.13.04-0012</t>
        </is>
      </c>
      <c r="D200" s="169" t="inlineStr">
        <is>
          <t>Щиты из досок толщиной 40 мм</t>
        </is>
      </c>
      <c r="E200" s="276" t="inlineStr">
        <is>
          <t>м2</t>
        </is>
      </c>
      <c r="F200" s="168" t="n">
        <v>18.5042</v>
      </c>
      <c r="G200" s="172" t="n">
        <v>57.63</v>
      </c>
      <c r="H200" s="172">
        <f>ROUND(F200*G200,2)</f>
        <v/>
      </c>
      <c r="I200" s="179" t="n"/>
    </row>
    <row r="201">
      <c r="A201" s="176" t="n">
        <v>185</v>
      </c>
      <c r="B201" s="242" t="n"/>
      <c r="C201" s="168" t="inlineStr">
        <is>
          <t>20.1.01.12-0016</t>
        </is>
      </c>
      <c r="D201" s="169" t="inlineStr">
        <is>
          <t>Зажим поддерживающий ПГН-5-3</t>
        </is>
      </c>
      <c r="E201" s="276" t="inlineStr">
        <is>
          <t>шт</t>
        </is>
      </c>
      <c r="F201" s="168" t="n">
        <v>4</v>
      </c>
      <c r="G201" s="172" t="n">
        <v>266.27</v>
      </c>
      <c r="H201" s="172">
        <f>ROUND(F201*G201,2)</f>
        <v/>
      </c>
      <c r="I201" s="179" t="n"/>
    </row>
    <row r="202" ht="25.5" customHeight="1" s="197">
      <c r="A202" s="176" t="n">
        <v>186</v>
      </c>
      <c r="B202" s="242" t="n"/>
      <c r="C202" s="168" t="inlineStr">
        <is>
          <t>11.1.03.06-0095</t>
        </is>
      </c>
      <c r="D202" s="169" t="inlineStr">
        <is>
          <t>Доски обрезные хвойных пород длиной 4-6,5 м, шириной 75-150 мм, толщиной 44 мм и более, III сорта</t>
        </is>
      </c>
      <c r="E202" s="276" t="inlineStr">
        <is>
          <t>м3</t>
        </is>
      </c>
      <c r="F202" s="168" t="n">
        <v>0.9967009999999999</v>
      </c>
      <c r="G202" s="172" t="n">
        <v>1056</v>
      </c>
      <c r="H202" s="172">
        <f>ROUND(F202*G202,2)</f>
        <v/>
      </c>
      <c r="I202" s="179" t="n"/>
    </row>
    <row r="203" ht="25.5" customHeight="1" s="197">
      <c r="A203" s="176" t="n">
        <v>187</v>
      </c>
      <c r="B203" s="242" t="n"/>
      <c r="C203" s="168" t="inlineStr">
        <is>
          <t>23.5.01.01-0014</t>
        </is>
      </c>
      <c r="D203" s="169" t="inlineStr">
        <is>
          <t>Трубы стальные сварные  наружным диаметром 219 мм толщина стенок 6,5 мм</t>
        </is>
      </c>
      <c r="E203" s="276" t="inlineStr">
        <is>
          <t>м</t>
        </is>
      </c>
      <c r="F203" s="168" t="n">
        <v>3.6</v>
      </c>
      <c r="G203" s="172" t="n">
        <v>288.42</v>
      </c>
      <c r="H203" s="172">
        <f>ROUND(F203*G203,2)</f>
        <v/>
      </c>
      <c r="I203" s="179" t="n"/>
    </row>
    <row r="204" ht="25.5" customHeight="1" s="197">
      <c r="A204" s="176" t="n">
        <v>188</v>
      </c>
      <c r="B204" s="242" t="n"/>
      <c r="C204" s="168" t="inlineStr">
        <is>
          <t>08.3.09.01-0071</t>
        </is>
      </c>
      <c r="D204" s="169" t="inlineStr">
        <is>
          <t>Профилированный настил оцинкованный С21-1000-0,9 (С21-1000-0,7)</t>
        </is>
      </c>
      <c r="E204" s="276" t="inlineStr">
        <is>
          <t>т</t>
        </is>
      </c>
      <c r="F204" s="168" t="n">
        <v>0.1</v>
      </c>
      <c r="G204" s="172" t="n">
        <v>9965.860000000001</v>
      </c>
      <c r="H204" s="172">
        <f>ROUND(F204*G204,2)</f>
        <v/>
      </c>
      <c r="I204" s="179" t="n"/>
    </row>
    <row r="205" ht="25.5" customHeight="1" s="197">
      <c r="A205" s="176" t="n">
        <v>189</v>
      </c>
      <c r="B205" s="242" t="n"/>
      <c r="C205" s="168" t="inlineStr">
        <is>
          <t>25.2.01.10-0005</t>
        </is>
      </c>
      <c r="D205" s="169" t="inlineStr">
        <is>
          <t>Коромысло для компенсированной анкеровки (КС-159) (Коромысло однореберное КТ3-7-1)</t>
        </is>
      </c>
      <c r="E205" s="276" t="inlineStr">
        <is>
          <t>шт</t>
        </is>
      </c>
      <c r="F205" s="168" t="n">
        <v>4</v>
      </c>
      <c r="G205" s="172" t="n">
        <v>219.78</v>
      </c>
      <c r="H205" s="172">
        <f>ROUND(F205*G205,2)</f>
        <v/>
      </c>
      <c r="I205" s="179" t="n"/>
    </row>
    <row r="206">
      <c r="A206" s="176" t="n">
        <v>190</v>
      </c>
      <c r="B206" s="242" t="n"/>
      <c r="C206" s="168" t="inlineStr">
        <is>
          <t>01.7.11.07-0054</t>
        </is>
      </c>
      <c r="D206" s="169" t="inlineStr">
        <is>
          <t>Электроды диаметром 6 мм Э42</t>
        </is>
      </c>
      <c r="E206" s="276" t="inlineStr">
        <is>
          <t>т</t>
        </is>
      </c>
      <c r="F206" s="168" t="n">
        <v>0.092501</v>
      </c>
      <c r="G206" s="172" t="n">
        <v>9424</v>
      </c>
      <c r="H206" s="172">
        <f>ROUND(F206*G206,2)</f>
        <v/>
      </c>
      <c r="I206" s="179" t="n"/>
    </row>
    <row r="207" ht="25.5" customHeight="1" s="197">
      <c r="A207" s="176" t="n">
        <v>191</v>
      </c>
      <c r="B207" s="242" t="n"/>
      <c r="C207" s="168" t="inlineStr">
        <is>
          <t>22.2.02.04-0050</t>
        </is>
      </c>
      <c r="D207" s="169" t="inlineStr">
        <is>
          <t>Звено промежуточное трехлапчатое ПРТ-16/12-2 (Звено промежуточное трехлапчатое ПРТ-7/16-2)</t>
        </is>
      </c>
      <c r="E207" s="276" t="inlineStr">
        <is>
          <t>шт</t>
        </is>
      </c>
      <c r="F207" s="168" t="n">
        <v>11</v>
      </c>
      <c r="G207" s="172" t="n">
        <v>73.09</v>
      </c>
      <c r="H207" s="172">
        <f>ROUND(F207*G207,2)</f>
        <v/>
      </c>
      <c r="I207" s="179" t="n"/>
    </row>
    <row r="208">
      <c r="A208" s="176" t="n">
        <v>192</v>
      </c>
      <c r="B208" s="242" t="n"/>
      <c r="C208" s="168" t="inlineStr">
        <is>
          <t>01.7.15.06-0111</t>
        </is>
      </c>
      <c r="D208" s="169" t="inlineStr">
        <is>
          <t>Гвозди строительные</t>
        </is>
      </c>
      <c r="E208" s="276" t="inlineStr">
        <is>
          <t>т</t>
        </is>
      </c>
      <c r="F208" s="168" t="n">
        <v>0.066093</v>
      </c>
      <c r="G208" s="172" t="n">
        <v>11978</v>
      </c>
      <c r="H208" s="172">
        <f>ROUND(F208*G208,2)</f>
        <v/>
      </c>
      <c r="I208" s="179" t="n"/>
    </row>
    <row r="209" ht="25.5" customHeight="1" s="197">
      <c r="A209" s="176" t="n">
        <v>193</v>
      </c>
      <c r="B209" s="242" t="n"/>
      <c r="C209" s="168" t="inlineStr">
        <is>
          <t>08.3.05.02-0101</t>
        </is>
      </c>
      <c r="D209" s="169" t="inlineStr">
        <is>
          <t>Сталь листовая углеродистая обыкновенного качества марки ВСт3пс5 толщиной 4-6 мм</t>
        </is>
      </c>
      <c r="E209" s="276" t="inlineStr">
        <is>
          <t>т</t>
        </is>
      </c>
      <c r="F209" s="168" t="n">
        <v>0.1366</v>
      </c>
      <c r="G209" s="172" t="n">
        <v>5763</v>
      </c>
      <c r="H209" s="172">
        <f>ROUND(F209*G209,2)</f>
        <v/>
      </c>
      <c r="I209" s="179" t="n"/>
    </row>
    <row r="210">
      <c r="A210" s="176" t="n">
        <v>194</v>
      </c>
      <c r="B210" s="242" t="n"/>
      <c r="C210" s="168" t="inlineStr">
        <is>
          <t>20.1.02.14-1022</t>
        </is>
      </c>
      <c r="D210" s="169" t="inlineStr">
        <is>
          <t>Серьга СРС-7-16</t>
        </is>
      </c>
      <c r="E210" s="276" t="inlineStr">
        <is>
          <t>шт</t>
        </is>
      </c>
      <c r="F210" s="168" t="n">
        <v>74</v>
      </c>
      <c r="G210" s="172" t="n">
        <v>10.03</v>
      </c>
      <c r="H210" s="172">
        <f>ROUND(F210*G210,2)</f>
        <v/>
      </c>
      <c r="I210" s="179" t="n"/>
    </row>
    <row r="211">
      <c r="A211" s="176" t="n">
        <v>195</v>
      </c>
      <c r="B211" s="242" t="n"/>
      <c r="C211" s="168" t="inlineStr">
        <is>
          <t>01.7.15.10-0032</t>
        </is>
      </c>
      <c r="D211" s="169" t="inlineStr">
        <is>
          <t>Скоба СК-12-1А</t>
        </is>
      </c>
      <c r="E211" s="276" t="inlineStr">
        <is>
          <t>шт</t>
        </is>
      </c>
      <c r="F211" s="168" t="n">
        <v>13</v>
      </c>
      <c r="G211" s="172" t="n">
        <v>54.7</v>
      </c>
      <c r="H211" s="172">
        <f>ROUND(F211*G211,2)</f>
        <v/>
      </c>
      <c r="I211" s="179" t="n"/>
    </row>
    <row r="212" ht="25.5" customHeight="1" s="197">
      <c r="A212" s="176" t="n">
        <v>196</v>
      </c>
      <c r="B212" s="242" t="n"/>
      <c r="C212" s="168" t="inlineStr">
        <is>
          <t>10.1.02.03-0001</t>
        </is>
      </c>
      <c r="D212" s="169" t="inlineStr">
        <is>
          <t>Проволока алюминиевая, марка АМЦ, диаметр 1,4-1,8 мм</t>
        </is>
      </c>
      <c r="E212" s="276" t="inlineStr">
        <is>
          <t>т</t>
        </is>
      </c>
      <c r="F212" s="168" t="n">
        <v>0.0229298</v>
      </c>
      <c r="G212" s="172" t="n">
        <v>30090</v>
      </c>
      <c r="H212" s="172">
        <f>ROUND(F212*G212,2)</f>
        <v/>
      </c>
      <c r="I212" s="179" t="n"/>
    </row>
    <row r="213">
      <c r="A213" s="176" t="n">
        <v>197</v>
      </c>
      <c r="B213" s="242" t="n"/>
      <c r="C213" s="168" t="inlineStr">
        <is>
          <t>25.1.01.04-0031</t>
        </is>
      </c>
      <c r="D213" s="169" t="inlineStr">
        <is>
          <t>Шпалы непропитанные для железных дорог 1 тип</t>
        </is>
      </c>
      <c r="E213" s="276" t="inlineStr">
        <is>
          <t>шт</t>
        </is>
      </c>
      <c r="F213" s="168" t="n">
        <v>2.56</v>
      </c>
      <c r="G213" s="172" t="n">
        <v>266.67</v>
      </c>
      <c r="H213" s="172">
        <f>ROUND(F213*G213,2)</f>
        <v/>
      </c>
      <c r="I213" s="179" t="n"/>
    </row>
    <row r="214">
      <c r="A214" s="176" t="n">
        <v>198</v>
      </c>
      <c r="B214" s="242" t="n"/>
      <c r="C214" s="168" t="inlineStr">
        <is>
          <t>11.1.03.06-0002</t>
        </is>
      </c>
      <c r="D214" s="169" t="inlineStr">
        <is>
          <t>Доски дубовые II сорта</t>
        </is>
      </c>
      <c r="E214" s="276" t="inlineStr">
        <is>
          <t>м3</t>
        </is>
      </c>
      <c r="F214" s="168" t="n">
        <v>0.48048</v>
      </c>
      <c r="G214" s="172" t="n">
        <v>1410</v>
      </c>
      <c r="H214" s="172">
        <f>ROUND(F214*G214,2)</f>
        <v/>
      </c>
      <c r="I214" s="179" t="n"/>
    </row>
    <row r="215" ht="25.5" customHeight="1" s="197">
      <c r="A215" s="176" t="n">
        <v>199</v>
      </c>
      <c r="B215" s="242" t="n"/>
      <c r="C215" s="168" t="inlineStr">
        <is>
          <t>22.2.02.04-0054</t>
        </is>
      </c>
      <c r="D215" s="169" t="inlineStr">
        <is>
          <t>Звено промежуточное трехлапчатое ПРТ-21/16-2 (Звено промежуточное трехлапчатое ПРТ-12/21-2)</t>
        </is>
      </c>
      <c r="E215" s="276" t="inlineStr">
        <is>
          <t>шт</t>
        </is>
      </c>
      <c r="F215" s="168" t="n">
        <v>8</v>
      </c>
      <c r="G215" s="172" t="n">
        <v>80.09999999999999</v>
      </c>
      <c r="H215" s="172">
        <f>ROUND(F215*G215,2)</f>
        <v/>
      </c>
      <c r="I215" s="179" t="n"/>
    </row>
    <row r="216" ht="38.25" customHeight="1" s="197">
      <c r="A216" s="176" t="n">
        <v>200</v>
      </c>
      <c r="B216" s="242" t="n"/>
      <c r="C216" s="168" t="inlineStr">
        <is>
          <t>25.1.06.03-0001</t>
        </is>
      </c>
      <c r="D216" s="169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6" t="inlineStr">
        <is>
          <t>100 шт</t>
        </is>
      </c>
      <c r="F216" s="168" t="n">
        <v>0.02</v>
      </c>
      <c r="G216" s="172" t="n">
        <v>29877</v>
      </c>
      <c r="H216" s="172">
        <f>ROUND(F216*G216,2)</f>
        <v/>
      </c>
      <c r="I216" s="179" t="n"/>
    </row>
    <row r="217" ht="38.25" customHeight="1" s="197">
      <c r="A217" s="176" t="n">
        <v>201</v>
      </c>
      <c r="B217" s="242" t="n"/>
      <c r="C217" s="168" t="inlineStr">
        <is>
          <t>01.7.15.03-0033</t>
        </is>
      </c>
      <c r="D217" s="169" t="inlineStr">
        <is>
          <t>Болты с гайками и шайбами оцинкованные, диаметр 10 мм (Болты, в т.ч. болты Хилти М10 (1280+940)*1%=22,2кг)</t>
        </is>
      </c>
      <c r="E217" s="276" t="inlineStr">
        <is>
          <t>кг</t>
        </is>
      </c>
      <c r="F217" s="168" t="n">
        <v>22.2</v>
      </c>
      <c r="G217" s="172" t="n">
        <v>26.32</v>
      </c>
      <c r="H217" s="172">
        <f>ROUND(F217*G217,2)</f>
        <v/>
      </c>
      <c r="I217" s="179" t="n"/>
    </row>
    <row r="218">
      <c r="A218" s="176" t="n">
        <v>202</v>
      </c>
      <c r="B218" s="242" t="n"/>
      <c r="C218" s="168" t="inlineStr">
        <is>
          <t>14.4.04.09-0019</t>
        </is>
      </c>
      <c r="D218" s="169" t="inlineStr">
        <is>
          <t>Эмаль ХВ-125 серебристая</t>
        </is>
      </c>
      <c r="E218" s="276" t="inlineStr">
        <is>
          <t>т</t>
        </is>
      </c>
      <c r="F218" s="168" t="n">
        <v>0.030636</v>
      </c>
      <c r="G218" s="172" t="n">
        <v>18750</v>
      </c>
      <c r="H218" s="172">
        <f>ROUND(F218*G218,2)</f>
        <v/>
      </c>
      <c r="I218" s="179" t="n"/>
    </row>
    <row r="219">
      <c r="A219" s="176" t="n">
        <v>203</v>
      </c>
      <c r="B219" s="242" t="n"/>
      <c r="C219" s="168" t="inlineStr">
        <is>
          <t>01.3.02.08-0001</t>
        </is>
      </c>
      <c r="D219" s="169" t="inlineStr">
        <is>
          <t>Кислород технический газообразный</t>
        </is>
      </c>
      <c r="E219" s="276" t="inlineStr">
        <is>
          <t>м3</t>
        </is>
      </c>
      <c r="F219" s="168" t="n">
        <v>87.262998</v>
      </c>
      <c r="G219" s="172" t="n">
        <v>6.22</v>
      </c>
      <c r="H219" s="172">
        <f>ROUND(F219*G219,2)</f>
        <v/>
      </c>
      <c r="I219" s="179" t="n"/>
    </row>
    <row r="220">
      <c r="A220" s="176" t="n">
        <v>204</v>
      </c>
      <c r="B220" s="242" t="n"/>
      <c r="C220" s="168" t="inlineStr">
        <is>
          <t>01.7.15.03-0036</t>
        </is>
      </c>
      <c r="D220" s="169" t="inlineStr">
        <is>
          <t>Болты с гайками и шайбами оцинкованные</t>
        </is>
      </c>
      <c r="E220" s="276" t="inlineStr">
        <is>
          <t>кг</t>
        </is>
      </c>
      <c r="F220" s="168" t="n">
        <v>21.22</v>
      </c>
      <c r="G220" s="172" t="n">
        <v>24.79</v>
      </c>
      <c r="H220" s="172">
        <f>ROUND(F220*G220,2)</f>
        <v/>
      </c>
      <c r="I220" s="179" t="n"/>
    </row>
    <row r="221">
      <c r="A221" s="176" t="n">
        <v>205</v>
      </c>
      <c r="B221" s="242" t="n"/>
      <c r="C221" s="168" t="inlineStr">
        <is>
          <t>20.1.02.21-0050</t>
        </is>
      </c>
      <c r="D221" s="169" t="inlineStr">
        <is>
          <t>Узел крепления КГП-16-3</t>
        </is>
      </c>
      <c r="E221" s="276" t="inlineStr">
        <is>
          <t>шт</t>
        </is>
      </c>
      <c r="F221" s="168" t="n">
        <v>11</v>
      </c>
      <c r="G221" s="172" t="n">
        <v>43.67</v>
      </c>
      <c r="H221" s="172">
        <f>ROUND(F221*G221,2)</f>
        <v/>
      </c>
      <c r="I221" s="179" t="n"/>
    </row>
    <row r="222" ht="25.5" customHeight="1" s="197">
      <c r="A222" s="176" t="n">
        <v>206</v>
      </c>
      <c r="B222" s="242" t="n"/>
      <c r="C222" s="168" t="inlineStr">
        <is>
          <t>07.2.05.02-0112</t>
        </is>
      </c>
      <c r="D222" s="169" t="inlineStr">
        <is>
          <t>Элементы фасонные (доборные) изготавливаются из оцинкованной стали (нащельники)</t>
        </is>
      </c>
      <c r="E222" s="276" t="inlineStr">
        <is>
          <t>т</t>
        </is>
      </c>
      <c r="F222" s="168" t="n">
        <v>0.04</v>
      </c>
      <c r="G222" s="172" t="n">
        <v>11865</v>
      </c>
      <c r="H222" s="172">
        <f>ROUND(F222*G222,2)</f>
        <v/>
      </c>
      <c r="I222" s="179" t="n"/>
    </row>
    <row r="223">
      <c r="A223" s="176" t="n">
        <v>207</v>
      </c>
      <c r="B223" s="242" t="n"/>
      <c r="C223" s="168" t="inlineStr">
        <is>
          <t>20.1.02.22-0007</t>
        </is>
      </c>
      <c r="D223" s="169" t="inlineStr">
        <is>
          <t>Ушко специальное укороченное УСК-7-16</t>
        </is>
      </c>
      <c r="E223" s="276" t="inlineStr">
        <is>
          <t>шт</t>
        </is>
      </c>
      <c r="F223" s="168" t="n">
        <v>5</v>
      </c>
      <c r="G223" s="172" t="n">
        <v>85.05</v>
      </c>
      <c r="H223" s="172">
        <f>ROUND(F223*G223,2)</f>
        <v/>
      </c>
      <c r="I223" s="179" t="n"/>
    </row>
    <row r="224">
      <c r="A224" s="176" t="n">
        <v>208</v>
      </c>
      <c r="B224" s="242" t="n"/>
      <c r="C224" s="168" t="inlineStr">
        <is>
          <t>22.2.02.04-0022</t>
        </is>
      </c>
      <c r="D224" s="169" t="inlineStr">
        <is>
          <t>Звено промежуточное прямое ПР-12-6</t>
        </is>
      </c>
      <c r="E224" s="276" t="inlineStr">
        <is>
          <t>шт</t>
        </is>
      </c>
      <c r="F224" s="168" t="n">
        <v>10</v>
      </c>
      <c r="G224" s="172" t="n">
        <v>42.05</v>
      </c>
      <c r="H224" s="172">
        <f>ROUND(F224*G224,2)</f>
        <v/>
      </c>
      <c r="I224" s="179" t="n"/>
    </row>
    <row r="225">
      <c r="A225" s="176" t="n">
        <v>209</v>
      </c>
      <c r="B225" s="242" t="n"/>
      <c r="C225" s="168" t="inlineStr">
        <is>
          <t>01.7.17.11-0001</t>
        </is>
      </c>
      <c r="D225" s="169" t="inlineStr">
        <is>
          <t>Бумага шлифовальная</t>
        </is>
      </c>
      <c r="E225" s="276" t="inlineStr">
        <is>
          <t>кг</t>
        </is>
      </c>
      <c r="F225" s="168" t="n">
        <v>7.76</v>
      </c>
      <c r="G225" s="172" t="n">
        <v>50</v>
      </c>
      <c r="H225" s="172">
        <f>ROUND(F225*G225,2)</f>
        <v/>
      </c>
      <c r="I225" s="179" t="n"/>
    </row>
    <row r="226">
      <c r="A226" s="176" t="n">
        <v>210</v>
      </c>
      <c r="B226" s="242" t="n"/>
      <c r="C226" s="168" t="inlineStr">
        <is>
          <t>01.7.17.09-0062</t>
        </is>
      </c>
      <c r="D226" s="169" t="inlineStr">
        <is>
          <t>Сверла кольцевые алмазные диаметром 20 мм</t>
        </is>
      </c>
      <c r="E226" s="276" t="inlineStr">
        <is>
          <t>шт</t>
        </is>
      </c>
      <c r="F226" s="168" t="n">
        <v>0.8064</v>
      </c>
      <c r="G226" s="172" t="n">
        <v>452.4</v>
      </c>
      <c r="H226" s="172">
        <f>ROUND(F226*G226,2)</f>
        <v/>
      </c>
      <c r="I226" s="179" t="n"/>
    </row>
    <row r="227">
      <c r="A227" s="176" t="n">
        <v>211</v>
      </c>
      <c r="B227" s="242" t="n"/>
      <c r="C227" s="168" t="inlineStr">
        <is>
          <t>04.3.01.09-0014</t>
        </is>
      </c>
      <c r="D227" s="169" t="inlineStr">
        <is>
          <t>Раствор готовый кладочный цементный марки 100</t>
        </is>
      </c>
      <c r="E227" s="276" t="inlineStr">
        <is>
          <t>м3</t>
        </is>
      </c>
      <c r="F227" s="168" t="n">
        <v>0.684412</v>
      </c>
      <c r="G227" s="172" t="n">
        <v>519.8</v>
      </c>
      <c r="H227" s="172">
        <f>ROUND(F227*G227,2)</f>
        <v/>
      </c>
      <c r="I227" s="179" t="n"/>
    </row>
    <row r="228" ht="25.5" customHeight="1" s="197">
      <c r="A228" s="176" t="n">
        <v>212</v>
      </c>
      <c r="B228" s="242" t="n"/>
      <c r="C228" s="168" t="inlineStr">
        <is>
          <t>07.2.07.04-0007</t>
        </is>
      </c>
      <c r="D228" s="169" t="inlineStr">
        <is>
          <t>Конструкции стальные индивидуальные решетчатые сварные массой до 0,1 т</t>
        </is>
      </c>
      <c r="E228" s="276" t="inlineStr">
        <is>
          <t>т</t>
        </is>
      </c>
      <c r="F228" s="168" t="n">
        <v>0.03</v>
      </c>
      <c r="G228" s="172" t="n">
        <v>11500</v>
      </c>
      <c r="H228" s="172">
        <f>ROUND(F228*G228,2)</f>
        <v/>
      </c>
      <c r="I228" s="179" t="n"/>
    </row>
    <row r="229">
      <c r="A229" s="176" t="n">
        <v>213</v>
      </c>
      <c r="B229" s="242" t="n"/>
      <c r="C229" s="168" t="inlineStr">
        <is>
          <t>22.2.02.04-0045</t>
        </is>
      </c>
      <c r="D229" s="169" t="inlineStr">
        <is>
          <t>Звено промежуточное трехлапчатое ПРТ-12-1</t>
        </is>
      </c>
      <c r="E229" s="276" t="inlineStr">
        <is>
          <t>шт</t>
        </is>
      </c>
      <c r="F229" s="168" t="n">
        <v>5</v>
      </c>
      <c r="G229" s="172" t="n">
        <v>65.58</v>
      </c>
      <c r="H229" s="172">
        <f>ROUND(F229*G229,2)</f>
        <v/>
      </c>
      <c r="I229" s="179" t="n"/>
    </row>
    <row r="230" ht="51" customHeight="1" s="197">
      <c r="A230" s="176" t="n">
        <v>214</v>
      </c>
      <c r="B230" s="242" t="n"/>
      <c r="C230" s="168" t="inlineStr">
        <is>
          <t>08.1.06.04-0031</t>
        </is>
      </c>
      <c r="D230" s="169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6" t="inlineStr">
        <is>
          <t>т</t>
        </is>
      </c>
      <c r="F230" s="168" t="n">
        <v>0.019</v>
      </c>
      <c r="G230" s="172" t="n">
        <v>16344.58</v>
      </c>
      <c r="H230" s="172">
        <f>ROUND(F230*G230,2)</f>
        <v/>
      </c>
      <c r="I230" s="179" t="n"/>
    </row>
    <row r="231">
      <c r="A231" s="176" t="n">
        <v>215</v>
      </c>
      <c r="B231" s="242" t="n"/>
      <c r="C231" s="168" t="inlineStr">
        <is>
          <t>01.3.02.09-0022</t>
        </is>
      </c>
      <c r="D231" s="169" t="inlineStr">
        <is>
          <t>Пропан-бутан, смесь техническая</t>
        </is>
      </c>
      <c r="E231" s="276" t="inlineStr">
        <is>
          <t>кг</t>
        </is>
      </c>
      <c r="F231" s="168" t="n">
        <v>48.259285</v>
      </c>
      <c r="G231" s="172" t="n">
        <v>6.09</v>
      </c>
      <c r="H231" s="172">
        <f>ROUND(F231*G231,2)</f>
        <v/>
      </c>
      <c r="I231" s="179" t="n"/>
    </row>
    <row r="232" ht="25.5" customHeight="1" s="197">
      <c r="A232" s="176" t="n">
        <v>216</v>
      </c>
      <c r="B232" s="242" t="n"/>
      <c r="C232" s="168" t="inlineStr">
        <is>
          <t>05.1.06.05-0002</t>
        </is>
      </c>
      <c r="D232" s="169" t="inlineStr">
        <is>
          <t>Плиты перекрытия плоские из бетона В15 (М200), объемом до 0,2 м3 с расходом арматуры 40 кг/м3</t>
        </is>
      </c>
      <c r="E232" s="276" t="inlineStr">
        <is>
          <t>м3</t>
        </is>
      </c>
      <c r="F232" s="168" t="n">
        <v>0.145</v>
      </c>
      <c r="G232" s="172" t="n">
        <v>1828.34</v>
      </c>
      <c r="H232" s="172">
        <f>ROUND(F232*G232,2)</f>
        <v/>
      </c>
      <c r="I232" s="179" t="n"/>
    </row>
    <row r="233" ht="25.5" customHeight="1" s="197">
      <c r="A233" s="176" t="n">
        <v>217</v>
      </c>
      <c r="B233" s="242" t="n"/>
      <c r="C233" s="168" t="inlineStr">
        <is>
          <t>01.2.01.02-0054</t>
        </is>
      </c>
      <c r="D233" s="169" t="inlineStr">
        <is>
          <t>Битумы нефтяные строительные марки БН-90/10 (расход-0,2кг/м2, ФЕР08-01-003-07)</t>
        </is>
      </c>
      <c r="E233" s="276" t="inlineStr">
        <is>
          <t>т</t>
        </is>
      </c>
      <c r="F233" s="168" t="n">
        <v>0.1792</v>
      </c>
      <c r="G233" s="172" t="n">
        <v>1383.1</v>
      </c>
      <c r="H233" s="172">
        <f>ROUND(F233*G233,2)</f>
        <v/>
      </c>
      <c r="I233" s="179" t="n"/>
    </row>
    <row r="234" ht="25.5" customHeight="1" s="197">
      <c r="A234" s="176" t="n">
        <v>218</v>
      </c>
      <c r="B234" s="242" t="n"/>
      <c r="C234" s="168" t="inlineStr">
        <is>
          <t>08.3.03.06-0002</t>
        </is>
      </c>
      <c r="D234" s="169" t="inlineStr">
        <is>
          <t>Проволока горячекатаная в мотках, диаметром 6,3-6,5 мм</t>
        </is>
      </c>
      <c r="E234" s="276" t="inlineStr">
        <is>
          <t>т</t>
        </is>
      </c>
      <c r="F234" s="168" t="n">
        <v>0.05528</v>
      </c>
      <c r="G234" s="172" t="n">
        <v>4455.2</v>
      </c>
      <c r="H234" s="172">
        <f>ROUND(F234*G234,2)</f>
        <v/>
      </c>
      <c r="I234" s="179" t="n"/>
    </row>
    <row r="235">
      <c r="A235" s="176" t="n">
        <v>219</v>
      </c>
      <c r="B235" s="242" t="n"/>
      <c r="C235" s="168" t="inlineStr">
        <is>
          <t>25.2.01.01-0001</t>
        </is>
      </c>
      <c r="D235" s="169" t="inlineStr">
        <is>
          <t>Бирки-оконцеватели</t>
        </is>
      </c>
      <c r="E235" s="276" t="inlineStr">
        <is>
          <t>100 шт</t>
        </is>
      </c>
      <c r="F235" s="168" t="n">
        <v>3.659</v>
      </c>
      <c r="G235" s="172" t="n">
        <v>63</v>
      </c>
      <c r="H235" s="172">
        <f>ROUND(F235*G235,2)</f>
        <v/>
      </c>
      <c r="I235" s="179" t="n"/>
    </row>
    <row r="236" ht="51" customHeight="1" s="197">
      <c r="A236" s="176" t="n">
        <v>220</v>
      </c>
      <c r="B236" s="242" t="n"/>
      <c r="C236" s="168" t="inlineStr">
        <is>
          <t>20.4.04.02-0046</t>
        </is>
      </c>
      <c r="D236" s="169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6" t="inlineStr">
        <is>
          <t>шт</t>
        </is>
      </c>
      <c r="F236" s="168" t="n">
        <v>1</v>
      </c>
      <c r="G236" s="172" t="n">
        <v>202.07</v>
      </c>
      <c r="H236" s="172">
        <f>ROUND(F236*G236,2)</f>
        <v/>
      </c>
      <c r="I236" s="179" t="n"/>
    </row>
    <row r="237">
      <c r="A237" s="176" t="n">
        <v>221</v>
      </c>
      <c r="B237" s="242" t="n"/>
      <c r="C237" s="168" t="inlineStr">
        <is>
          <t>20.1.02.22-0003</t>
        </is>
      </c>
      <c r="D237" s="169" t="inlineStr">
        <is>
          <t>Ушко двухлапчатое У2-12-16</t>
        </is>
      </c>
      <c r="E237" s="276" t="inlineStr">
        <is>
          <t>шт</t>
        </is>
      </c>
      <c r="F237" s="168" t="n">
        <v>1</v>
      </c>
      <c r="G237" s="172" t="n">
        <v>194.37</v>
      </c>
      <c r="H237" s="172">
        <f>ROUND(F237*G237,2)</f>
        <v/>
      </c>
      <c r="I237" s="179" t="n"/>
    </row>
    <row r="238">
      <c r="A238" s="176" t="n">
        <v>222</v>
      </c>
      <c r="B238" s="242" t="n"/>
      <c r="C238" s="168" t="inlineStr">
        <is>
          <t>14.5.09.07-0029</t>
        </is>
      </c>
      <c r="D238" s="169" t="inlineStr">
        <is>
          <t>Растворитель марки Р-4</t>
        </is>
      </c>
      <c r="E238" s="276" t="inlineStr">
        <is>
          <t>т</t>
        </is>
      </c>
      <c r="F238" s="168" t="n">
        <v>0.018875</v>
      </c>
      <c r="G238" s="172" t="n">
        <v>9420</v>
      </c>
      <c r="H238" s="172">
        <f>ROUND(F238*G238,2)</f>
        <v/>
      </c>
      <c r="I238" s="179" t="n"/>
    </row>
    <row r="239">
      <c r="A239" s="176" t="n">
        <v>223</v>
      </c>
      <c r="B239" s="242" t="n"/>
      <c r="C239" s="168" t="inlineStr">
        <is>
          <t>01.7.15.10-0053</t>
        </is>
      </c>
      <c r="D239" s="169" t="inlineStr">
        <is>
          <t>Скобы металлические</t>
        </is>
      </c>
      <c r="E239" s="276" t="inlineStr">
        <is>
          <t>кг</t>
        </is>
      </c>
      <c r="F239" s="168" t="n">
        <v>26.68</v>
      </c>
      <c r="G239" s="172" t="n">
        <v>6.4</v>
      </c>
      <c r="H239" s="172">
        <f>ROUND(F239*G239,2)</f>
        <v/>
      </c>
      <c r="I239" s="179" t="n"/>
    </row>
    <row r="240" ht="25.5" customHeight="1" s="197">
      <c r="A240" s="176" t="n">
        <v>224</v>
      </c>
      <c r="B240" s="242" t="n"/>
      <c r="C240" s="168" t="inlineStr">
        <is>
          <t>11.1.03.05-0085</t>
        </is>
      </c>
      <c r="D240" s="169" t="inlineStr">
        <is>
          <t>Доски необрезные хвойных пород длиной 4-6,5 м, все ширины, толщиной 44 мм и более, III сорта</t>
        </is>
      </c>
      <c r="E240" s="276" t="inlineStr">
        <is>
          <t>м3</t>
        </is>
      </c>
      <c r="F240" s="168" t="n">
        <v>0.248</v>
      </c>
      <c r="G240" s="172" t="n">
        <v>684</v>
      </c>
      <c r="H240" s="172">
        <f>ROUND(F240*G240,2)</f>
        <v/>
      </c>
      <c r="I240" s="179" t="n"/>
    </row>
    <row r="241" ht="25.5" customHeight="1" s="197">
      <c r="A241" s="176" t="n">
        <v>225</v>
      </c>
      <c r="B241" s="242" t="n"/>
      <c r="C241" s="168" t="inlineStr">
        <is>
          <t>01.7.15.03-0035</t>
        </is>
      </c>
      <c r="D241" s="169" t="inlineStr">
        <is>
          <t>Болты с гайками и шайбами оцинкованные, диаметр 20 мм (Болты - листы чертежей под опоры) - (641*1%))</t>
        </is>
      </c>
      <c r="E241" s="276" t="inlineStr">
        <is>
          <t>кг</t>
        </is>
      </c>
      <c r="F241" s="168" t="n">
        <v>6.41</v>
      </c>
      <c r="G241" s="172" t="n">
        <v>24.97</v>
      </c>
      <c r="H241" s="172">
        <f>ROUND(F241*G241,2)</f>
        <v/>
      </c>
      <c r="I241" s="179" t="n"/>
    </row>
    <row r="242">
      <c r="A242" s="176" t="n">
        <v>226</v>
      </c>
      <c r="B242" s="242" t="n"/>
      <c r="C242" s="168" t="inlineStr">
        <is>
          <t>20.1.02.22-0004</t>
        </is>
      </c>
      <c r="D242" s="169" t="inlineStr">
        <is>
          <t>Ушко однолапчатое укороченное У1К-7-16</t>
        </is>
      </c>
      <c r="E242" s="276" t="inlineStr">
        <is>
          <t>шт</t>
        </is>
      </c>
      <c r="F242" s="168" t="n">
        <v>4</v>
      </c>
      <c r="G242" s="172" t="n">
        <v>35.75</v>
      </c>
      <c r="H242" s="172">
        <f>ROUND(F242*G242,2)</f>
        <v/>
      </c>
      <c r="I242" s="179" t="n"/>
    </row>
    <row r="243" ht="25.5" customHeight="1" s="197">
      <c r="A243" s="176" t="n">
        <v>227</v>
      </c>
      <c r="B243" s="242" t="n"/>
      <c r="C243" s="168" t="inlineStr">
        <is>
          <t>01.7.15.03-0035</t>
        </is>
      </c>
      <c r="D243" s="169" t="inlineStr">
        <is>
          <t>Болты с гайками и шайбами оцинкованные, диаметр 20 мм (Болты  - листы чертежей под опоры) (530*1%)</t>
        </is>
      </c>
      <c r="E243" s="276" t="inlineStr">
        <is>
          <t>кг</t>
        </is>
      </c>
      <c r="F243" s="168" t="n">
        <v>5.3</v>
      </c>
      <c r="G243" s="172" t="n">
        <v>24.97</v>
      </c>
      <c r="H243" s="172">
        <f>ROUND(F243*G243,2)</f>
        <v/>
      </c>
      <c r="I243" s="179" t="n"/>
    </row>
    <row r="244">
      <c r="A244" s="176" t="n">
        <v>228</v>
      </c>
      <c r="B244" s="242" t="n"/>
      <c r="C244" s="168" t="inlineStr">
        <is>
          <t>20.1.02.14-1006</t>
        </is>
      </c>
      <c r="D244" s="169" t="inlineStr">
        <is>
          <t>Серьга СР-12-16</t>
        </is>
      </c>
      <c r="E244" s="276" t="inlineStr">
        <is>
          <t>шт</t>
        </is>
      </c>
      <c r="F244" s="168" t="n">
        <v>9</v>
      </c>
      <c r="G244" s="172" t="n">
        <v>13.29</v>
      </c>
      <c r="H244" s="172">
        <f>ROUND(F244*G244,2)</f>
        <v/>
      </c>
      <c r="I244" s="179" t="n"/>
    </row>
    <row r="245" ht="38.25" customHeight="1" s="197">
      <c r="A245" s="176" t="n">
        <v>229</v>
      </c>
      <c r="B245" s="242" t="n"/>
      <c r="C245" s="168" t="inlineStr">
        <is>
          <t>14.4.01.17-0012</t>
        </is>
      </c>
      <c r="D245" s="169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6" t="inlineStr">
        <is>
          <t>кг</t>
        </is>
      </c>
      <c r="F245" s="168" t="n">
        <v>1</v>
      </c>
      <c r="G245" s="172" t="n">
        <v>119.15</v>
      </c>
      <c r="H245" s="172">
        <f>ROUND(F245*G245,2)</f>
        <v/>
      </c>
      <c r="I245" s="179" t="n"/>
    </row>
    <row r="246">
      <c r="A246" s="176" t="n">
        <v>230</v>
      </c>
      <c r="B246" s="242" t="n"/>
      <c r="C246" s="168" t="inlineStr">
        <is>
          <t>01.7.11.07-0035</t>
        </is>
      </c>
      <c r="D246" s="169" t="inlineStr">
        <is>
          <t>Электроды диаметром 4 мм Э46</t>
        </is>
      </c>
      <c r="E246" s="276" t="inlineStr">
        <is>
          <t>т</t>
        </is>
      </c>
      <c r="F246" s="168" t="n">
        <v>0.008880000000000001</v>
      </c>
      <c r="G246" s="172" t="n">
        <v>10749</v>
      </c>
      <c r="H246" s="172">
        <f>ROUND(F246*G246,2)</f>
        <v/>
      </c>
      <c r="I246" s="179" t="n"/>
    </row>
    <row r="247">
      <c r="A247" s="176" t="n">
        <v>231</v>
      </c>
      <c r="B247" s="242" t="n"/>
      <c r="C247" s="168" t="inlineStr">
        <is>
          <t>01.3.01.03-0002</t>
        </is>
      </c>
      <c r="D247" s="169" t="inlineStr">
        <is>
          <t>Керосин для технических целей марок КТ-1, КТ-2</t>
        </is>
      </c>
      <c r="E247" s="276" t="inlineStr">
        <is>
          <t>т</t>
        </is>
      </c>
      <c r="F247" s="168" t="n">
        <v>0.03637</v>
      </c>
      <c r="G247" s="172" t="n">
        <v>2606.9</v>
      </c>
      <c r="H247" s="172">
        <f>ROUND(F247*G247,2)</f>
        <v/>
      </c>
      <c r="I247" s="179" t="n"/>
    </row>
    <row r="248" ht="63.75" customHeight="1" s="197">
      <c r="A248" s="176" t="n">
        <v>232</v>
      </c>
      <c r="B248" s="242" t="n"/>
      <c r="C248" s="168" t="inlineStr">
        <is>
          <t>07.2.07.12-0003</t>
        </is>
      </c>
      <c r="D248" s="16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6" t="inlineStr">
        <is>
          <t>т</t>
        </is>
      </c>
      <c r="F248" s="168" t="n">
        <v>0.008286999999999999</v>
      </c>
      <c r="G248" s="172" t="n">
        <v>11255</v>
      </c>
      <c r="H248" s="172">
        <f>ROUND(F248*G248,2)</f>
        <v/>
      </c>
      <c r="I248" s="179" t="n"/>
    </row>
    <row r="249">
      <c r="A249" s="176" t="n">
        <v>233</v>
      </c>
      <c r="B249" s="242" t="n"/>
      <c r="C249" s="168" t="inlineStr">
        <is>
          <t>20.5.04.04-0001</t>
        </is>
      </c>
      <c r="D249" s="169" t="inlineStr">
        <is>
          <t>Зажим натяжной НБ-2-6 (Зажим натяжной НБ-2-6А)</t>
        </is>
      </c>
      <c r="E249" s="276" t="inlineStr">
        <is>
          <t>шт</t>
        </is>
      </c>
      <c r="F249" s="168" t="n">
        <v>1</v>
      </c>
      <c r="G249" s="172" t="n">
        <v>89.44</v>
      </c>
      <c r="H249" s="172">
        <f>ROUND(F249*G249,2)</f>
        <v/>
      </c>
      <c r="I249" s="179" t="n"/>
    </row>
    <row r="250">
      <c r="A250" s="176" t="n">
        <v>234</v>
      </c>
      <c r="B250" s="242" t="n"/>
      <c r="C250" s="168" t="inlineStr">
        <is>
          <t>03.1.02.03-0011</t>
        </is>
      </c>
      <c r="D250" s="169" t="inlineStr">
        <is>
          <t>Известь строительная негашеная комовая, сорт I</t>
        </is>
      </c>
      <c r="E250" s="276" t="inlineStr">
        <is>
          <t>т</t>
        </is>
      </c>
      <c r="F250" s="168" t="n">
        <v>0.121661</v>
      </c>
      <c r="G250" s="172" t="n">
        <v>734.5</v>
      </c>
      <c r="H250" s="172">
        <f>ROUND(F250*G250,2)</f>
        <v/>
      </c>
      <c r="I250" s="179" t="n"/>
    </row>
    <row r="251">
      <c r="A251" s="176" t="n">
        <v>235</v>
      </c>
      <c r="B251" s="242" t="n"/>
      <c r="C251" s="168" t="inlineStr">
        <is>
          <t>01.7.15.03-0042</t>
        </is>
      </c>
      <c r="D251" s="169" t="inlineStr">
        <is>
          <t>Болты с гайками и шайбами строительные</t>
        </is>
      </c>
      <c r="E251" s="276" t="inlineStr">
        <is>
          <t>кг</t>
        </is>
      </c>
      <c r="F251" s="168" t="n">
        <v>9.869</v>
      </c>
      <c r="G251" s="172" t="n">
        <v>9.039999999999999</v>
      </c>
      <c r="H251" s="172">
        <f>ROUND(F251*G251,2)</f>
        <v/>
      </c>
      <c r="I251" s="179" t="n"/>
    </row>
    <row r="252" ht="25.5" customHeight="1" s="197">
      <c r="A252" s="176" t="n">
        <v>236</v>
      </c>
      <c r="B252" s="242" t="n"/>
      <c r="C252" s="168" t="inlineStr">
        <is>
          <t>22.2.02.04-0050</t>
        </is>
      </c>
      <c r="D252" s="169" t="inlineStr">
        <is>
          <t>Звено промежуточное трехлапчатое ПРТ-16/12-2 (Звено промежуточное трехлапчатое ПРТ-12/16-2)</t>
        </is>
      </c>
      <c r="E252" s="276" t="inlineStr">
        <is>
          <t>шт</t>
        </is>
      </c>
      <c r="F252" s="168" t="n">
        <v>1</v>
      </c>
      <c r="G252" s="172" t="n">
        <v>73.09</v>
      </c>
      <c r="H252" s="172">
        <f>ROUND(F252*G252,2)</f>
        <v/>
      </c>
      <c r="I252" s="179" t="n"/>
    </row>
    <row r="253" ht="25.5" customHeight="1" s="197">
      <c r="A253" s="176" t="n">
        <v>237</v>
      </c>
      <c r="B253" s="242" t="n"/>
      <c r="C253" s="168" t="inlineStr">
        <is>
          <t>08.1.02.17-0025</t>
        </is>
      </c>
      <c r="D253" s="169" t="inlineStr">
        <is>
          <t>Сетка панцирная из жаростойкой стали (Сетка  латунная)</t>
        </is>
      </c>
      <c r="E253" s="276" t="inlineStr">
        <is>
          <t>м2</t>
        </is>
      </c>
      <c r="F253" s="168" t="n">
        <v>2.1</v>
      </c>
      <c r="G253" s="172" t="n">
        <v>34.2</v>
      </c>
      <c r="H253" s="172">
        <f>ROUND(F253*G253,2)</f>
        <v/>
      </c>
      <c r="I253" s="179" t="n"/>
    </row>
    <row r="254">
      <c r="A254" s="176" t="n">
        <v>238</v>
      </c>
      <c r="B254" s="242" t="n"/>
      <c r="C254" s="168" t="inlineStr">
        <is>
          <t>22.2.02.04-0006</t>
        </is>
      </c>
      <c r="D254" s="169" t="inlineStr">
        <is>
          <t>Звено промежуточное монтажное ПТМ-7-3</t>
        </is>
      </c>
      <c r="E254" s="276" t="inlineStr">
        <is>
          <t>шт</t>
        </is>
      </c>
      <c r="F254" s="168" t="n">
        <v>1</v>
      </c>
      <c r="G254" s="172" t="n">
        <v>55.07</v>
      </c>
      <c r="H254" s="172">
        <f>ROUND(F254*G254,2)</f>
        <v/>
      </c>
      <c r="I254" s="179" t="n"/>
    </row>
    <row r="255">
      <c r="A255" s="176" t="n">
        <v>239</v>
      </c>
      <c r="B255" s="242" t="n"/>
      <c r="C255" s="168" t="inlineStr">
        <is>
          <t>14.1.02.01-0002</t>
        </is>
      </c>
      <c r="D255" s="169" t="inlineStr">
        <is>
          <t>Клей БМК-5к</t>
        </is>
      </c>
      <c r="E255" s="276" t="inlineStr">
        <is>
          <t>кг</t>
        </is>
      </c>
      <c r="F255" s="168" t="n">
        <v>2.08</v>
      </c>
      <c r="G255" s="172" t="n">
        <v>25.8</v>
      </c>
      <c r="H255" s="172">
        <f>ROUND(F255*G255,2)</f>
        <v/>
      </c>
      <c r="I255" s="179" t="n"/>
    </row>
    <row r="256">
      <c r="A256" s="176" t="n">
        <v>240</v>
      </c>
      <c r="B256" s="242" t="n"/>
      <c r="C256" s="168" t="inlineStr">
        <is>
          <t>20.1.02.21-0043</t>
        </is>
      </c>
      <c r="D256" s="169" t="inlineStr">
        <is>
          <t>Узел крепления КГП-7-3 (Узел крепления КГП-7-2В)</t>
        </is>
      </c>
      <c r="E256" s="276" t="inlineStr">
        <is>
          <t>шт</t>
        </is>
      </c>
      <c r="F256" s="168" t="n">
        <v>2</v>
      </c>
      <c r="G256" s="172" t="n">
        <v>25.55</v>
      </c>
      <c r="H256" s="172">
        <f>ROUND(F256*G256,2)</f>
        <v/>
      </c>
      <c r="I256" s="179" t="n"/>
    </row>
    <row r="257">
      <c r="A257" s="176" t="n">
        <v>241</v>
      </c>
      <c r="B257" s="242" t="n"/>
      <c r="C257" s="168" t="inlineStr">
        <is>
          <t>14.5.09.11-0102</t>
        </is>
      </c>
      <c r="D257" s="169" t="inlineStr">
        <is>
          <t>Уайт-спирит</t>
        </is>
      </c>
      <c r="E257" s="276" t="inlineStr">
        <is>
          <t>кг</t>
        </is>
      </c>
      <c r="F257" s="168" t="n">
        <v>7.592645</v>
      </c>
      <c r="G257" s="172" t="n">
        <v>6.67</v>
      </c>
      <c r="H257" s="172">
        <f>ROUND(F257*G257,2)</f>
        <v/>
      </c>
      <c r="I257" s="179" t="n"/>
    </row>
    <row r="258" ht="38.25" customHeight="1" s="197">
      <c r="A258" s="176" t="n">
        <v>242</v>
      </c>
      <c r="B258" s="242" t="n"/>
      <c r="C258" s="168" t="inlineStr">
        <is>
          <t>01.7.15.04-0045</t>
        </is>
      </c>
      <c r="D258" s="169" t="inlineStr">
        <is>
          <t>Винты самонарезающие для крепления профилированного настила и панелей к несущим конструкциям</t>
        </is>
      </c>
      <c r="E258" s="276" t="inlineStr">
        <is>
          <t>т</t>
        </is>
      </c>
      <c r="F258" s="168" t="n">
        <v>0.0013</v>
      </c>
      <c r="G258" s="172" t="n">
        <v>35011</v>
      </c>
      <c r="H258" s="172">
        <f>ROUND(F258*G258,2)</f>
        <v/>
      </c>
      <c r="I258" s="179" t="n"/>
    </row>
    <row r="259">
      <c r="A259" s="176" t="n">
        <v>243</v>
      </c>
      <c r="B259" s="242" t="n"/>
      <c r="C259" s="168" t="inlineStr">
        <is>
          <t>20.1.02.23-0082</t>
        </is>
      </c>
      <c r="D259" s="169" t="inlineStr">
        <is>
          <t>Перемычки гибкие, тип ПГС-50</t>
        </is>
      </c>
      <c r="E259" s="276" t="inlineStr">
        <is>
          <t>10 шт</t>
        </is>
      </c>
      <c r="F259" s="168" t="n">
        <v>1.1</v>
      </c>
      <c r="G259" s="172" t="n">
        <v>39</v>
      </c>
      <c r="H259" s="172">
        <f>ROUND(F259*G259,2)</f>
        <v/>
      </c>
      <c r="I259" s="179" t="n"/>
    </row>
    <row r="260">
      <c r="A260" s="176" t="n">
        <v>244</v>
      </c>
      <c r="B260" s="242" t="n"/>
      <c r="C260" s="168" t="inlineStr">
        <is>
          <t>01.7.03.01-0001</t>
        </is>
      </c>
      <c r="D260" s="169" t="inlineStr">
        <is>
          <t>Вода</t>
        </is>
      </c>
      <c r="E260" s="276" t="inlineStr">
        <is>
          <t>м3</t>
        </is>
      </c>
      <c r="F260" s="168" t="n">
        <v>17.334476</v>
      </c>
      <c r="G260" s="172" t="n">
        <v>2.44</v>
      </c>
      <c r="H260" s="172">
        <f>ROUND(F260*G260,2)</f>
        <v/>
      </c>
      <c r="I260" s="179" t="n"/>
    </row>
    <row r="261" ht="51" customHeight="1" s="197">
      <c r="A261" s="176" t="n">
        <v>245</v>
      </c>
      <c r="B261" s="242" t="n"/>
      <c r="C261" s="168" t="inlineStr">
        <is>
          <t>07.2.07.12-0020</t>
        </is>
      </c>
      <c r="D261" s="16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6" t="inlineStr">
        <is>
          <t>т</t>
        </is>
      </c>
      <c r="F261" s="168" t="n">
        <v>0.005357</v>
      </c>
      <c r="G261" s="172" t="n">
        <v>7712</v>
      </c>
      <c r="H261" s="172">
        <f>ROUND(F261*G261,2)</f>
        <v/>
      </c>
      <c r="I261" s="179" t="n"/>
    </row>
    <row r="262">
      <c r="A262" s="176" t="n">
        <v>246</v>
      </c>
      <c r="B262" s="242" t="n"/>
      <c r="C262" s="168" t="inlineStr">
        <is>
          <t>01.7.15.06-0121</t>
        </is>
      </c>
      <c r="D262" s="169" t="inlineStr">
        <is>
          <t>Гвозди строительные с плоской головкой 1,6x50 мм</t>
        </is>
      </c>
      <c r="E262" s="276" t="inlineStr">
        <is>
          <t>т</t>
        </is>
      </c>
      <c r="F262" s="168" t="n">
        <v>0.0048</v>
      </c>
      <c r="G262" s="172" t="n">
        <v>8475</v>
      </c>
      <c r="H262" s="172">
        <f>ROUND(F262*G262,2)</f>
        <v/>
      </c>
      <c r="I262" s="179" t="n"/>
    </row>
    <row r="263">
      <c r="A263" s="176" t="n">
        <v>247</v>
      </c>
      <c r="B263" s="242" t="n"/>
      <c r="C263" s="168" t="inlineStr">
        <is>
          <t>20.1.02.22-0005</t>
        </is>
      </c>
      <c r="D263" s="169" t="inlineStr">
        <is>
          <t>Ушко однолапчатое У1-7-16</t>
        </is>
      </c>
      <c r="E263" s="276" t="inlineStr">
        <is>
          <t>шт</t>
        </is>
      </c>
      <c r="F263" s="168" t="n">
        <v>1</v>
      </c>
      <c r="G263" s="172" t="n">
        <v>39.32</v>
      </c>
      <c r="H263" s="172">
        <f>ROUND(F263*G263,2)</f>
        <v/>
      </c>
      <c r="I263" s="179" t="n"/>
    </row>
    <row r="264">
      <c r="A264" s="176" t="n">
        <v>248</v>
      </c>
      <c r="B264" s="242" t="n"/>
      <c r="C264" s="168" t="inlineStr">
        <is>
          <t>01.2.01.02-0054</t>
        </is>
      </c>
      <c r="D264" s="169" t="inlineStr">
        <is>
          <t>Битумы нефтяные строительные марки БН-90/10</t>
        </is>
      </c>
      <c r="E264" s="276" t="inlineStr">
        <is>
          <t>т</t>
        </is>
      </c>
      <c r="F264" s="168" t="n">
        <v>0.024246</v>
      </c>
      <c r="G264" s="172" t="n">
        <v>1383.1</v>
      </c>
      <c r="H264" s="172">
        <f>ROUND(F264*G264,2)</f>
        <v/>
      </c>
      <c r="I264" s="179" t="n"/>
    </row>
    <row r="265">
      <c r="A265" s="176" t="n">
        <v>249</v>
      </c>
      <c r="B265" s="242" t="n"/>
      <c r="C265" s="168" t="inlineStr">
        <is>
          <t>01.7.07.20-0002</t>
        </is>
      </c>
      <c r="D265" s="169" t="inlineStr">
        <is>
          <t>Тальк молотый, сорт I</t>
        </is>
      </c>
      <c r="E265" s="276" t="inlineStr">
        <is>
          <t>т</t>
        </is>
      </c>
      <c r="F265" s="168" t="n">
        <v>0.0172</v>
      </c>
      <c r="G265" s="172" t="n">
        <v>1820</v>
      </c>
      <c r="H265" s="172">
        <f>ROUND(F265*G265,2)</f>
        <v/>
      </c>
      <c r="I265" s="179" t="n"/>
    </row>
    <row r="266" ht="25.5" customHeight="1" s="197">
      <c r="A266" s="176" t="n">
        <v>250</v>
      </c>
      <c r="B266" s="242" t="n"/>
      <c r="C266" s="168" t="inlineStr">
        <is>
          <t>01.3.01.06-0050</t>
        </is>
      </c>
      <c r="D266" s="169" t="inlineStr">
        <is>
          <t>Смазка универсальная тугоплавкая УТ (консталин жировой)</t>
        </is>
      </c>
      <c r="E266" s="276" t="inlineStr">
        <is>
          <t>т</t>
        </is>
      </c>
      <c r="F266" s="168" t="n">
        <v>0.00172</v>
      </c>
      <c r="G266" s="172" t="n">
        <v>17500</v>
      </c>
      <c r="H266" s="172">
        <f>ROUND(F266*G266,2)</f>
        <v/>
      </c>
      <c r="I266" s="179" t="n"/>
    </row>
    <row r="267">
      <c r="A267" s="176" t="n">
        <v>251</v>
      </c>
      <c r="B267" s="242" t="n"/>
      <c r="C267" s="168" t="inlineStr">
        <is>
          <t>08.3.03.04-0012</t>
        </is>
      </c>
      <c r="D267" s="169" t="inlineStr">
        <is>
          <t>Проволока светлая диаметром 1,1 мм</t>
        </is>
      </c>
      <c r="E267" s="276" t="inlineStr">
        <is>
          <t>т</t>
        </is>
      </c>
      <c r="F267" s="168" t="n">
        <v>0.002806</v>
      </c>
      <c r="G267" s="172" t="n">
        <v>10200</v>
      </c>
      <c r="H267" s="172">
        <f>ROUND(F267*G267,2)</f>
        <v/>
      </c>
      <c r="I267" s="179" t="n"/>
    </row>
    <row r="268">
      <c r="A268" s="176" t="n">
        <v>252</v>
      </c>
      <c r="B268" s="242" t="n"/>
      <c r="C268" s="168" t="inlineStr">
        <is>
          <t>01.7.02.07-0011</t>
        </is>
      </c>
      <c r="D268" s="169" t="inlineStr">
        <is>
          <t>Прессшпан листовой, марки А</t>
        </is>
      </c>
      <c r="E268" s="276" t="inlineStr">
        <is>
          <t>кг</t>
        </is>
      </c>
      <c r="F268" s="168" t="n">
        <v>0.6</v>
      </c>
      <c r="G268" s="172" t="n">
        <v>47.57</v>
      </c>
      <c r="H268" s="172">
        <f>ROUND(F268*G268,2)</f>
        <v/>
      </c>
      <c r="I268" s="179" t="n"/>
    </row>
    <row r="269">
      <c r="A269" s="176" t="n">
        <v>253</v>
      </c>
      <c r="B269" s="242" t="n"/>
      <c r="C269" s="168" t="inlineStr">
        <is>
          <t>01.7.06.07-0001</t>
        </is>
      </c>
      <c r="D269" s="169" t="inlineStr">
        <is>
          <t>Лента К226</t>
        </is>
      </c>
      <c r="E269" s="276" t="inlineStr">
        <is>
          <t>100 м</t>
        </is>
      </c>
      <c r="F269" s="168" t="n">
        <v>0.2355</v>
      </c>
      <c r="G269" s="172" t="n">
        <v>120</v>
      </c>
      <c r="H269" s="172">
        <f>ROUND(F269*G269,2)</f>
        <v/>
      </c>
      <c r="I269" s="179" t="n"/>
    </row>
    <row r="270">
      <c r="A270" s="176" t="n">
        <v>254</v>
      </c>
      <c r="B270" s="242" t="n"/>
      <c r="C270" s="168" t="inlineStr">
        <is>
          <t>01.7.17.09-0064</t>
        </is>
      </c>
      <c r="D270" s="169" t="inlineStr">
        <is>
          <t>Сверла кольцевые алмазные диаметром 32 мм</t>
        </is>
      </c>
      <c r="E270" s="276" t="inlineStr">
        <is>
          <t>шт</t>
        </is>
      </c>
      <c r="F270" s="168" t="n">
        <v>0.0504</v>
      </c>
      <c r="G270" s="172" t="n">
        <v>556.8</v>
      </c>
      <c r="H270" s="172">
        <f>ROUND(F270*G270,2)</f>
        <v/>
      </c>
      <c r="I270" s="179" t="n"/>
    </row>
    <row r="271">
      <c r="A271" s="176" t="n">
        <v>255</v>
      </c>
      <c r="B271" s="242" t="n"/>
      <c r="C271" s="168" t="inlineStr">
        <is>
          <t>22.2.02.04-0021</t>
        </is>
      </c>
      <c r="D271" s="169" t="inlineStr">
        <is>
          <t>Звено промежуточное прямое ПР-7-6</t>
        </is>
      </c>
      <c r="E271" s="276" t="inlineStr">
        <is>
          <t>шт</t>
        </is>
      </c>
      <c r="F271" s="168" t="n">
        <v>1</v>
      </c>
      <c r="G271" s="172" t="n">
        <v>27.04</v>
      </c>
      <c r="H271" s="172">
        <f>ROUND(F271*G271,2)</f>
        <v/>
      </c>
      <c r="I271" s="179" t="n"/>
    </row>
    <row r="272">
      <c r="A272" s="176" t="n">
        <v>256</v>
      </c>
      <c r="B272" s="242" t="n"/>
      <c r="C272" s="168" t="inlineStr">
        <is>
          <t>01.7.06.12-0004</t>
        </is>
      </c>
      <c r="D272" s="169" t="inlineStr">
        <is>
          <t>Лента киперная 40 мм</t>
        </is>
      </c>
      <c r="E272" s="276" t="inlineStr">
        <is>
          <t>100 м</t>
        </is>
      </c>
      <c r="F272" s="168" t="n">
        <v>0.28</v>
      </c>
      <c r="G272" s="172" t="n">
        <v>94</v>
      </c>
      <c r="H272" s="172">
        <f>ROUND(F272*G272,2)</f>
        <v/>
      </c>
      <c r="I272" s="179" t="n"/>
    </row>
    <row r="273" ht="25.5" customHeight="1" s="197">
      <c r="A273" s="176" t="n">
        <v>257</v>
      </c>
      <c r="B273" s="242" t="n"/>
      <c r="C273" s="168" t="inlineStr">
        <is>
          <t>14.4.02.04-0142</t>
        </is>
      </c>
      <c r="D273" s="169" t="inlineStr">
        <is>
          <t>Краска масляная земляная МА-0115, мумия, сурик железный</t>
        </is>
      </c>
      <c r="E273" s="276" t="inlineStr">
        <is>
          <t>кг</t>
        </is>
      </c>
      <c r="F273" s="168" t="n">
        <v>1.561</v>
      </c>
      <c r="G273" s="172" t="n">
        <v>15.12</v>
      </c>
      <c r="H273" s="172">
        <f>ROUND(F273*G273,2)</f>
        <v/>
      </c>
      <c r="I273" s="179" t="n"/>
    </row>
    <row r="274">
      <c r="A274" s="176" t="n">
        <v>258</v>
      </c>
      <c r="B274" s="242" t="n"/>
      <c r="C274" s="168" t="inlineStr">
        <is>
          <t>08.3.11.01-0091</t>
        </is>
      </c>
      <c r="D274" s="169" t="inlineStr">
        <is>
          <t>Швеллеры № 40 из стали марки Ст0</t>
        </is>
      </c>
      <c r="E274" s="276" t="inlineStr">
        <is>
          <t>т</t>
        </is>
      </c>
      <c r="F274" s="168" t="n">
        <v>0.004797</v>
      </c>
      <c r="G274" s="172" t="n">
        <v>4920</v>
      </c>
      <c r="H274" s="172">
        <f>ROUND(F274*G274,2)</f>
        <v/>
      </c>
      <c r="I274" s="179" t="n"/>
    </row>
    <row r="275" ht="25.5" customHeight="1" s="197">
      <c r="A275" s="176" t="n">
        <v>259</v>
      </c>
      <c r="B275" s="242" t="n"/>
      <c r="C275" s="168" t="inlineStr">
        <is>
          <t>08.3.08.02-0052</t>
        </is>
      </c>
      <c r="D275" s="169" t="inlineStr">
        <is>
          <t>Сталь угловая равнополочная, марка стали ВСт3кп2, размером 50x50x5 мм</t>
        </is>
      </c>
      <c r="E275" s="276" t="inlineStr">
        <is>
          <t>т</t>
        </is>
      </c>
      <c r="F275" s="168" t="n">
        <v>0.004</v>
      </c>
      <c r="G275" s="172" t="n">
        <v>5763</v>
      </c>
      <c r="H275" s="172">
        <f>ROUND(F275*G275,2)</f>
        <v/>
      </c>
      <c r="I275" s="179" t="n"/>
    </row>
    <row r="276">
      <c r="A276" s="176" t="n">
        <v>260</v>
      </c>
      <c r="B276" s="242" t="n"/>
      <c r="C276" s="168" t="inlineStr">
        <is>
          <t>01.3.02.03-0001</t>
        </is>
      </c>
      <c r="D276" s="169" t="inlineStr">
        <is>
          <t>Ацетилен газообразный технический</t>
        </is>
      </c>
      <c r="E276" s="276" t="inlineStr">
        <is>
          <t>м3</t>
        </is>
      </c>
      <c r="F276" s="168" t="n">
        <v>0.5168</v>
      </c>
      <c r="G276" s="172" t="n">
        <v>38.51</v>
      </c>
      <c r="H276" s="172">
        <f>ROUND(F276*G276,2)</f>
        <v/>
      </c>
      <c r="I276" s="179" t="n"/>
    </row>
    <row r="277">
      <c r="A277" s="176" t="n">
        <v>261</v>
      </c>
      <c r="B277" s="242" t="n"/>
      <c r="C277" s="168" t="inlineStr">
        <is>
          <t>24.3.01.01-0001</t>
        </is>
      </c>
      <c r="D277" s="169" t="inlineStr">
        <is>
          <t>Трубка поливинилхлоридная ХВТ</t>
        </is>
      </c>
      <c r="E277" s="276" t="inlineStr">
        <is>
          <t>кг</t>
        </is>
      </c>
      <c r="F277" s="168" t="n">
        <v>0.452</v>
      </c>
      <c r="G277" s="172" t="n">
        <v>41.7</v>
      </c>
      <c r="H277" s="172">
        <f>ROUND(F277*G277,2)</f>
        <v/>
      </c>
      <c r="I277" s="179" t="n"/>
    </row>
    <row r="278">
      <c r="A278" s="176" t="n">
        <v>262</v>
      </c>
      <c r="B278" s="242" t="n"/>
      <c r="C278" s="168" t="inlineStr">
        <is>
          <t>14.4.02.09-0001</t>
        </is>
      </c>
      <c r="D278" s="169" t="inlineStr">
        <is>
          <t>Краска</t>
        </is>
      </c>
      <c r="E278" s="276" t="inlineStr">
        <is>
          <t>кг</t>
        </is>
      </c>
      <c r="F278" s="168" t="n">
        <v>0.53</v>
      </c>
      <c r="G278" s="172" t="n">
        <v>28.6</v>
      </c>
      <c r="H278" s="172">
        <f>ROUND(F278*G278,2)</f>
        <v/>
      </c>
      <c r="I278" s="179" t="n"/>
    </row>
    <row r="279" ht="25.5" customHeight="1" s="197">
      <c r="A279" s="176" t="n">
        <v>263</v>
      </c>
      <c r="B279" s="242" t="n"/>
      <c r="C279" s="168" t="inlineStr">
        <is>
          <t>01.7.15.03-0032</t>
        </is>
      </c>
      <c r="D279" s="169" t="inlineStr">
        <is>
          <t>Болты с гайками и шайбами оцинкованные, диаметр 8 мм (болты Хилти)</t>
        </is>
      </c>
      <c r="E279" s="276" t="inlineStr">
        <is>
          <t>кг</t>
        </is>
      </c>
      <c r="F279" s="168" t="n">
        <v>0.5</v>
      </c>
      <c r="G279" s="172" t="n">
        <v>26.94</v>
      </c>
      <c r="H279" s="172">
        <f>ROUND(F279*G279,2)</f>
        <v/>
      </c>
      <c r="I279" s="179" t="n"/>
    </row>
    <row r="280">
      <c r="A280" s="176" t="n">
        <v>264</v>
      </c>
      <c r="B280" s="242" t="n"/>
      <c r="C280" s="168" t="inlineStr">
        <is>
          <t>14.4.01.01-0003</t>
        </is>
      </c>
      <c r="D280" s="169" t="inlineStr">
        <is>
          <t>Грунтовка ГФ-021 красно-коричневая</t>
        </is>
      </c>
      <c r="E280" s="276" t="inlineStr">
        <is>
          <t>т</t>
        </is>
      </c>
      <c r="F280" s="168" t="n">
        <v>0.000766</v>
      </c>
      <c r="G280" s="172" t="n">
        <v>15620</v>
      </c>
      <c r="H280" s="172">
        <f>ROUND(F280*G280,2)</f>
        <v/>
      </c>
      <c r="I280" s="179" t="n"/>
    </row>
    <row r="281" ht="38.25" customHeight="1" s="197">
      <c r="A281" s="176" t="n">
        <v>265</v>
      </c>
      <c r="B281" s="242" t="n"/>
      <c r="C281" s="168" t="inlineStr">
        <is>
          <t>01.7.15.08-0011</t>
        </is>
      </c>
      <c r="D281" s="169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6" t="inlineStr">
        <is>
          <t>т</t>
        </is>
      </c>
      <c r="F281" s="168" t="n">
        <v>0.001</v>
      </c>
      <c r="G281" s="172" t="n">
        <v>9526</v>
      </c>
      <c r="H281" s="172">
        <f>ROUND(F281*G281,2)</f>
        <v/>
      </c>
      <c r="I281" s="179" t="n"/>
    </row>
    <row r="282">
      <c r="A282" s="176" t="n">
        <v>266</v>
      </c>
      <c r="B282" s="242" t="n"/>
      <c r="C282" s="168" t="inlineStr">
        <is>
          <t>14.4.03.17-0101</t>
        </is>
      </c>
      <c r="D282" s="169" t="inlineStr">
        <is>
          <t>Лаки канифольные, марки КФ-965</t>
        </is>
      </c>
      <c r="E282" s="276" t="inlineStr">
        <is>
          <t>т</t>
        </is>
      </c>
      <c r="F282" s="168" t="n">
        <v>0.000135</v>
      </c>
      <c r="G282" s="172" t="n">
        <v>70200</v>
      </c>
      <c r="H282" s="172">
        <f>ROUND(F282*G282,2)</f>
        <v/>
      </c>
      <c r="I282" s="179" t="n"/>
    </row>
    <row r="283">
      <c r="A283" s="176" t="n">
        <v>267</v>
      </c>
      <c r="B283" s="242" t="n"/>
      <c r="C283" s="168" t="inlineStr">
        <is>
          <t>01.7.20.08-0071</t>
        </is>
      </c>
      <c r="D283" s="169" t="inlineStr">
        <is>
          <t>Канаты пеньковые пропитанные</t>
        </is>
      </c>
      <c r="E283" s="276" t="inlineStr">
        <is>
          <t>т</t>
        </is>
      </c>
      <c r="F283" s="168" t="n">
        <v>0.000247</v>
      </c>
      <c r="G283" s="172" t="n">
        <v>37900</v>
      </c>
      <c r="H283" s="172">
        <f>ROUND(F283*G283,2)</f>
        <v/>
      </c>
      <c r="I283" s="179" t="n"/>
    </row>
    <row r="284" ht="25.5" customHeight="1" s="197">
      <c r="A284" s="176" t="n">
        <v>268</v>
      </c>
      <c r="B284" s="242" t="n"/>
      <c r="C284" s="168" t="inlineStr">
        <is>
          <t>01.7.06.05-0041</t>
        </is>
      </c>
      <c r="D284" s="169" t="inlineStr">
        <is>
          <t>Лента изоляционная прорезиненная односторонняя ширина 20 мм, толщина 0,25-0,35 мм</t>
        </is>
      </c>
      <c r="E284" s="276" t="inlineStr">
        <is>
          <t>кг</t>
        </is>
      </c>
      <c r="F284" s="168" t="n">
        <v>0.285</v>
      </c>
      <c r="G284" s="172" t="n">
        <v>30.4</v>
      </c>
      <c r="H284" s="172">
        <f>ROUND(F284*G284,2)</f>
        <v/>
      </c>
      <c r="I284" s="179" t="n"/>
    </row>
    <row r="285" ht="38.25" customHeight="1" s="197">
      <c r="A285" s="176" t="n">
        <v>269</v>
      </c>
      <c r="B285" s="242" t="n"/>
      <c r="C285" s="168" t="inlineStr">
        <is>
          <t>23.3.06.04-0011</t>
        </is>
      </c>
      <c r="D285" s="169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6" t="inlineStr">
        <is>
          <t>м</t>
        </is>
      </c>
      <c r="F285" s="168" t="n">
        <v>0.3</v>
      </c>
      <c r="G285" s="172" t="n">
        <v>28.05</v>
      </c>
      <c r="H285" s="172">
        <f>ROUND(F285*G285,2)</f>
        <v/>
      </c>
      <c r="I285" s="179" t="n"/>
    </row>
    <row r="286">
      <c r="A286" s="176" t="n">
        <v>270</v>
      </c>
      <c r="B286" s="242" t="n"/>
      <c r="C286" s="168" t="inlineStr">
        <is>
          <t>04.3.01.09-0012</t>
        </is>
      </c>
      <c r="D286" s="169" t="inlineStr">
        <is>
          <t>Раствор готовый кладочный цементный марки 50</t>
        </is>
      </c>
      <c r="E286" s="276" t="inlineStr">
        <is>
          <t>м3</t>
        </is>
      </c>
      <c r="F286" s="168" t="n">
        <v>0.013</v>
      </c>
      <c r="G286" s="172" t="n">
        <v>485.9</v>
      </c>
      <c r="H286" s="172">
        <f>ROUND(F286*G286,2)</f>
        <v/>
      </c>
      <c r="I286" s="179" t="n"/>
    </row>
    <row r="287" ht="25.5" customHeight="1" s="197">
      <c r="A287" s="176" t="n">
        <v>271</v>
      </c>
      <c r="B287" s="242" t="n"/>
      <c r="C287" s="168" t="inlineStr">
        <is>
          <t>11.1.03.01-0077</t>
        </is>
      </c>
      <c r="D287" s="169" t="inlineStr">
        <is>
          <t>Бруски обрезные хвойных пород длиной 4-6,5 м, шириной 75-150 мм, толщиной 40-75 мм, I сорта</t>
        </is>
      </c>
      <c r="E287" s="276" t="inlineStr">
        <is>
          <t>м3</t>
        </is>
      </c>
      <c r="F287" s="168" t="n">
        <v>0.002501</v>
      </c>
      <c r="G287" s="172" t="n">
        <v>1700</v>
      </c>
      <c r="H287" s="172">
        <f>ROUND(F287*G287,2)</f>
        <v/>
      </c>
      <c r="I287" s="179" t="n"/>
    </row>
    <row r="288">
      <c r="A288" s="176" t="n">
        <v>272</v>
      </c>
      <c r="B288" s="242" t="n"/>
      <c r="C288" s="168" t="inlineStr">
        <is>
          <t>01.3.01.02-0002</t>
        </is>
      </c>
      <c r="D288" s="169" t="inlineStr">
        <is>
          <t>Вазелин технический</t>
        </is>
      </c>
      <c r="E288" s="276" t="inlineStr">
        <is>
          <t>кг</t>
        </is>
      </c>
      <c r="F288" s="168" t="n">
        <v>0.07000000000000001</v>
      </c>
      <c r="G288" s="172" t="n">
        <v>44.97</v>
      </c>
      <c r="H288" s="172">
        <f>ROUND(F288*G288,2)</f>
        <v/>
      </c>
      <c r="I288" s="179" t="n"/>
    </row>
    <row r="289" ht="51" customHeight="1" s="197">
      <c r="A289" s="176" t="n">
        <v>273</v>
      </c>
      <c r="B289" s="242" t="n"/>
      <c r="C289" s="168" t="inlineStr">
        <is>
          <t>08.2.02.11-0007</t>
        </is>
      </c>
      <c r="D289" s="16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6" t="inlineStr">
        <is>
          <t>10 м</t>
        </is>
      </c>
      <c r="F289" s="168" t="n">
        <v>0.044156</v>
      </c>
      <c r="G289" s="172" t="n">
        <v>50.24</v>
      </c>
      <c r="H289" s="172">
        <f>ROUND(F289*G289,2)</f>
        <v/>
      </c>
      <c r="I289" s="179" t="n"/>
    </row>
    <row r="290">
      <c r="A290" s="176" t="n">
        <v>274</v>
      </c>
      <c r="B290" s="242" t="n"/>
      <c r="C290" s="168" t="inlineStr">
        <is>
          <t>01.7.20.04-0005</t>
        </is>
      </c>
      <c r="D290" s="169" t="inlineStr">
        <is>
          <t>Нитки швейные</t>
        </is>
      </c>
      <c r="E290" s="276" t="inlineStr">
        <is>
          <t>кг</t>
        </is>
      </c>
      <c r="F290" s="168" t="n">
        <v>0.0145</v>
      </c>
      <c r="G290" s="172" t="n">
        <v>133.05</v>
      </c>
      <c r="H290" s="172">
        <f>ROUND(F290*G290,2)</f>
        <v/>
      </c>
      <c r="I290" s="179" t="n"/>
    </row>
    <row r="291">
      <c r="A291" s="176" t="n">
        <v>275</v>
      </c>
      <c r="B291" s="242" t="n"/>
      <c r="C291" s="168" t="inlineStr">
        <is>
          <t>02.2.05.04-1777</t>
        </is>
      </c>
      <c r="D291" s="169" t="inlineStr">
        <is>
          <t>Щебень М 800, фракция 20-40 мм, группа 2</t>
        </is>
      </c>
      <c r="E291" s="276" t="inlineStr">
        <is>
          <t>м3</t>
        </is>
      </c>
      <c r="F291" s="168" t="n">
        <v>0.015588</v>
      </c>
      <c r="G291" s="172" t="n">
        <v>108.4</v>
      </c>
      <c r="H291" s="172">
        <f>ROUND(F291*G291,2)</f>
        <v/>
      </c>
      <c r="I291" s="179" t="n"/>
    </row>
    <row r="292" ht="25.5" customHeight="1" s="197">
      <c r="A292" s="176" t="n">
        <v>276</v>
      </c>
      <c r="B292" s="242" t="n"/>
      <c r="C292" s="168" t="inlineStr">
        <is>
          <t>11.1.03.01-0079</t>
        </is>
      </c>
      <c r="D292" s="169" t="inlineStr">
        <is>
          <t>Бруски обрезные хвойных пород длиной 4-6,5 м, шириной 75-150 мм, толщиной 40-75 мм, III сорта</t>
        </is>
      </c>
      <c r="E292" s="276" t="inlineStr">
        <is>
          <t>м3</t>
        </is>
      </c>
      <c r="F292" s="168" t="n">
        <v>0.001008</v>
      </c>
      <c r="G292" s="172" t="n">
        <v>1287</v>
      </c>
      <c r="H292" s="172">
        <f>ROUND(F292*G292,2)</f>
        <v/>
      </c>
      <c r="I292" s="179" t="n"/>
    </row>
    <row r="293">
      <c r="A293" s="176" t="n">
        <v>277</v>
      </c>
      <c r="B293" s="242" t="n"/>
      <c r="C293" s="168" t="inlineStr">
        <is>
          <t>01.7.20.08-0051</t>
        </is>
      </c>
      <c r="D293" s="169" t="inlineStr">
        <is>
          <t>Ветошь</t>
        </is>
      </c>
      <c r="E293" s="276" t="inlineStr">
        <is>
          <t>кг</t>
        </is>
      </c>
      <c r="F293" s="168" t="n">
        <v>0.576225</v>
      </c>
      <c r="G293" s="172" t="n">
        <v>1.82</v>
      </c>
      <c r="H293" s="172">
        <f>ROUND(F293*G293,2)</f>
        <v/>
      </c>
      <c r="I293" s="179" t="n"/>
    </row>
    <row r="294" ht="25.5" customHeight="1" s="197">
      <c r="A294" s="176" t="n">
        <v>278</v>
      </c>
      <c r="B294" s="242" t="n"/>
      <c r="C294" s="168" t="inlineStr">
        <is>
          <t>08.3.03.04-0031</t>
        </is>
      </c>
      <c r="D294" s="169" t="inlineStr">
        <is>
          <t>Проволока стальная низкоуглеродистая отожженная диаметром 0,8 мм</t>
        </is>
      </c>
      <c r="E294" s="276" t="inlineStr">
        <is>
          <t>т</t>
        </is>
      </c>
      <c r="F294" s="168" t="n">
        <v>6e-05</v>
      </c>
      <c r="G294" s="172" t="n">
        <v>10730</v>
      </c>
      <c r="H294" s="172">
        <f>ROUND(F294*G294,2)</f>
        <v/>
      </c>
      <c r="I294" s="179" t="n"/>
    </row>
    <row r="295">
      <c r="A295" s="176" t="n">
        <v>279</v>
      </c>
      <c r="B295" s="242" t="n"/>
      <c r="C295" s="168" t="inlineStr">
        <is>
          <t>01.7.02.09-0002</t>
        </is>
      </c>
      <c r="D295" s="169" t="inlineStr">
        <is>
          <t>Шпагат бумажный</t>
        </is>
      </c>
      <c r="E295" s="276" t="inlineStr">
        <is>
          <t>кг</t>
        </is>
      </c>
      <c r="F295" s="168" t="n">
        <v>0.0285</v>
      </c>
      <c r="G295" s="172" t="n">
        <v>11.5</v>
      </c>
      <c r="H295" s="172">
        <f>ROUND(F295*G295,2)</f>
        <v/>
      </c>
      <c r="I295" s="179" t="n"/>
    </row>
    <row r="298">
      <c r="B298" s="199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9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71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9" t="inlineStr">
        <is>
          <t>Ресурсная модель</t>
        </is>
      </c>
    </row>
    <row r="6">
      <c r="B6" s="164" t="n"/>
      <c r="C6" s="185" t="n"/>
      <c r="D6" s="185" t="n"/>
      <c r="E6" s="185" t="n"/>
    </row>
    <row r="7" ht="25.5" customHeight="1" s="197">
      <c r="B7" s="245" t="inlineStr">
        <is>
          <t>Наименование разрабатываемого показателя УНЦ — КРМ 330кВ мощность 180(3х60) Мвар УШР</t>
        </is>
      </c>
    </row>
    <row r="8">
      <c r="B8" s="246" t="inlineStr">
        <is>
          <t>Единица измерения  — 1 ед.</t>
        </is>
      </c>
    </row>
    <row r="9">
      <c r="B9" s="164" t="n"/>
      <c r="C9" s="185" t="n"/>
      <c r="D9" s="185" t="n"/>
      <c r="E9" s="185" t="n"/>
    </row>
    <row r="10" ht="51" customHeight="1" s="197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0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0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0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0">
        <f>'Прил.5 Расчет СМР и ОБ'!J291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9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90">
        <f>C19+C20+C22</f>
        <v/>
      </c>
      <c r="D24" s="26">
        <f>C24/$C$24</f>
        <v/>
      </c>
      <c r="E24" s="26">
        <f>C24/$C$40</f>
        <v/>
      </c>
    </row>
    <row r="25" ht="25.5" customHeight="1" s="197">
      <c r="B25" s="24" t="inlineStr">
        <is>
          <t>ВСЕГО стоимость оборудования, в том числе</t>
        </is>
      </c>
      <c r="C25" s="190">
        <f>'Прил.5 Расчет СМР и ОБ'!J96</f>
        <v/>
      </c>
      <c r="D25" s="26" t="n"/>
      <c r="E25" s="26">
        <f>C25/$C$40</f>
        <v/>
      </c>
    </row>
    <row r="26" ht="25.5" customHeight="1" s="197">
      <c r="B26" s="24" t="inlineStr">
        <is>
          <t>стоимость оборудования технологического</t>
        </is>
      </c>
      <c r="C26" s="190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1147461.39</v>
      </c>
      <c r="D31" s="24" t="n"/>
      <c r="E31" s="26">
        <f>C31/$C$40</f>
        <v/>
      </c>
    </row>
    <row r="32" ht="25.5" customHeight="1" s="19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2" t="n"/>
    </row>
    <row r="38" ht="38.25" customHeight="1" s="197">
      <c r="B38" s="24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24" t="n"/>
      <c r="E38" s="26">
        <f>C38/$C$40</f>
        <v/>
      </c>
    </row>
    <row r="39" ht="13.5" customHeight="1" s="197">
      <c r="B39" s="24" t="inlineStr">
        <is>
          <t>Непредвиденные расходы</t>
        </is>
      </c>
      <c r="C39" s="19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0">
        <f>C40/'Прил.5 Расчет СМР и ОБ'!E298</f>
        <v/>
      </c>
      <c r="D41" s="24" t="n"/>
      <c r="E41" s="24" t="n"/>
    </row>
    <row r="42">
      <c r="B42" s="192" t="n"/>
      <c r="C42" s="185" t="n"/>
      <c r="D42" s="185" t="n"/>
      <c r="E42" s="185" t="n"/>
    </row>
    <row r="43">
      <c r="B43" s="192" t="inlineStr">
        <is>
          <t>Составил ____________________________  Е. М. Добровольская</t>
        </is>
      </c>
      <c r="C43" s="185" t="n"/>
      <c r="D43" s="185" t="n"/>
      <c r="E43" s="185" t="n"/>
    </row>
    <row r="44">
      <c r="B44" s="192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192" t="n"/>
      <c r="C45" s="185" t="n"/>
      <c r="D45" s="185" t="n"/>
      <c r="E45" s="185" t="n"/>
    </row>
    <row r="46">
      <c r="B46" s="192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46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3" zoomScale="70" workbookViewId="0">
      <selection activeCell="E310" sqref="E310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4.5703125" customWidth="1" style="195" min="5" max="6"/>
    <col width="15.85546875" customWidth="1" style="195" min="7" max="7"/>
    <col width="12.7109375" customWidth="1" style="195" min="8" max="8"/>
    <col width="19" customWidth="1" style="195" min="9" max="9"/>
    <col width="17.5703125" customWidth="1" style="195" min="10" max="10"/>
    <col hidden="1" width="10.85546875" customWidth="1" style="195" min="11" max="11"/>
    <col width="13.85546875" customWidth="1" style="195" min="12" max="12"/>
  </cols>
  <sheetData>
    <row r="1">
      <c r="M1" s="195" t="n"/>
      <c r="N1" s="195" t="n"/>
    </row>
    <row r="2" ht="15.75" customHeight="1" s="197">
      <c r="H2" s="247" t="inlineStr">
        <is>
          <t>Приложение №5</t>
        </is>
      </c>
      <c r="M2" s="195" t="n"/>
      <c r="N2" s="195" t="n"/>
    </row>
    <row r="3">
      <c r="M3" s="195" t="n"/>
      <c r="N3" s="195" t="n"/>
    </row>
    <row r="4" ht="12.75" customFormat="1" customHeight="1" s="185">
      <c r="A4" s="219" t="inlineStr">
        <is>
          <t>Расчет стоимости СМР и оборудования</t>
        </is>
      </c>
    </row>
    <row r="5" ht="12.75" customFormat="1" customHeight="1" s="185">
      <c r="A5" s="219" t="n"/>
      <c r="B5" s="219" t="n"/>
      <c r="C5" s="278" t="n"/>
      <c r="D5" s="219" t="n"/>
      <c r="E5" s="219" t="n"/>
      <c r="F5" s="219" t="n"/>
      <c r="G5" s="219" t="n"/>
      <c r="H5" s="219" t="n"/>
      <c r="I5" s="219" t="n"/>
      <c r="J5" s="219" t="n"/>
    </row>
    <row r="6" ht="13.5" customFormat="1" customHeight="1" s="185">
      <c r="A6" s="181" t="inlineStr">
        <is>
          <t>Наименование разрабатываемого показателя УНЦ</t>
        </is>
      </c>
      <c r="B6" s="136" t="n"/>
      <c r="C6" s="136" t="n"/>
      <c r="D6" s="222" t="inlineStr">
        <is>
          <t>КРМ 330кВ мощность 180(3х60) Мвар УШР</t>
        </is>
      </c>
    </row>
    <row r="7" ht="12.75" customFormat="1" customHeight="1" s="185">
      <c r="A7" s="222" t="inlineStr">
        <is>
          <t>Единица измерения  — 1 ед</t>
        </is>
      </c>
      <c r="I7" s="245" t="n"/>
      <c r="J7" s="245" t="n"/>
    </row>
    <row r="8" ht="13.5" customFormat="1" customHeight="1" s="185">
      <c r="A8" s="222" t="n"/>
    </row>
    <row r="9" ht="27" customHeight="1" s="197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31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31" t="n"/>
      <c r="M9" s="195" t="n"/>
      <c r="N9" s="195" t="n"/>
    </row>
    <row r="10" ht="28.5" customHeight="1" s="197">
      <c r="A10" s="333" t="n"/>
      <c r="B10" s="333" t="n"/>
      <c r="C10" s="333" t="n"/>
      <c r="D10" s="333" t="n"/>
      <c r="E10" s="333" t="n"/>
      <c r="F10" s="250" t="inlineStr">
        <is>
          <t>на ед. изм.</t>
        </is>
      </c>
      <c r="G10" s="250" t="inlineStr">
        <is>
          <t>общая</t>
        </is>
      </c>
      <c r="H10" s="333" t="n"/>
      <c r="I10" s="250" t="inlineStr">
        <is>
          <t>на ед. изм.</t>
        </is>
      </c>
      <c r="J10" s="250" t="inlineStr">
        <is>
          <t>общая</t>
        </is>
      </c>
      <c r="M10" s="195" t="n"/>
      <c r="N10" s="195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195" t="n"/>
      <c r="N11" s="195" t="n"/>
    </row>
    <row r="12">
      <c r="A12" s="250" t="n"/>
      <c r="B12" s="240" t="inlineStr">
        <is>
          <t>Затраты труда рабочих-строителей</t>
        </is>
      </c>
      <c r="C12" s="330" t="n"/>
      <c r="D12" s="330" t="n"/>
      <c r="E12" s="330" t="n"/>
      <c r="F12" s="330" t="n"/>
      <c r="G12" s="330" t="n"/>
      <c r="H12" s="331" t="n"/>
      <c r="I12" s="125" t="n"/>
      <c r="J12" s="125" t="n"/>
    </row>
    <row r="13" ht="25.5" customHeight="1" s="197">
      <c r="A13" s="250" t="n">
        <v>1</v>
      </c>
      <c r="B13" s="135" t="inlineStr">
        <is>
          <t>1-4-0</t>
        </is>
      </c>
      <c r="C13" s="257" t="inlineStr">
        <is>
          <t>Затраты труда рабочих-строителей среднего разряда (4,0)</t>
        </is>
      </c>
      <c r="D13" s="250" t="inlineStr">
        <is>
          <t>чел.-ч.</t>
        </is>
      </c>
      <c r="E13" s="345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5">
      <c r="A14" s="250" t="n"/>
      <c r="B14" s="250" t="n"/>
      <c r="C14" s="240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45">
        <f>SUM(E13:E13)</f>
        <v/>
      </c>
      <c r="F14" s="30" t="n"/>
      <c r="G14" s="30">
        <f>SUM(G13:G13)</f>
        <v/>
      </c>
      <c r="H14" s="260" t="n">
        <v>1</v>
      </c>
      <c r="I14" s="125" t="n"/>
      <c r="J14" s="30">
        <f>SUM(J13:J13)</f>
        <v/>
      </c>
    </row>
    <row r="15" ht="14.25" customFormat="1" customHeight="1" s="195">
      <c r="A15" s="250" t="n"/>
      <c r="B15" s="257" t="inlineStr">
        <is>
          <t>Затраты труда машинистов</t>
        </is>
      </c>
      <c r="C15" s="330" t="n"/>
      <c r="D15" s="330" t="n"/>
      <c r="E15" s="330" t="n"/>
      <c r="F15" s="330" t="n"/>
      <c r="G15" s="330" t="n"/>
      <c r="H15" s="331" t="n"/>
      <c r="I15" s="125" t="n"/>
      <c r="J15" s="125" t="n"/>
    </row>
    <row r="16" ht="14.25" customFormat="1" customHeight="1" s="195">
      <c r="A16" s="250" t="n">
        <v>2</v>
      </c>
      <c r="B16" s="250" t="n">
        <v>2</v>
      </c>
      <c r="C16" s="257" t="inlineStr">
        <is>
          <t>Затраты труда машинистов</t>
        </is>
      </c>
      <c r="D16" s="250" t="inlineStr">
        <is>
          <t>чел.-ч.</t>
        </is>
      </c>
      <c r="E16" s="345">
        <f>Прил.3!F32</f>
        <v/>
      </c>
      <c r="F16" s="30">
        <f>G16/E16</f>
        <v/>
      </c>
      <c r="G16" s="30">
        <f>Прил.3!H31</f>
        <v/>
      </c>
      <c r="H16" s="260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5">
      <c r="A17" s="250" t="n"/>
      <c r="B17" s="240" t="inlineStr">
        <is>
          <t>Машины и механизмы</t>
        </is>
      </c>
      <c r="C17" s="330" t="n"/>
      <c r="D17" s="330" t="n"/>
      <c r="E17" s="330" t="n"/>
      <c r="F17" s="330" t="n"/>
      <c r="G17" s="330" t="n"/>
      <c r="H17" s="331" t="n"/>
      <c r="I17" s="125" t="n"/>
      <c r="J17" s="125" t="n"/>
    </row>
    <row r="18" ht="14.25" customFormat="1" customHeight="1" s="195">
      <c r="A18" s="250" t="n"/>
      <c r="B18" s="257" t="inlineStr">
        <is>
          <t>Основные 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5" t="n"/>
      <c r="J18" s="125" t="n"/>
    </row>
    <row r="19" ht="25.5" customFormat="1" customHeight="1" s="195">
      <c r="A19" s="250" t="n">
        <v>3</v>
      </c>
      <c r="B19" s="135" t="inlineStr">
        <is>
          <t>91.05.05-014</t>
        </is>
      </c>
      <c r="C19" s="257" t="inlineStr">
        <is>
          <t>Краны на автомобильном ходу, грузоподъемность 10 т</t>
        </is>
      </c>
      <c r="D19" s="250" t="inlineStr">
        <is>
          <t>маш.-ч</t>
        </is>
      </c>
      <c r="E19" s="345" t="n">
        <v>825.866974</v>
      </c>
      <c r="F19" s="259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5">
      <c r="A20" s="250" t="n">
        <v>4</v>
      </c>
      <c r="B20" s="135" t="inlineStr">
        <is>
          <t>91.21.22-447</t>
        </is>
      </c>
      <c r="C20" s="257" t="inlineStr">
        <is>
          <t>Установки электрометаллизационные</t>
        </is>
      </c>
      <c r="D20" s="250" t="inlineStr">
        <is>
          <t>маш.-ч</t>
        </is>
      </c>
      <c r="E20" s="345" t="n">
        <v>554.684135</v>
      </c>
      <c r="F20" s="259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5">
      <c r="A21" s="250" t="n">
        <v>5</v>
      </c>
      <c r="B21" s="135" t="inlineStr">
        <is>
          <t>91.18.01-007</t>
        </is>
      </c>
      <c r="C21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маш.-ч</t>
        </is>
      </c>
      <c r="E21" s="345" t="n">
        <v>234.47336</v>
      </c>
      <c r="F21" s="259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5">
      <c r="A22" s="250" t="n">
        <v>6</v>
      </c>
      <c r="B22" s="135" t="inlineStr">
        <is>
          <t>91.06.03-058</t>
        </is>
      </c>
      <c r="C22" s="257" t="inlineStr">
        <is>
          <t>Лебедки электрические тяговым усилием 156,96 кН (16 т)</t>
        </is>
      </c>
      <c r="D22" s="250" t="inlineStr">
        <is>
          <t>маш.-ч</t>
        </is>
      </c>
      <c r="E22" s="345" t="n">
        <v>149.34</v>
      </c>
      <c r="F22" s="259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5">
      <c r="A23" s="250" t="n">
        <v>7</v>
      </c>
      <c r="B23" s="135" t="inlineStr">
        <is>
          <t>91.04.01-021</t>
        </is>
      </c>
      <c r="C23" s="25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0" t="inlineStr">
        <is>
          <t>маш.-ч</t>
        </is>
      </c>
      <c r="E23" s="345" t="n">
        <v>203.73776</v>
      </c>
      <c r="F23" s="259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5">
      <c r="A24" s="250" t="n">
        <v>8</v>
      </c>
      <c r="B24" s="135" t="inlineStr">
        <is>
          <t>91.15.02-029</t>
        </is>
      </c>
      <c r="C24" s="257" t="inlineStr">
        <is>
          <t>Тракторы на гусеничном ходу с лебедкой 132 кВт (180 л.с.)</t>
        </is>
      </c>
      <c r="D24" s="250" t="inlineStr">
        <is>
          <t>маш.-ч</t>
        </is>
      </c>
      <c r="E24" s="345" t="n">
        <v>113.342332</v>
      </c>
      <c r="F24" s="259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5">
      <c r="A25" s="250" t="n">
        <v>9</v>
      </c>
      <c r="B25" s="135" t="inlineStr">
        <is>
          <t>91.05.06-007</t>
        </is>
      </c>
      <c r="C25" s="257" t="inlineStr">
        <is>
          <t>Краны на гусеничном ходу, грузоподъемность 25 т</t>
        </is>
      </c>
      <c r="D25" s="250" t="inlineStr">
        <is>
          <t>маш.-ч</t>
        </is>
      </c>
      <c r="E25" s="345" t="n">
        <v>125.392855</v>
      </c>
      <c r="F25" s="259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5">
      <c r="A26" s="250" t="n">
        <v>10</v>
      </c>
      <c r="B26" s="135" t="inlineStr">
        <is>
          <t>91.14.02-001</t>
        </is>
      </c>
      <c r="C26" s="257" t="inlineStr">
        <is>
          <t>Автомобили бортовые, грузоподъемность до 5 т</t>
        </is>
      </c>
      <c r="D26" s="250" t="inlineStr">
        <is>
          <t>маш.-ч</t>
        </is>
      </c>
      <c r="E26" s="345" t="n">
        <v>201.049463</v>
      </c>
      <c r="F26" s="259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5">
      <c r="A27" s="250" t="n">
        <v>11</v>
      </c>
      <c r="B27" s="135" t="inlineStr">
        <is>
          <t>91.02.02-002</t>
        </is>
      </c>
      <c r="C27" s="257" t="inlineStr">
        <is>
          <t>Агрегаты копровые без дизель-молота на базе экскаватора 0,65 м3</t>
        </is>
      </c>
      <c r="D27" s="250" t="inlineStr">
        <is>
          <t>маш.-ч</t>
        </is>
      </c>
      <c r="E27" s="345" t="n">
        <v>65.92905</v>
      </c>
      <c r="F27" s="259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5">
      <c r="A28" s="250" t="n">
        <v>12</v>
      </c>
      <c r="B28" s="135" t="inlineStr">
        <is>
          <t>91.01.05-086</t>
        </is>
      </c>
      <c r="C28" s="257" t="inlineStr">
        <is>
          <t>Экскаваторы одноковшовые дизельные на гусеничном ходу, емкость ковша 0,65 м3</t>
        </is>
      </c>
      <c r="D28" s="250" t="inlineStr">
        <is>
          <t>маш.-ч</t>
        </is>
      </c>
      <c r="E28" s="345" t="n">
        <v>103.018748</v>
      </c>
      <c r="F28" s="259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5">
      <c r="A29" s="250" t="n">
        <v>13</v>
      </c>
      <c r="B29" s="135" t="inlineStr">
        <is>
          <t>91.21.22-438</t>
        </is>
      </c>
      <c r="C29" s="257" t="inlineStr">
        <is>
          <t>Установка передвижная цеолитовая</t>
        </is>
      </c>
      <c r="D29" s="250" t="inlineStr">
        <is>
          <t>маш.-ч</t>
        </is>
      </c>
      <c r="E29" s="345" t="n">
        <v>307.24</v>
      </c>
      <c r="F29" s="259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5">
      <c r="A30" s="250" t="n">
        <v>14</v>
      </c>
      <c r="B30" s="135" t="inlineStr">
        <is>
          <t>91.02.02-003</t>
        </is>
      </c>
      <c r="C30" s="257" t="inlineStr">
        <is>
          <t>Агрегаты копровые без дизель-молота на базе экскаватора 1 м3</t>
        </is>
      </c>
      <c r="D30" s="250" t="inlineStr">
        <is>
          <t>маш.-ч</t>
        </is>
      </c>
      <c r="E30" s="345" t="n">
        <v>56.088</v>
      </c>
      <c r="F30" s="259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5">
      <c r="A31" s="250" t="n">
        <v>15</v>
      </c>
      <c r="B31" s="135" t="inlineStr">
        <is>
          <t>91.21.18-011</t>
        </is>
      </c>
      <c r="C31" s="257" t="inlineStr">
        <is>
          <t>Маслоподогреватель</t>
        </is>
      </c>
      <c r="D31" s="250" t="inlineStr">
        <is>
          <t>маш.-ч</t>
        </is>
      </c>
      <c r="E31" s="345" t="n">
        <v>276.28</v>
      </c>
      <c r="F31" s="259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5">
      <c r="A32" s="250" t="n">
        <v>16</v>
      </c>
      <c r="B32" s="135" t="inlineStr">
        <is>
          <t>91.08.03-009</t>
        </is>
      </c>
      <c r="C32" s="257" t="inlineStr">
        <is>
          <t>Катки дорожные самоходные вибрационные, масса 2,2 т</t>
        </is>
      </c>
      <c r="D32" s="250" t="inlineStr">
        <is>
          <t>маш.-ч</t>
        </is>
      </c>
      <c r="E32" s="345" t="n">
        <v>89.480538</v>
      </c>
      <c r="F32" s="259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5">
      <c r="A33" s="250" t="n">
        <v>17</v>
      </c>
      <c r="B33" s="135" t="inlineStr">
        <is>
          <t>91.01.01-036</t>
        </is>
      </c>
      <c r="C33" s="257" t="inlineStr">
        <is>
          <t>Бульдозеры, мощность 96 кВт (130 л.с.)</t>
        </is>
      </c>
      <c r="D33" s="250" t="inlineStr">
        <is>
          <t>маш.-ч</t>
        </is>
      </c>
      <c r="E33" s="345" t="n">
        <v>97.538308</v>
      </c>
      <c r="F33" s="259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5">
      <c r="A34" s="250" t="n">
        <v>18</v>
      </c>
      <c r="B34" s="135" t="inlineStr">
        <is>
          <t>91.14.03-002</t>
        </is>
      </c>
      <c r="C34" s="257" t="inlineStr">
        <is>
          <t>Автомобиль-самосвал, грузоподъемность до 10 т</t>
        </is>
      </c>
      <c r="D34" s="250" t="inlineStr">
        <is>
          <t>маш.-ч</t>
        </is>
      </c>
      <c r="E34" s="345" t="n">
        <v>80.87301600000001</v>
      </c>
      <c r="F34" s="259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5">
      <c r="A35" s="250" t="n">
        <v>19</v>
      </c>
      <c r="B35" s="135" t="inlineStr">
        <is>
          <t>91.05.08-007</t>
        </is>
      </c>
      <c r="C35" s="257" t="inlineStr">
        <is>
          <t>Краны на пневмоколесном ходу, грузоподъемность 25 т</t>
        </is>
      </c>
      <c r="D35" s="250" t="inlineStr">
        <is>
          <t>маш.-ч</t>
        </is>
      </c>
      <c r="E35" s="345" t="n">
        <v>59.782848</v>
      </c>
      <c r="F35" s="259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5">
      <c r="A36" s="250" t="n">
        <v>20</v>
      </c>
      <c r="B36" s="135" t="inlineStr">
        <is>
          <t>91.05.01-017</t>
        </is>
      </c>
      <c r="C36" s="257" t="inlineStr">
        <is>
          <t>Краны башенные, грузоподъемность 8 т</t>
        </is>
      </c>
      <c r="D36" s="250" t="inlineStr">
        <is>
          <t>маш.-ч</t>
        </is>
      </c>
      <c r="E36" s="345" t="n">
        <v>68.63912999999999</v>
      </c>
      <c r="F36" s="259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5">
      <c r="A37" s="250" t="n"/>
      <c r="B37" s="250" t="n"/>
      <c r="C37" s="257" t="inlineStr">
        <is>
          <t>Итого основные машины и механизмы</t>
        </is>
      </c>
      <c r="D37" s="250" t="n"/>
      <c r="E37" s="345" t="n"/>
      <c r="F37" s="30" t="n"/>
      <c r="G37" s="30">
        <f>SUM(G19:G36)</f>
        <v/>
      </c>
      <c r="H37" s="260">
        <f>G37/G90</f>
        <v/>
      </c>
      <c r="I37" s="127" t="n"/>
      <c r="J37" s="30">
        <f>SUM(J19:J36)</f>
        <v/>
      </c>
    </row>
    <row r="38" hidden="1" outlineLevel="1" ht="25.5" customFormat="1" customHeight="1" s="195">
      <c r="A38" s="250" t="n">
        <v>21</v>
      </c>
      <c r="B38" s="135" t="inlineStr">
        <is>
          <t>91.05.14-023</t>
        </is>
      </c>
      <c r="C38" s="257" t="inlineStr">
        <is>
          <t>Краны на тракторе, мощность 121 кВт (165 л.с.), грузоподъемность 5 т</t>
        </is>
      </c>
      <c r="D38" s="250" t="inlineStr">
        <is>
          <t>маш.-ч</t>
        </is>
      </c>
      <c r="E38" s="345" t="n">
        <v>29.670813</v>
      </c>
      <c r="F38" s="259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5">
      <c r="A39" s="250" t="n">
        <v>22</v>
      </c>
      <c r="B39" s="135" t="inlineStr">
        <is>
          <t>91.10.05-005</t>
        </is>
      </c>
      <c r="C39" s="257" t="inlineStr">
        <is>
          <t>Трубоукладчики для труб диаметром до 700 мм, грузоподъемность 12,5 т</t>
        </is>
      </c>
      <c r="D39" s="250" t="inlineStr">
        <is>
          <t>маш.-ч</t>
        </is>
      </c>
      <c r="E39" s="345" t="n">
        <v>27.57033</v>
      </c>
      <c r="F39" s="259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5">
      <c r="A40" s="250" t="n">
        <v>23</v>
      </c>
      <c r="B40" s="135" t="inlineStr">
        <is>
          <t>91.02.03-024</t>
        </is>
      </c>
      <c r="C40" s="257" t="inlineStr">
        <is>
          <t>Дизель-молоты 2,5 т</t>
        </is>
      </c>
      <c r="D40" s="250" t="inlineStr">
        <is>
          <t>маш.-ч</t>
        </is>
      </c>
      <c r="E40" s="345" t="n">
        <v>56.088</v>
      </c>
      <c r="F40" s="259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5">
      <c r="A41" s="250" t="n">
        <v>24</v>
      </c>
      <c r="B41" s="135" t="inlineStr">
        <is>
          <t>91.02.03-022</t>
        </is>
      </c>
      <c r="C41" s="257" t="inlineStr">
        <is>
          <t>Дизель-молоты 1,8 т</t>
        </is>
      </c>
      <c r="D41" s="250" t="inlineStr">
        <is>
          <t>маш.-ч</t>
        </is>
      </c>
      <c r="E41" s="345" t="n">
        <v>65.92905</v>
      </c>
      <c r="F41" s="259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5">
      <c r="A42" s="250" t="n">
        <v>25</v>
      </c>
      <c r="B42" s="135" t="inlineStr">
        <is>
          <t>91.08.04-021</t>
        </is>
      </c>
      <c r="C42" s="257" t="inlineStr">
        <is>
          <t>Котлы битумные передвижные 400 л</t>
        </is>
      </c>
      <c r="D42" s="250" t="inlineStr">
        <is>
          <t>маш.-ч</t>
        </is>
      </c>
      <c r="E42" s="345" t="n">
        <v>117.92213</v>
      </c>
      <c r="F42" s="259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5">
      <c r="A43" s="250" t="n">
        <v>26</v>
      </c>
      <c r="B43" s="135" t="inlineStr">
        <is>
          <t>91.17.04-036</t>
        </is>
      </c>
      <c r="C43" s="257" t="inlineStr">
        <is>
          <t>Агрегаты сварочные передвижные номинальным сварочным током 250-400 А с дизельным двигателем</t>
        </is>
      </c>
      <c r="D43" s="250" t="inlineStr">
        <is>
          <t>маш.-ч</t>
        </is>
      </c>
      <c r="E43" s="345" t="n">
        <v>232.479505</v>
      </c>
      <c r="F43" s="259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5">
      <c r="A44" s="250" t="n">
        <v>27</v>
      </c>
      <c r="B44" s="135" t="inlineStr">
        <is>
          <t>91.01.01-035</t>
        </is>
      </c>
      <c r="C44" s="257" t="inlineStr">
        <is>
          <t>Бульдозеры, мощность 79 кВт (108 л.с.)</t>
        </is>
      </c>
      <c r="D44" s="250" t="inlineStr">
        <is>
          <t>маш.-ч</t>
        </is>
      </c>
      <c r="E44" s="345" t="n">
        <v>40.412165</v>
      </c>
      <c r="F44" s="259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5">
      <c r="A45" s="250" t="n">
        <v>28</v>
      </c>
      <c r="B45" s="135" t="inlineStr">
        <is>
          <t>91.13.03-111</t>
        </is>
      </c>
      <c r="C45" s="257" t="inlineStr">
        <is>
          <t>Спецавтомашины, грузоподъемность до 8 т, вездеходы</t>
        </is>
      </c>
      <c r="D45" s="250" t="inlineStr">
        <is>
          <t>маш.-ч</t>
        </is>
      </c>
      <c r="E45" s="345" t="n">
        <v>16.483785</v>
      </c>
      <c r="F45" s="259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5">
      <c r="A46" s="250" t="n">
        <v>29</v>
      </c>
      <c r="B46" s="135" t="inlineStr">
        <is>
          <t>91.19.12-021</t>
        </is>
      </c>
      <c r="C46" s="257" t="inlineStr">
        <is>
          <t>Насос вакуумный 3,6 м3/мин</t>
        </is>
      </c>
      <c r="D46" s="250" t="inlineStr">
        <is>
          <t>маш.-ч</t>
        </is>
      </c>
      <c r="E46" s="345" t="n">
        <v>455.2</v>
      </c>
      <c r="F46" s="259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5">
      <c r="A47" s="250" t="n">
        <v>30</v>
      </c>
      <c r="B47" s="135" t="inlineStr">
        <is>
          <t>91.14.02-002</t>
        </is>
      </c>
      <c r="C47" s="257" t="inlineStr">
        <is>
          <t>Автомобили бортовые, грузоподъемность до 8 т</t>
        </is>
      </c>
      <c r="D47" s="250" t="inlineStr">
        <is>
          <t>маш.-ч</t>
        </is>
      </c>
      <c r="E47" s="345" t="n">
        <v>31.601862</v>
      </c>
      <c r="F47" s="259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5">
      <c r="A48" s="250" t="n">
        <v>31</v>
      </c>
      <c r="B48" s="135" t="inlineStr">
        <is>
          <t>91.06.06-014</t>
        </is>
      </c>
      <c r="C48" s="257" t="inlineStr">
        <is>
          <t>Автогидроподъемники высотой подъема 28 м</t>
        </is>
      </c>
      <c r="D48" s="250" t="inlineStr">
        <is>
          <t>маш.-ч</t>
        </is>
      </c>
      <c r="E48" s="345" t="n">
        <v>10.58</v>
      </c>
      <c r="F48" s="259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5">
      <c r="A49" s="250" t="n">
        <v>32</v>
      </c>
      <c r="B49" s="135" t="inlineStr">
        <is>
          <t>91.17.04-233</t>
        </is>
      </c>
      <c r="C49" s="257" t="inlineStr">
        <is>
          <t>Установки для сварки ручной дуговой (постоянного тока)</t>
        </is>
      </c>
      <c r="D49" s="250" t="inlineStr">
        <is>
          <t>маш.-ч</t>
        </is>
      </c>
      <c r="E49" s="345" t="n">
        <v>311.315533</v>
      </c>
      <c r="F49" s="259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5">
      <c r="A50" s="250" t="n">
        <v>33</v>
      </c>
      <c r="B50" s="135" t="inlineStr">
        <is>
          <t>91.10.05-001</t>
        </is>
      </c>
      <c r="C50" s="257" t="inlineStr">
        <is>
          <t>Трубоукладчики для труб диаметром 800-1000 мм, грузоподъемность 35 т</t>
        </is>
      </c>
      <c r="D50" s="250" t="inlineStr">
        <is>
          <t>маш.-ч</t>
        </is>
      </c>
      <c r="E50" s="345" t="n">
        <v>9.576000000000001</v>
      </c>
      <c r="F50" s="259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5">
      <c r="A51" s="250" t="n">
        <v>34</v>
      </c>
      <c r="B51" s="135" t="inlineStr">
        <is>
          <t>91.06.05-011</t>
        </is>
      </c>
      <c r="C51" s="257" t="inlineStr">
        <is>
          <t>Погрузчик, грузоподъемность 5 т</t>
        </is>
      </c>
      <c r="D51" s="250" t="inlineStr">
        <is>
          <t>маш.-ч</t>
        </is>
      </c>
      <c r="E51" s="345" t="n">
        <v>17.201883</v>
      </c>
      <c r="F51" s="259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5">
      <c r="A52" s="250" t="n">
        <v>35</v>
      </c>
      <c r="B52" s="135" t="inlineStr">
        <is>
          <t>91.21.18-031</t>
        </is>
      </c>
      <c r="C52" s="257" t="inlineStr">
        <is>
          <t>Установка Суховей</t>
        </is>
      </c>
      <c r="D52" s="250" t="inlineStr">
        <is>
          <t>маш.-ч</t>
        </is>
      </c>
      <c r="E52" s="345" t="n">
        <v>108</v>
      </c>
      <c r="F52" s="259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5">
      <c r="A53" s="250" t="n">
        <v>36</v>
      </c>
      <c r="B53" s="135" t="inlineStr">
        <is>
          <t>91.21.22-432</t>
        </is>
      </c>
      <c r="C53" s="257" t="inlineStr">
        <is>
          <t>Установка вакуумной обработки трансформаторного масла</t>
        </is>
      </c>
      <c r="D53" s="250" t="inlineStr">
        <is>
          <t>маш.-ч</t>
        </is>
      </c>
      <c r="E53" s="345" t="n">
        <v>18.56</v>
      </c>
      <c r="F53" s="259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5">
      <c r="A54" s="250" t="n">
        <v>37</v>
      </c>
      <c r="B54" s="135" t="inlineStr">
        <is>
          <t>91.21.22-091</t>
        </is>
      </c>
      <c r="C54" s="257" t="inlineStr">
        <is>
          <t>Выпрямитель полупроводниковый для подогрева трансформаторов</t>
        </is>
      </c>
      <c r="D54" s="250" t="inlineStr">
        <is>
          <t>маш.-ч</t>
        </is>
      </c>
      <c r="E54" s="345" t="n">
        <v>332.6</v>
      </c>
      <c r="F54" s="259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5">
      <c r="A55" s="250" t="n">
        <v>38</v>
      </c>
      <c r="B55" s="135" t="inlineStr">
        <is>
          <t>91.21.22-447</t>
        </is>
      </c>
      <c r="C55" s="257" t="inlineStr">
        <is>
          <t>Установки электрометаллизационные</t>
        </is>
      </c>
      <c r="D55" s="250" t="inlineStr">
        <is>
          <t>маш.час</t>
        </is>
      </c>
      <c r="E55" s="345" t="n">
        <v>14.27</v>
      </c>
      <c r="F55" s="259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5">
      <c r="A56" s="250" t="n">
        <v>39</v>
      </c>
      <c r="B56" s="135" t="inlineStr">
        <is>
          <t>91.05.05-015</t>
        </is>
      </c>
      <c r="C56" s="257" t="inlineStr">
        <is>
          <t>Краны на автомобильном ходу, грузоподъемность 16 т</t>
        </is>
      </c>
      <c r="D56" s="250" t="inlineStr">
        <is>
          <t>маш.-ч</t>
        </is>
      </c>
      <c r="E56" s="345" t="n">
        <v>7.656984</v>
      </c>
      <c r="F56" s="259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5">
      <c r="A57" s="250" t="n">
        <v>40</v>
      </c>
      <c r="B57" s="135" t="inlineStr">
        <is>
          <t>91.06.05-057</t>
        </is>
      </c>
      <c r="C57" s="257" t="inlineStr">
        <is>
          <t>Погрузчики одноковшовые универсальные фронтальные пневмоколесные, грузоподъемность 3 т</t>
        </is>
      </c>
      <c r="D57" s="250" t="inlineStr">
        <is>
          <t>маш.-ч</t>
        </is>
      </c>
      <c r="E57" s="345" t="n">
        <v>6.45488</v>
      </c>
      <c r="F57" s="259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5">
      <c r="A58" s="250" t="n">
        <v>41</v>
      </c>
      <c r="B58" s="135" t="inlineStr">
        <is>
          <t>91.06.06-042</t>
        </is>
      </c>
      <c r="C58" s="257" t="inlineStr">
        <is>
          <t>Подъемники гидравлические высотой подъема: 10 м</t>
        </is>
      </c>
      <c r="D58" s="250" t="inlineStr">
        <is>
          <t>маш.-ч</t>
        </is>
      </c>
      <c r="E58" s="345" t="n">
        <v>17.44</v>
      </c>
      <c r="F58" s="259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5">
      <c r="A59" s="250" t="n">
        <v>42</v>
      </c>
      <c r="B59" s="135" t="inlineStr">
        <is>
          <t>91.05.06-012</t>
        </is>
      </c>
      <c r="C59" s="257" t="inlineStr">
        <is>
          <t>Краны на гусеничном ходу, грузоподъемность до 16 т</t>
        </is>
      </c>
      <c r="D59" s="250" t="inlineStr">
        <is>
          <t>маш.-ч</t>
        </is>
      </c>
      <c r="E59" s="345" t="n">
        <v>4.94078</v>
      </c>
      <c r="F59" s="259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5">
      <c r="A60" s="250" t="n">
        <v>43</v>
      </c>
      <c r="B60" s="135" t="inlineStr">
        <is>
          <t>91.18.01-012</t>
        </is>
      </c>
      <c r="C60" s="257" t="inlineStr">
        <is>
          <t>Компрессоры передвижные с электродвигателем давлением 600 кПа (6 ат), производительность до 3,5 м3/мин</t>
        </is>
      </c>
      <c r="D60" s="250" t="inlineStr">
        <is>
          <t>маш.-ч</t>
        </is>
      </c>
      <c r="E60" s="345" t="n">
        <v>13.852404</v>
      </c>
      <c r="F60" s="259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5">
      <c r="A61" s="250" t="n">
        <v>44</v>
      </c>
      <c r="B61" s="135" t="inlineStr">
        <is>
          <t>91.21.18-051</t>
        </is>
      </c>
      <c r="C61" s="257" t="inlineStr">
        <is>
          <t>Шкаф сушильный</t>
        </is>
      </c>
      <c r="D61" s="250" t="inlineStr">
        <is>
          <t>маш.-ч</t>
        </is>
      </c>
      <c r="E61" s="345" t="n">
        <v>167.04</v>
      </c>
      <c r="F61" s="259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5">
      <c r="A62" s="250" t="n">
        <v>45</v>
      </c>
      <c r="B62" s="135" t="inlineStr">
        <is>
          <t>91.14.04-001</t>
        </is>
      </c>
      <c r="C62" s="257" t="inlineStr">
        <is>
          <t>Тягачи седельные, грузоподъемность 12 т</t>
        </is>
      </c>
      <c r="D62" s="250" t="inlineStr">
        <is>
          <t>маш.-ч</t>
        </is>
      </c>
      <c r="E62" s="345" t="n">
        <v>3.82299</v>
      </c>
      <c r="F62" s="259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5">
      <c r="A63" s="250" t="n">
        <v>46</v>
      </c>
      <c r="B63" s="135" t="inlineStr">
        <is>
          <t>91.15.03-014</t>
        </is>
      </c>
      <c r="C63" s="257" t="inlineStr">
        <is>
          <t>Тракторы на пневмоколесном ходу, мощность 59 кВт (80 л.с.)</t>
        </is>
      </c>
      <c r="D63" s="250" t="inlineStr">
        <is>
          <t>маш.-ч</t>
        </is>
      </c>
      <c r="E63" s="345" t="n">
        <v>3.52</v>
      </c>
      <c r="F63" s="259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5">
      <c r="A64" s="250" t="n">
        <v>47</v>
      </c>
      <c r="B64" s="135" t="inlineStr">
        <is>
          <t>91.21.20-013</t>
        </is>
      </c>
      <c r="C64" s="257" t="inlineStr">
        <is>
          <t>Установки для сверления отверстий в железобетоне диаметром до 160 мм</t>
        </is>
      </c>
      <c r="D64" s="250" t="inlineStr">
        <is>
          <t>маш.-ч</t>
        </is>
      </c>
      <c r="E64" s="345" t="n">
        <v>7.032</v>
      </c>
      <c r="F64" s="259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5">
      <c r="A65" s="250" t="n">
        <v>48</v>
      </c>
      <c r="B65" s="135" t="inlineStr">
        <is>
          <t>91.21.10-003</t>
        </is>
      </c>
      <c r="C65" s="257" t="inlineStr">
        <is>
          <t>Молотки при работе от передвижных компрессорных станций отбойные пневматические</t>
        </is>
      </c>
      <c r="D65" s="250" t="inlineStr">
        <is>
          <t>маш.-ч</t>
        </is>
      </c>
      <c r="E65" s="345" t="n">
        <v>124.984808</v>
      </c>
      <c r="F65" s="259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5">
      <c r="A66" s="250" t="n">
        <v>49</v>
      </c>
      <c r="B66" s="135" t="inlineStr">
        <is>
          <t>91.17.04-171</t>
        </is>
      </c>
      <c r="C66" s="257" t="inlineStr">
        <is>
          <t>Преобразователи сварочные номинальным сварочным током 315-500 А</t>
        </is>
      </c>
      <c r="D66" s="250" t="inlineStr">
        <is>
          <t>маш.-ч</t>
        </is>
      </c>
      <c r="E66" s="345" t="n">
        <v>14.925918</v>
      </c>
      <c r="F66" s="259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5">
      <c r="A67" s="250" t="n">
        <v>50</v>
      </c>
      <c r="B67" s="135" t="inlineStr">
        <is>
          <t>91.04.01-031</t>
        </is>
      </c>
      <c r="C67" s="257" t="inlineStr">
        <is>
          <t>Машины бурильно-крановые на автомобиле, глубина бурения 3,5 м</t>
        </is>
      </c>
      <c r="D67" s="250" t="inlineStr">
        <is>
          <t>маш.-ч</t>
        </is>
      </c>
      <c r="E67" s="345" t="n">
        <v>1.1613</v>
      </c>
      <c r="F67" s="259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5">
      <c r="A68" s="250" t="n">
        <v>51</v>
      </c>
      <c r="B68" s="135" t="inlineStr">
        <is>
          <t>91.06.01-003</t>
        </is>
      </c>
      <c r="C68" s="257" t="inlineStr">
        <is>
          <t>Домкраты гидравлические, грузоподъемность 63-100 т</t>
        </is>
      </c>
      <c r="D68" s="250" t="inlineStr">
        <is>
          <t>маш.-ч</t>
        </is>
      </c>
      <c r="E68" s="345" t="n">
        <v>173.044649</v>
      </c>
      <c r="F68" s="259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5">
      <c r="A69" s="250" t="n">
        <v>52</v>
      </c>
      <c r="B69" s="135" t="inlineStr">
        <is>
          <t>91.05.06-008</t>
        </is>
      </c>
      <c r="C69" s="257" t="inlineStr">
        <is>
          <t>Краны на гусеничном ходу, грузоподъемность 40 т</t>
        </is>
      </c>
      <c r="D69" s="250" t="inlineStr">
        <is>
          <t>маш.-ч</t>
        </is>
      </c>
      <c r="E69" s="345" t="n">
        <v>0.807339</v>
      </c>
      <c r="F69" s="259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5">
      <c r="A70" s="250" t="n">
        <v>53</v>
      </c>
      <c r="B70" s="135" t="inlineStr">
        <is>
          <t>91.05.06-009</t>
        </is>
      </c>
      <c r="C70" s="257" t="inlineStr">
        <is>
          <t>Краны на гусеничном ходу, грузоподъемность 50-63 т</t>
        </is>
      </c>
      <c r="D70" s="250" t="inlineStr">
        <is>
          <t>маш.-ч</t>
        </is>
      </c>
      <c r="E70" s="345" t="n">
        <v>0.369824</v>
      </c>
      <c r="F70" s="259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5">
      <c r="A71" s="250" t="n">
        <v>54</v>
      </c>
      <c r="B71" s="135" t="inlineStr">
        <is>
          <t>91.08.03-015</t>
        </is>
      </c>
      <c r="C71" s="257" t="inlineStr">
        <is>
          <t>Катки дорожные самоходные гладкие, масса 5 т</t>
        </is>
      </c>
      <c r="D71" s="250" t="inlineStr">
        <is>
          <t>маш.-ч</t>
        </is>
      </c>
      <c r="E71" s="345" t="n">
        <v>0.5337</v>
      </c>
      <c r="F71" s="259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5">
      <c r="A72" s="250" t="n">
        <v>55</v>
      </c>
      <c r="B72" s="135" t="inlineStr">
        <is>
          <t>91.07.04-001</t>
        </is>
      </c>
      <c r="C72" s="257" t="inlineStr">
        <is>
          <t>Вибратор глубинный</t>
        </is>
      </c>
      <c r="D72" s="250" t="inlineStr">
        <is>
          <t>маш.-ч</t>
        </is>
      </c>
      <c r="E72" s="345" t="n">
        <v>49.22446</v>
      </c>
      <c r="F72" s="259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5">
      <c r="A73" s="250" t="n">
        <v>56</v>
      </c>
      <c r="B73" s="135" t="inlineStr">
        <is>
          <t>91.19.10-031</t>
        </is>
      </c>
      <c r="C73" s="257" t="inlineStr">
        <is>
          <t>Станция насосная для привода гидродомкратов</t>
        </is>
      </c>
      <c r="D73" s="250" t="inlineStr">
        <is>
          <t>маш.-ч</t>
        </is>
      </c>
      <c r="E73" s="345" t="n">
        <v>36.2</v>
      </c>
      <c r="F73" s="259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5">
      <c r="A74" s="250" t="n">
        <v>57</v>
      </c>
      <c r="B74" s="135" t="inlineStr">
        <is>
          <t>91.14.02-001</t>
        </is>
      </c>
      <c r="C74" s="257" t="inlineStr">
        <is>
          <t>Автомобили бортовые, грузоподъемность до 5 т</t>
        </is>
      </c>
      <c r="D74" s="250" t="inlineStr">
        <is>
          <t>маш.час</t>
        </is>
      </c>
      <c r="E74" s="345" t="n">
        <v>0.91</v>
      </c>
      <c r="F74" s="259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5">
      <c r="A75" s="250" t="n">
        <v>58</v>
      </c>
      <c r="B75" s="135" t="inlineStr">
        <is>
          <t>91.07.08-024</t>
        </is>
      </c>
      <c r="C75" s="257" t="inlineStr">
        <is>
          <t>Растворосмесители передвижные 65 л</t>
        </is>
      </c>
      <c r="D75" s="250" t="inlineStr">
        <is>
          <t>маш.-ч</t>
        </is>
      </c>
      <c r="E75" s="345" t="n">
        <v>3.899</v>
      </c>
      <c r="F75" s="259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5">
      <c r="A76" s="250" t="n">
        <v>59</v>
      </c>
      <c r="B76" s="135" t="inlineStr">
        <is>
          <t>91.06.09-101</t>
        </is>
      </c>
      <c r="C76" s="257" t="inlineStr">
        <is>
          <t>Стрелы монтажные А-образные высотой до 22 м для подъема опор ВЛ</t>
        </is>
      </c>
      <c r="D76" s="250" t="inlineStr">
        <is>
          <t>маш.-ч</t>
        </is>
      </c>
      <c r="E76" s="345" t="n">
        <v>7.550637</v>
      </c>
      <c r="F76" s="259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5">
      <c r="A77" s="250" t="n">
        <v>60</v>
      </c>
      <c r="B77" s="135" t="inlineStr">
        <is>
          <t>91.14.05-011</t>
        </is>
      </c>
      <c r="C77" s="257" t="inlineStr">
        <is>
          <t>Полуприцепы общего назначения, грузоподъемность 12 т</t>
        </is>
      </c>
      <c r="D77" s="250" t="inlineStr">
        <is>
          <t>маш.-ч</t>
        </is>
      </c>
      <c r="E77" s="345" t="n">
        <v>3.82299</v>
      </c>
      <c r="F77" s="259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5">
      <c r="A78" s="250" t="n">
        <v>61</v>
      </c>
      <c r="B78" s="135" t="inlineStr">
        <is>
          <t>91.05.02-005</t>
        </is>
      </c>
      <c r="C78" s="257" t="inlineStr">
        <is>
          <t>Краны козловые, грузоподъемность 32 т</t>
        </is>
      </c>
      <c r="D78" s="250" t="inlineStr">
        <is>
          <t>маш.-ч</t>
        </is>
      </c>
      <c r="E78" s="345" t="n">
        <v>0.368939</v>
      </c>
      <c r="F78" s="259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5">
      <c r="A79" s="250" t="n">
        <v>62</v>
      </c>
      <c r="B79" s="135" t="inlineStr">
        <is>
          <t>91.21.01-012</t>
        </is>
      </c>
      <c r="C79" s="257" t="inlineStr">
        <is>
          <t>Агрегаты окрасочные высокого давления для окраски поверхностей конструкций, мощность 1 кВт</t>
        </is>
      </c>
      <c r="D79" s="250" t="inlineStr">
        <is>
          <t>маш.-ч</t>
        </is>
      </c>
      <c r="E79" s="345" t="n">
        <v>6.24172</v>
      </c>
      <c r="F79" s="259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5">
      <c r="A80" s="250" t="n">
        <v>63</v>
      </c>
      <c r="B80" s="135" t="inlineStr">
        <is>
          <t>91.19.02-002</t>
        </is>
      </c>
      <c r="C80" s="257" t="inlineStr">
        <is>
          <t>Маслонасосы шестеренные, производительность м3/час 2,3</t>
        </is>
      </c>
      <c r="D80" s="250" t="inlineStr">
        <is>
          <t>маш.-ч</t>
        </is>
      </c>
      <c r="E80" s="345" t="n">
        <v>46.08</v>
      </c>
      <c r="F80" s="259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5">
      <c r="A81" s="250" t="n">
        <v>64</v>
      </c>
      <c r="B81" s="135" t="inlineStr">
        <is>
          <t>91.06.06-048</t>
        </is>
      </c>
      <c r="C81" s="257" t="inlineStr">
        <is>
          <t>Подъемники одномачтовые, грузоподъемность до 500 кг, высота подъема 45 м</t>
        </is>
      </c>
      <c r="D81" s="250" t="inlineStr">
        <is>
          <t>маш.-ч</t>
        </is>
      </c>
      <c r="E81" s="345" t="n">
        <v>1.1697</v>
      </c>
      <c r="F81" s="259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5">
      <c r="A82" s="250" t="n">
        <v>65</v>
      </c>
      <c r="B82" s="135" t="inlineStr">
        <is>
          <t>91.08.09-023</t>
        </is>
      </c>
      <c r="C82" s="257" t="inlineStr">
        <is>
          <t>Трамбовки пневматические при работе от передвижных компрессорных станций</t>
        </is>
      </c>
      <c r="D82" s="250" t="inlineStr">
        <is>
          <t>маш.-ч</t>
        </is>
      </c>
      <c r="E82" s="345" t="n">
        <v>62.92602</v>
      </c>
      <c r="F82" s="259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5">
      <c r="A83" s="250" t="n">
        <v>66</v>
      </c>
      <c r="B83" s="135" t="inlineStr">
        <is>
          <t>91.07.04-002</t>
        </is>
      </c>
      <c r="C83" s="257" t="inlineStr">
        <is>
          <t>Вибратор поверхностный</t>
        </is>
      </c>
      <c r="D83" s="250" t="inlineStr">
        <is>
          <t>маш.-ч</t>
        </is>
      </c>
      <c r="E83" s="345" t="n">
        <v>57.732548</v>
      </c>
      <c r="F83" s="259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5">
      <c r="A84" s="250" t="n">
        <v>67</v>
      </c>
      <c r="B84" s="135" t="inlineStr">
        <is>
          <t>91.06.01-002</t>
        </is>
      </c>
      <c r="C84" s="257" t="inlineStr">
        <is>
          <t>Домкраты гидравлические, грузоподъемность 6,3-25 т</t>
        </is>
      </c>
      <c r="D84" s="250" t="inlineStr">
        <is>
          <t>маш.-ч</t>
        </is>
      </c>
      <c r="E84" s="345" t="n">
        <v>29.564466</v>
      </c>
      <c r="F84" s="259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5">
      <c r="A85" s="250" t="n">
        <v>68</v>
      </c>
      <c r="B85" s="135" t="inlineStr">
        <is>
          <t>91.06.05-011</t>
        </is>
      </c>
      <c r="C85" s="257" t="inlineStr">
        <is>
          <t>Погрузчики, грузоподъемность 5 т</t>
        </is>
      </c>
      <c r="D85" s="250" t="inlineStr">
        <is>
          <t>маш.час</t>
        </is>
      </c>
      <c r="E85" s="345" t="n">
        <v>0.15</v>
      </c>
      <c r="F85" s="259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5">
      <c r="A86" s="250" t="n">
        <v>69</v>
      </c>
      <c r="B86" s="135" t="inlineStr">
        <is>
          <t>91.17.04-042</t>
        </is>
      </c>
      <c r="C86" s="257" t="inlineStr">
        <is>
          <t>Аппарат для газовой сварки и резки</t>
        </is>
      </c>
      <c r="D86" s="250" t="inlineStr">
        <is>
          <t>маш.-ч</t>
        </is>
      </c>
      <c r="E86" s="345" t="n">
        <v>7.973336</v>
      </c>
      <c r="F86" s="259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5">
      <c r="A87" s="250" t="n">
        <v>70</v>
      </c>
      <c r="B87" s="135" t="inlineStr">
        <is>
          <t>91.21.16-012</t>
        </is>
      </c>
      <c r="C87" s="257" t="inlineStr">
        <is>
          <t>Пресс гидравлический с электроприводом</t>
        </is>
      </c>
      <c r="D87" s="250" t="inlineStr">
        <is>
          <t>маш.-ч</t>
        </is>
      </c>
      <c r="E87" s="345" t="n">
        <v>6.68</v>
      </c>
      <c r="F87" s="259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5">
      <c r="A88" s="250" t="n">
        <v>71</v>
      </c>
      <c r="B88" s="135" t="inlineStr">
        <is>
          <t>91.06.03-060</t>
        </is>
      </c>
      <c r="C88" s="257" t="inlineStr">
        <is>
          <t>Лебедки электрические тяговым усилием до 5,79 кН (0,59 т)</t>
        </is>
      </c>
      <c r="D88" s="250" t="inlineStr">
        <is>
          <t>маш.-ч</t>
        </is>
      </c>
      <c r="E88" s="345" t="n">
        <v>0.061708</v>
      </c>
      <c r="F88" s="259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5">
      <c r="A89" s="250" t="n"/>
      <c r="B89" s="250" t="n"/>
      <c r="C89" s="257" t="inlineStr">
        <is>
          <t>Итого прочие машины и механизмы</t>
        </is>
      </c>
      <c r="D89" s="250" t="n"/>
      <c r="E89" s="258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5">
      <c r="A90" s="250" t="n"/>
      <c r="B90" s="250" t="n"/>
      <c r="C90" s="240" t="inlineStr">
        <is>
          <t>Итого по разделу «Машины и механизмы»</t>
        </is>
      </c>
      <c r="D90" s="250" t="n"/>
      <c r="E90" s="258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5">
      <c r="A91" s="250" t="n"/>
      <c r="B91" s="240" t="inlineStr">
        <is>
          <t>Оборудование</t>
        </is>
      </c>
      <c r="C91" s="330" t="n"/>
      <c r="D91" s="330" t="n"/>
      <c r="E91" s="330" t="n"/>
      <c r="F91" s="330" t="n"/>
      <c r="G91" s="330" t="n"/>
      <c r="H91" s="331" t="n"/>
      <c r="I91" s="125" t="n"/>
      <c r="J91" s="125" t="n"/>
    </row>
    <row r="92">
      <c r="A92" s="250" t="n"/>
      <c r="B92" s="253" t="inlineStr">
        <is>
          <t>Основное оборудование</t>
        </is>
      </c>
      <c r="C92" s="346" t="n"/>
      <c r="D92" s="346" t="n"/>
      <c r="E92" s="346" t="n"/>
      <c r="F92" s="346" t="n"/>
      <c r="G92" s="346" t="n"/>
      <c r="H92" s="347" t="n"/>
      <c r="I92" s="125" t="n"/>
      <c r="J92" s="125" t="n"/>
    </row>
    <row r="93" ht="25.5" customHeight="1" s="197">
      <c r="A93" s="250" t="n">
        <v>72</v>
      </c>
      <c r="B93" s="135" t="inlineStr">
        <is>
          <t>БЦ.21.36</t>
        </is>
      </c>
      <c r="C93" s="257" t="inlineStr">
        <is>
          <t>Компенсация реактивной мощности УШР 330 кВ 180(3х60) Мвар</t>
        </is>
      </c>
      <c r="D93" s="250" t="inlineStr">
        <is>
          <t>компл.</t>
        </is>
      </c>
      <c r="E93" s="345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640000000</v>
      </c>
      <c r="J93" s="30">
        <f>ROUND(I93*E93,2)</f>
        <v/>
      </c>
      <c r="K93" s="195" t="n">
        <v>167062798.58108</v>
      </c>
    </row>
    <row r="94">
      <c r="A94" s="250" t="n"/>
      <c r="B94" s="250" t="n"/>
      <c r="C94" s="257" t="inlineStr">
        <is>
          <t>Итого основное оборудование</t>
        </is>
      </c>
      <c r="D94" s="250" t="n"/>
      <c r="E94" s="345" t="n"/>
      <c r="F94" s="259" t="n"/>
      <c r="G94" s="30">
        <f>G93</f>
        <v/>
      </c>
      <c r="H94" s="260" t="n">
        <v>0</v>
      </c>
      <c r="I94" s="127" t="n"/>
      <c r="J94" s="30">
        <f>J93</f>
        <v/>
      </c>
    </row>
    <row r="95">
      <c r="A95" s="250" t="n"/>
      <c r="B95" s="250" t="n"/>
      <c r="C95" s="257" t="inlineStr">
        <is>
          <t>Итого прочее оборудование</t>
        </is>
      </c>
      <c r="D95" s="250" t="n"/>
      <c r="E95" s="345" t="n"/>
      <c r="F95" s="259" t="n"/>
      <c r="G95" s="30" t="n">
        <v>0</v>
      </c>
      <c r="H95" s="260" t="n">
        <v>0</v>
      </c>
      <c r="I95" s="127" t="n"/>
      <c r="J95" s="30" t="n">
        <v>0</v>
      </c>
    </row>
    <row r="96">
      <c r="A96" s="250" t="n"/>
      <c r="B96" s="250" t="n"/>
      <c r="C96" s="240" t="inlineStr">
        <is>
          <t>Итого по разделу «Оборудование»</t>
        </is>
      </c>
      <c r="D96" s="250" t="n"/>
      <c r="E96" s="258" t="n"/>
      <c r="F96" s="259" t="n"/>
      <c r="G96" s="30">
        <f>G95+G94</f>
        <v/>
      </c>
      <c r="H96" s="260">
        <f>H95+H94</f>
        <v/>
      </c>
      <c r="I96" s="127" t="n"/>
      <c r="J96" s="30">
        <f>J95+J94</f>
        <v/>
      </c>
    </row>
    <row r="97" ht="25.5" customHeight="1" s="197">
      <c r="A97" s="250" t="n"/>
      <c r="B97" s="250" t="n"/>
      <c r="C97" s="257" t="inlineStr">
        <is>
          <t>в том числе технологическое оборудование</t>
        </is>
      </c>
      <c r="D97" s="250" t="n"/>
      <c r="E97" s="348" t="n"/>
      <c r="F97" s="259" t="n"/>
      <c r="G97" s="30">
        <f>G96</f>
        <v/>
      </c>
      <c r="H97" s="260" t="n"/>
      <c r="I97" s="127" t="n"/>
      <c r="J97" s="30">
        <f>J96</f>
        <v/>
      </c>
    </row>
    <row r="98" ht="14.25" customFormat="1" customHeight="1" s="195">
      <c r="A98" s="250" t="n"/>
      <c r="B98" s="240" t="inlineStr">
        <is>
          <t>Материалы</t>
        </is>
      </c>
      <c r="C98" s="330" t="n"/>
      <c r="D98" s="330" t="n"/>
      <c r="E98" s="330" t="n"/>
      <c r="F98" s="330" t="n"/>
      <c r="G98" s="330" t="n"/>
      <c r="H98" s="331" t="n"/>
      <c r="I98" s="125" t="n"/>
      <c r="J98" s="125" t="n"/>
    </row>
    <row r="99" ht="14.25" customFormat="1" customHeight="1" s="195">
      <c r="A99" s="251" t="n"/>
      <c r="B99" s="253" t="inlineStr">
        <is>
          <t>Основные материалы</t>
        </is>
      </c>
      <c r="C99" s="346" t="n"/>
      <c r="D99" s="346" t="n"/>
      <c r="E99" s="346" t="n"/>
      <c r="F99" s="346" t="n"/>
      <c r="G99" s="346" t="n"/>
      <c r="H99" s="347" t="n"/>
      <c r="I99" s="137" t="n"/>
      <c r="J99" s="137" t="n"/>
    </row>
    <row r="100" ht="14.25" customFormat="1" customHeight="1" s="195">
      <c r="A100" s="250" t="n">
        <v>73</v>
      </c>
      <c r="B100" s="135" t="inlineStr">
        <is>
          <t>20.5.04.05-0001</t>
        </is>
      </c>
      <c r="C100" s="257" t="inlineStr">
        <is>
          <t>Зажим ответвительный ОА-400-1</t>
        </is>
      </c>
      <c r="D100" s="250" t="inlineStr">
        <is>
          <t>100 шт</t>
        </is>
      </c>
      <c r="E100" s="345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5">
      <c r="A101" s="250" t="n">
        <v>74</v>
      </c>
      <c r="B101" s="135" t="inlineStr">
        <is>
          <t>10.3.02.03-0011</t>
        </is>
      </c>
      <c r="C101" s="257" t="inlineStr">
        <is>
          <t>Припои оловянно-свинцовые бессурьмянистые марки ПОС30</t>
        </is>
      </c>
      <c r="D101" s="250" t="inlineStr">
        <is>
          <t>т</t>
        </is>
      </c>
      <c r="E101" s="345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5">
      <c r="A102" s="250" t="n">
        <v>75</v>
      </c>
      <c r="B102" s="135" t="inlineStr">
        <is>
          <t>22.2.01.03-0003</t>
        </is>
      </c>
      <c r="C102" s="257" t="inlineStr">
        <is>
          <t>Изоляторы линейные подвесные стеклянные ПСД-70Е</t>
        </is>
      </c>
      <c r="D102" s="250" t="inlineStr">
        <is>
          <t>шт</t>
        </is>
      </c>
      <c r="E102" s="345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5">
      <c r="A103" s="250" t="n">
        <v>76</v>
      </c>
      <c r="B103" s="135" t="inlineStr">
        <is>
          <t>20.1.01.02-0054</t>
        </is>
      </c>
      <c r="C103" s="257" t="inlineStr">
        <is>
          <t>Зажим аппаратный прессуемый А2А-400-2 (Зажим аппаратный прессуемый А2А-400-2  Т(П))</t>
        </is>
      </c>
      <c r="D103" s="250" t="inlineStr">
        <is>
          <t>100 шт</t>
        </is>
      </c>
      <c r="E103" s="345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5">
      <c r="A104" s="250" t="n">
        <v>77</v>
      </c>
      <c r="B104" s="135" t="inlineStr">
        <is>
          <t>20.1.01.02-0029</t>
        </is>
      </c>
      <c r="C104" s="257" t="inlineStr">
        <is>
          <t>Зажим аппаратный прессуемый 3А4А-400-2 (Зажим аппаратный прессуемый 3А4А-400-2 Т(П))</t>
        </is>
      </c>
      <c r="D104" s="250" t="inlineStr">
        <is>
          <t>100 шт</t>
        </is>
      </c>
      <c r="E104" s="345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5">
      <c r="A105" s="250" t="n">
        <v>78</v>
      </c>
      <c r="B105" s="135" t="inlineStr">
        <is>
          <t>20.1.01.02-0067</t>
        </is>
      </c>
      <c r="C105" s="257" t="inlineStr">
        <is>
          <t>Зажим аппаратный прессуемый А4А-400-2 (Зажим аппаратный прессуемый А4А-400-2 Т(П))</t>
        </is>
      </c>
      <c r="D105" s="250" t="inlineStr">
        <is>
          <t>100 шт</t>
        </is>
      </c>
      <c r="E105" s="345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5">
      <c r="A106" s="250" t="n">
        <v>79</v>
      </c>
      <c r="B106" s="135" t="inlineStr">
        <is>
          <t>20.5.04.05-0001</t>
        </is>
      </c>
      <c r="C106" s="257" t="inlineStr">
        <is>
          <t>Зажим ответвительный ОА-400-1 (Зажим ответвительный ОА-185-1)</t>
        </is>
      </c>
      <c r="D106" s="250" t="inlineStr">
        <is>
          <t>100 шт</t>
        </is>
      </c>
      <c r="E106" s="345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5">
      <c r="A107" s="250" t="n">
        <v>80</v>
      </c>
      <c r="B107" s="135" t="inlineStr">
        <is>
          <t>20.5.04.05-0002</t>
        </is>
      </c>
      <c r="C107" s="257" t="inlineStr">
        <is>
          <t>Зажим ответвительный ОА-400-2 (Зажим ответвительный ОА-400Т-2)</t>
        </is>
      </c>
      <c r="D107" s="250" t="inlineStr">
        <is>
          <t>100 шт</t>
        </is>
      </c>
      <c r="E107" s="345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5">
      <c r="A108" s="250" t="n">
        <v>81</v>
      </c>
      <c r="B108" s="135" t="inlineStr">
        <is>
          <t>22.2.02.07-0003</t>
        </is>
      </c>
      <c r="C108" s="257" t="inlineStr">
        <is>
          <t>Конструкции стальные порталов ОРУ  (Опоры под электрооборудование )</t>
        </is>
      </c>
      <c r="D108" s="250" t="inlineStr">
        <is>
          <t>т</t>
        </is>
      </c>
      <c r="E108" s="345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5">
      <c r="A109" s="250" t="n">
        <v>82</v>
      </c>
      <c r="B109" s="135" t="inlineStr">
        <is>
          <t>05.1.02.07-0025</t>
        </is>
      </c>
      <c r="C109" s="257" t="inlineStr">
        <is>
          <t>Стойка железобетонная вибрированная ОРУ</t>
        </is>
      </c>
      <c r="D109" s="250" t="inlineStr">
        <is>
          <t>м3</t>
        </is>
      </c>
      <c r="E109" s="345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5">
      <c r="A110" s="250" t="n">
        <v>83</v>
      </c>
      <c r="B110" s="135" t="inlineStr">
        <is>
          <t>05.1.05.16-0221</t>
        </is>
      </c>
      <c r="C110" s="257" t="inlineStr">
        <is>
          <t>Фундаменты сборные железобетонные ВЛ и ОРУ</t>
        </is>
      </c>
      <c r="D110" s="250" t="inlineStr">
        <is>
          <t>м3</t>
        </is>
      </c>
      <c r="E110" s="345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5">
      <c r="A111" s="250" t="n">
        <v>84</v>
      </c>
      <c r="B111" s="135" t="inlineStr">
        <is>
          <t>04.1.02.05-0048</t>
        </is>
      </c>
      <c r="C111" s="257" t="inlineStr">
        <is>
          <t>Бетон тяжелый, крупность заполнителя 20 мм, класс В30 (М400)</t>
        </is>
      </c>
      <c r="D111" s="250" t="inlineStr">
        <is>
          <t>м3</t>
        </is>
      </c>
      <c r="E111" s="345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5">
      <c r="A112" s="250" t="n">
        <v>85</v>
      </c>
      <c r="B112" s="135" t="inlineStr">
        <is>
          <t>08.4.03.03-0032</t>
        </is>
      </c>
      <c r="C112" s="257" t="inlineStr">
        <is>
          <t>Горячекатаная арматурная сталь периодического профиля класса А-III, диаметром 12 мм</t>
        </is>
      </c>
      <c r="D112" s="250" t="inlineStr">
        <is>
          <t>т</t>
        </is>
      </c>
      <c r="E112" s="345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5">
      <c r="A113" s="250" t="n">
        <v>86</v>
      </c>
      <c r="B113" s="135" t="inlineStr">
        <is>
          <t>05.1.05.16-0011</t>
        </is>
      </c>
      <c r="C113" s="257" t="inlineStr">
        <is>
          <t>Сваи железобетонные  (сваиС35.12-1 /бетон В25 (М350), объем 1,45 м3)</t>
        </is>
      </c>
      <c r="D113" s="250" t="inlineStr">
        <is>
          <t>м3</t>
        </is>
      </c>
      <c r="E113" s="345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5">
      <c r="A114" s="250" t="n">
        <v>87</v>
      </c>
      <c r="B114" s="135" t="inlineStr">
        <is>
          <t>20.1.01.02-0054</t>
        </is>
      </c>
      <c r="C114" s="257" t="inlineStr">
        <is>
          <t>Зажим аппаратный прессуемый А2А-400-2 (Зажим аппаратный прессуемый А2А-185Т-2А Т(П))</t>
        </is>
      </c>
      <c r="D114" s="250" t="inlineStr">
        <is>
          <t>100 шт</t>
        </is>
      </c>
      <c r="E114" s="345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5">
      <c r="A115" s="250" t="n">
        <v>88</v>
      </c>
      <c r="B115" s="135" t="inlineStr">
        <is>
          <t>07.4.03.08-0005</t>
        </is>
      </c>
      <c r="C115" s="257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0" t="inlineStr">
        <is>
          <t>т</t>
        </is>
      </c>
      <c r="E115" s="345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5">
      <c r="A116" s="250" t="n">
        <v>89</v>
      </c>
      <c r="B116" s="135" t="inlineStr">
        <is>
          <t>21.2.01.02-0101</t>
        </is>
      </c>
      <c r="C116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0" t="inlineStr">
        <is>
          <t>т</t>
        </is>
      </c>
      <c r="E116" s="345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5">
      <c r="A117" s="250" t="n">
        <v>90</v>
      </c>
      <c r="B117" s="135" t="inlineStr">
        <is>
          <t>05.1.05.16-0011</t>
        </is>
      </c>
      <c r="C117" s="257" t="inlineStr">
        <is>
          <t>Сваи железобетонные   (сваи С35.10-1 /бетон В25 (М350), объем 1,2 м3)</t>
        </is>
      </c>
      <c r="D117" s="250" t="inlineStr">
        <is>
          <t>м3</t>
        </is>
      </c>
      <c r="E117" s="345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5">
      <c r="A118" s="250" t="n">
        <v>91</v>
      </c>
      <c r="B118" s="135" t="inlineStr">
        <is>
          <t>05.1.05.16-0011</t>
        </is>
      </c>
      <c r="C118" s="257" t="inlineStr">
        <is>
          <t>Сваи железобетонные (С50.30-4,5,6, объем 0,46 м3,)</t>
        </is>
      </c>
      <c r="D118" s="250" t="inlineStr">
        <is>
          <t>м3</t>
        </is>
      </c>
      <c r="E118" s="345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5">
      <c r="A119" s="252" t="n"/>
      <c r="B119" s="139" t="n"/>
      <c r="C119" s="140" t="inlineStr">
        <is>
          <t>Итого основные материалы</t>
        </is>
      </c>
      <c r="D119" s="252" t="n"/>
      <c r="E119" s="345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5">
      <c r="A120" s="250" t="n">
        <v>92</v>
      </c>
      <c r="B120" s="135" t="inlineStr">
        <is>
          <t>07.4.03.08-0005</t>
        </is>
      </c>
      <c r="C120" s="257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0" t="inlineStr">
        <is>
          <t>т</t>
        </is>
      </c>
      <c r="E120" s="345" t="n">
        <v>4.55784</v>
      </c>
      <c r="F120" s="259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5">
      <c r="A121" s="250" t="n">
        <v>93</v>
      </c>
      <c r="B121" s="135" t="inlineStr">
        <is>
          <t>21.2.01.02-0097</t>
        </is>
      </c>
      <c r="C121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0" t="inlineStr">
        <is>
          <t>т</t>
        </is>
      </c>
      <c r="E121" s="345" t="n">
        <v>1.657</v>
      </c>
      <c r="F121" s="259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5">
      <c r="A122" s="250" t="n">
        <v>94</v>
      </c>
      <c r="B122" s="135" t="inlineStr">
        <is>
          <t>05.1.01.11-0024</t>
        </is>
      </c>
      <c r="C122" s="257" t="inlineStr">
        <is>
          <t>Плита днища ПД 300.120.12-1,5/бетон В15 (М200), объем 0,42 м3, расход ар-ры 14,2 кг/(серия 3.006.1-8)</t>
        </is>
      </c>
      <c r="D122" s="250" t="inlineStr">
        <is>
          <t>шт</t>
        </is>
      </c>
      <c r="E122" s="345" t="n">
        <v>93</v>
      </c>
      <c r="F122" s="259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5">
      <c r="A123" s="250" t="n">
        <v>95</v>
      </c>
      <c r="B123" s="135" t="inlineStr">
        <is>
          <t>22.2.01.03-0001</t>
        </is>
      </c>
      <c r="C123" s="257" t="inlineStr">
        <is>
          <t>Изоляторы линейные подвесные стеклянные ПСВ-120Б (Изоляторы линейные подвесные стеклянные ПС-120Б)</t>
        </is>
      </c>
      <c r="D123" s="250" t="inlineStr">
        <is>
          <t>шт</t>
        </is>
      </c>
      <c r="E123" s="345" t="n">
        <v>222</v>
      </c>
      <c r="F123" s="259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5">
      <c r="A124" s="250" t="n">
        <v>96</v>
      </c>
      <c r="B124" s="135" t="inlineStr">
        <is>
          <t>04.3.02.09-0821</t>
        </is>
      </c>
      <c r="C124" s="257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0" t="inlineStr">
        <is>
          <t>кг</t>
        </is>
      </c>
      <c r="E124" s="345" t="n">
        <v>529.15</v>
      </c>
      <c r="F124" s="259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5">
      <c r="A125" s="250" t="n">
        <v>97</v>
      </c>
      <c r="B125" s="135" t="inlineStr">
        <is>
          <t>20.5.04.05-0001</t>
        </is>
      </c>
      <c r="C125" s="257" t="inlineStr">
        <is>
          <t>Зажим ответвительный ОА-400-1 (Зажим ответвительный ОА-185Т-2)</t>
        </is>
      </c>
      <c r="D125" s="250" t="inlineStr">
        <is>
          <t>100 шт</t>
        </is>
      </c>
      <c r="E125" s="345" t="n">
        <v>6</v>
      </c>
      <c r="F125" s="259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5">
      <c r="A126" s="250" t="n">
        <v>98</v>
      </c>
      <c r="B126" s="135" t="inlineStr">
        <is>
          <t>04.1.02.05-0040</t>
        </is>
      </c>
      <c r="C126" s="257" t="inlineStr">
        <is>
          <t>Бетон тяжелый, крупность заполнителя 20 мм, класс В7,5 (М100)</t>
        </is>
      </c>
      <c r="D126" s="250" t="inlineStr">
        <is>
          <t>м3</t>
        </is>
      </c>
      <c r="E126" s="345" t="n">
        <v>64.158</v>
      </c>
      <c r="F126" s="259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5">
      <c r="A127" s="250" t="n">
        <v>99</v>
      </c>
      <c r="B127" s="135" t="inlineStr">
        <is>
          <t>07.2.07.12-0006</t>
        </is>
      </c>
      <c r="C127" s="257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0" t="inlineStr">
        <is>
          <t>т</t>
        </is>
      </c>
      <c r="E127" s="345" t="n">
        <v>2.8554</v>
      </c>
      <c r="F127" s="259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5">
      <c r="A128" s="250" t="n">
        <v>100</v>
      </c>
      <c r="B128" s="135" t="inlineStr">
        <is>
          <t>20.5.04.04-0016</t>
        </is>
      </c>
      <c r="C128" s="257" t="inlineStr">
        <is>
          <t>Зажим натяжной НАС-600-1</t>
        </is>
      </c>
      <c r="D128" s="250" t="inlineStr">
        <is>
          <t>шт</t>
        </is>
      </c>
      <c r="E128" s="345" t="n">
        <v>91</v>
      </c>
      <c r="F128" s="259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5">
      <c r="A129" s="250" t="n">
        <v>101</v>
      </c>
      <c r="B129" s="135" t="inlineStr">
        <is>
          <t>07.2.07.13-0161</t>
        </is>
      </c>
      <c r="C129" s="257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0" t="inlineStr">
        <is>
          <t>т</t>
        </is>
      </c>
      <c r="E129" s="345" t="n">
        <v>2.22</v>
      </c>
      <c r="F129" s="259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5">
      <c r="A130" s="250" t="n">
        <v>102</v>
      </c>
      <c r="B130" s="135" t="inlineStr">
        <is>
          <t>10.1.02.03-0001</t>
        </is>
      </c>
      <c r="C130" s="257" t="inlineStr">
        <is>
          <t>Проволока алюминиевая (АМЦ) диаметром 1,4-1,8 мм</t>
        </is>
      </c>
      <c r="D130" s="250" t="inlineStr">
        <is>
          <t>т</t>
        </is>
      </c>
      <c r="E130" s="345" t="n">
        <v>0.867582</v>
      </c>
      <c r="F130" s="259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5">
      <c r="A131" s="250" t="n">
        <v>103</v>
      </c>
      <c r="B131" s="135" t="inlineStr">
        <is>
          <t>04.1.02.05-0048</t>
        </is>
      </c>
      <c r="C131" s="257" t="inlineStr">
        <is>
          <t>Бетон тяжелый, крупность заполнителя 20 мм, класс В30 (М400 W6  (Лист 75 по проекту))</t>
        </is>
      </c>
      <c r="D131" s="250" t="inlineStr">
        <is>
          <t>м3</t>
        </is>
      </c>
      <c r="E131" s="345" t="n">
        <v>30.45</v>
      </c>
      <c r="F131" s="259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5">
      <c r="A132" s="250" t="n">
        <v>104</v>
      </c>
      <c r="B132" s="135" t="inlineStr">
        <is>
          <t>25.2.01.10-0005</t>
        </is>
      </c>
      <c r="C132" s="257" t="inlineStr">
        <is>
          <t>Коромысло для компенсированной анкеровки (КС-159) (Коромысло однореберное К2-7-1С)</t>
        </is>
      </c>
      <c r="D132" s="250" t="inlineStr">
        <is>
          <t>шт</t>
        </is>
      </c>
      <c r="E132" s="345" t="n">
        <v>91</v>
      </c>
      <c r="F132" s="259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5">
      <c r="A133" s="250" t="n">
        <v>105</v>
      </c>
      <c r="B133" s="135" t="inlineStr">
        <is>
          <t>01.7.15.03-0036</t>
        </is>
      </c>
      <c r="C133" s="257" t="inlineStr">
        <is>
          <t>Болты с гайками и шайбами оцинкованные, диаметр 24 мм</t>
        </is>
      </c>
      <c r="D133" s="250" t="inlineStr">
        <is>
          <t>кг</t>
        </is>
      </c>
      <c r="E133" s="345" t="n">
        <v>799.77</v>
      </c>
      <c r="F133" s="259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5">
      <c r="A134" s="250" t="n">
        <v>106</v>
      </c>
      <c r="B134" s="135" t="inlineStr">
        <is>
          <t>04.3.01.09-0014</t>
        </is>
      </c>
      <c r="C134" s="257" t="inlineStr">
        <is>
          <t>Раствор готовый кладочный цементный марки: 100</t>
        </is>
      </c>
      <c r="D134" s="250" t="inlineStr">
        <is>
          <t>м3</t>
        </is>
      </c>
      <c r="E134" s="345" t="n">
        <v>28.1963</v>
      </c>
      <c r="F134" s="259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5">
      <c r="A135" s="250" t="n">
        <v>107</v>
      </c>
      <c r="B135" s="135" t="inlineStr">
        <is>
          <t>20.2.02.06-0003</t>
        </is>
      </c>
      <c r="C135" s="257" t="inlineStr">
        <is>
          <t>Экран защитный ЭЗ-500-6</t>
        </is>
      </c>
      <c r="D135" s="250" t="inlineStr">
        <is>
          <t>шт</t>
        </is>
      </c>
      <c r="E135" s="345" t="n">
        <v>32</v>
      </c>
      <c r="F135" s="259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5">
      <c r="A136" s="250" t="n">
        <v>108</v>
      </c>
      <c r="B136" s="135" t="inlineStr">
        <is>
          <t>05.1.05.16-0011</t>
        </is>
      </c>
      <c r="C136" s="257" t="inlineStr">
        <is>
          <t>Сваи железобетонные ( С35.6-1 /бетон В25 (М350), объем 0,71 м3)</t>
        </is>
      </c>
      <c r="D136" s="250" t="inlineStr">
        <is>
          <t>м3</t>
        </is>
      </c>
      <c r="E136" s="345" t="n">
        <v>7.313</v>
      </c>
      <c r="F136" s="259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5">
      <c r="A137" s="250" t="n">
        <v>109</v>
      </c>
      <c r="B137" s="135" t="inlineStr">
        <is>
          <t>21.2.01.02-0091</t>
        </is>
      </c>
      <c r="C137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0" t="inlineStr">
        <is>
          <t>т</t>
        </is>
      </c>
      <c r="E137" s="345" t="n">
        <v>0.3</v>
      </c>
      <c r="F137" s="259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5">
      <c r="A138" s="250" t="n">
        <v>110</v>
      </c>
      <c r="B138" s="135" t="inlineStr">
        <is>
          <t>08.4.01.01-0022</t>
        </is>
      </c>
      <c r="C138" s="257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0" t="inlineStr">
        <is>
          <t>т</t>
        </is>
      </c>
      <c r="E138" s="345" t="n">
        <v>0.96</v>
      </c>
      <c r="F138" s="259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5">
      <c r="A139" s="250" t="n">
        <v>111</v>
      </c>
      <c r="B139" s="135" t="inlineStr">
        <is>
          <t>05.1.01.11-0025</t>
        </is>
      </c>
      <c r="C139" s="257" t="inlineStr">
        <is>
          <t>Плита днища ПД 300.150.12-1,5/бетон В15 (М200), объем 0,53 м3, расход ар-ры 18,6 кг/(серия 3.006.1-8)</t>
        </is>
      </c>
      <c r="D139" s="250" t="inlineStr">
        <is>
          <t>шт</t>
        </is>
      </c>
      <c r="E139" s="345" t="n">
        <v>12</v>
      </c>
      <c r="F139" s="259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5">
      <c r="A140" s="250" t="n">
        <v>112</v>
      </c>
      <c r="B140" s="135" t="inlineStr">
        <is>
          <t>01.7.19.04-0003</t>
        </is>
      </c>
      <c r="C140" s="257" t="inlineStr">
        <is>
          <t>Пластина техническая без тканевых прокладок</t>
        </is>
      </c>
      <c r="D140" s="250" t="inlineStr">
        <is>
          <t>т</t>
        </is>
      </c>
      <c r="E140" s="345" t="n">
        <v>0.164</v>
      </c>
      <c r="F140" s="259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5">
      <c r="A141" s="250" t="n">
        <v>113</v>
      </c>
      <c r="B141" s="135" t="inlineStr">
        <is>
          <t>20.2.11.01-0015</t>
        </is>
      </c>
      <c r="C141" s="257" t="inlineStr">
        <is>
          <t>Распорка дистанционная глухая трехлучевая 3РГ-3-400</t>
        </is>
      </c>
      <c r="D141" s="250" t="inlineStr">
        <is>
          <t>шт</t>
        </is>
      </c>
      <c r="E141" s="345" t="n">
        <v>89</v>
      </c>
      <c r="F141" s="259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5">
      <c r="A142" s="250" t="n">
        <v>114</v>
      </c>
      <c r="B142" s="135" t="inlineStr">
        <is>
          <t>20.1.02.05-0013</t>
        </is>
      </c>
      <c r="C142" s="257" t="inlineStr">
        <is>
          <t>Коромысло универсальное трехлучевое 3КУ-16-1</t>
        </is>
      </c>
      <c r="D142" s="250" t="inlineStr">
        <is>
          <t>шт</t>
        </is>
      </c>
      <c r="E142" s="345" t="n">
        <v>17</v>
      </c>
      <c r="F142" s="259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5">
      <c r="A143" s="250" t="n">
        <v>115</v>
      </c>
      <c r="B143" s="135" t="inlineStr">
        <is>
          <t>20.5.04.04-0011</t>
        </is>
      </c>
      <c r="C143" s="257" t="inlineStr">
        <is>
          <t>Зажим натяжной НАС-330-1</t>
        </is>
      </c>
      <c r="D143" s="250" t="inlineStr">
        <is>
          <t>шт</t>
        </is>
      </c>
      <c r="E143" s="345" t="n">
        <v>47</v>
      </c>
      <c r="F143" s="259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5">
      <c r="A144" s="250" t="n">
        <v>116</v>
      </c>
      <c r="B144" s="135" t="inlineStr">
        <is>
          <t>01.7.11.07-0032</t>
        </is>
      </c>
      <c r="C144" s="257" t="inlineStr">
        <is>
          <t>Электроды диаметром 4 мм Э42</t>
        </is>
      </c>
      <c r="D144" s="250" t="inlineStr">
        <is>
          <t>т</t>
        </is>
      </c>
      <c r="E144" s="345" t="n">
        <v>0.712747</v>
      </c>
      <c r="F144" s="259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5">
      <c r="A145" s="250" t="n">
        <v>117</v>
      </c>
      <c r="B145" s="135" t="inlineStr">
        <is>
          <t>22.2.02.04-0054</t>
        </is>
      </c>
      <c r="C145" s="257" t="inlineStr">
        <is>
          <t>Звено промежуточное трехлапчатое ПРТ-21/16-2 (Звено промежуточное трехлапчатое ПРТ-7/21-2)</t>
        </is>
      </c>
      <c r="D145" s="250" t="inlineStr">
        <is>
          <t>шт</t>
        </is>
      </c>
      <c r="E145" s="345" t="n">
        <v>91</v>
      </c>
      <c r="F145" s="259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5">
      <c r="A146" s="250" t="n">
        <v>118</v>
      </c>
      <c r="B146" s="135" t="inlineStr">
        <is>
          <t>01.7.15.10-0035</t>
        </is>
      </c>
      <c r="C146" s="257" t="inlineStr">
        <is>
          <t>Скоба СК-21-1А</t>
        </is>
      </c>
      <c r="D146" s="250" t="inlineStr">
        <is>
          <t>шт</t>
        </is>
      </c>
      <c r="E146" s="345" t="n">
        <v>50</v>
      </c>
      <c r="F146" s="259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5">
      <c r="A147" s="250" t="n">
        <v>119</v>
      </c>
      <c r="B147" s="135" t="inlineStr">
        <is>
          <t>08.4.02.06-0003</t>
        </is>
      </c>
      <c r="C147" s="257" t="inlineStr">
        <is>
          <t>Сетка сварная из холоднотянутой проволоки 4-5 мм</t>
        </is>
      </c>
      <c r="D147" s="250" t="inlineStr">
        <is>
          <t>т</t>
        </is>
      </c>
      <c r="E147" s="345" t="n">
        <v>0.6639</v>
      </c>
      <c r="F147" s="259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5">
      <c r="A148" s="250" t="n">
        <v>120</v>
      </c>
      <c r="B148" s="135" t="inlineStr">
        <is>
          <t>01.7.15.10-0031</t>
        </is>
      </c>
      <c r="C148" s="257" t="inlineStr">
        <is>
          <t>Скоба СК-7-1А</t>
        </is>
      </c>
      <c r="D148" s="250" t="inlineStr">
        <is>
          <t>шт</t>
        </is>
      </c>
      <c r="E148" s="345" t="n">
        <v>196</v>
      </c>
      <c r="F148" s="259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5">
      <c r="A149" s="250" t="n">
        <v>121</v>
      </c>
      <c r="B149" s="135" t="inlineStr">
        <is>
          <t>22.2.02.07-0041</t>
        </is>
      </c>
      <c r="C149" s="257" t="inlineStr">
        <is>
          <t>Ростверки стальные массой до 0,2т (Опора под шкафы ОШ8)</t>
        </is>
      </c>
      <c r="D149" s="250" t="inlineStr">
        <is>
          <t>т</t>
        </is>
      </c>
      <c r="E149" s="345" t="n">
        <v>0.66023</v>
      </c>
      <c r="F149" s="259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5">
      <c r="A150" s="250" t="n">
        <v>122</v>
      </c>
      <c r="B150" s="135" t="inlineStr">
        <is>
          <t>01.7.03.04-0001</t>
        </is>
      </c>
      <c r="C150" s="257" t="inlineStr">
        <is>
          <t>Электроэнергия</t>
        </is>
      </c>
      <c r="D150" s="250" t="inlineStr">
        <is>
          <t>кВт-ч</t>
        </is>
      </c>
      <c r="E150" s="345" t="n">
        <v>13336</v>
      </c>
      <c r="F150" s="259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5">
      <c r="A151" s="250" t="n">
        <v>123</v>
      </c>
      <c r="B151" s="135" t="inlineStr">
        <is>
          <t>22.2.02.04-0036</t>
        </is>
      </c>
      <c r="C151" s="257" t="inlineStr">
        <is>
          <t>Звено промежуточное регулируемое ПРР-12-1</t>
        </is>
      </c>
      <c r="D151" s="250" t="inlineStr">
        <is>
          <t>шт</t>
        </is>
      </c>
      <c r="E151" s="345" t="n">
        <v>25</v>
      </c>
      <c r="F151" s="259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5">
      <c r="A152" s="250" t="n">
        <v>124</v>
      </c>
      <c r="B152" s="135" t="inlineStr">
        <is>
          <t>22.2.02.07-0041</t>
        </is>
      </c>
      <c r="C152" s="257" t="inlineStr">
        <is>
          <t>Ростверки стальные массой до 0,2т (Рама под установку КРУН 10кВ)</t>
        </is>
      </c>
      <c r="D152" s="250" t="inlineStr">
        <is>
          <t>т</t>
        </is>
      </c>
      <c r="E152" s="345" t="n">
        <v>0.551359</v>
      </c>
      <c r="F152" s="259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5">
      <c r="A153" s="250" t="n">
        <v>125</v>
      </c>
      <c r="B153" s="135" t="inlineStr">
        <is>
          <t>01.7.15.03-0036</t>
        </is>
      </c>
      <c r="C153" s="257" t="inlineStr">
        <is>
          <t>Болты с гайками и шайбами оцинкованные, диаметр 16 мм</t>
        </is>
      </c>
      <c r="D153" s="250" t="inlineStr">
        <is>
          <t>кг</t>
        </is>
      </c>
      <c r="E153" s="345" t="n">
        <v>171.5</v>
      </c>
      <c r="F153" s="259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5">
      <c r="A154" s="250" t="n">
        <v>126</v>
      </c>
      <c r="B154" s="135" t="inlineStr">
        <is>
          <t>08.4.03.02-0003</t>
        </is>
      </c>
      <c r="C154" s="257" t="inlineStr">
        <is>
          <t>Горячекатаная арматурная сталь гладкая класса А-I, диаметром 10 мм</t>
        </is>
      </c>
      <c r="D154" s="250" t="inlineStr">
        <is>
          <t>т</t>
        </is>
      </c>
      <c r="E154" s="345" t="n">
        <v>0.6288</v>
      </c>
      <c r="F154" s="259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5">
      <c r="A155" s="250" t="n">
        <v>127</v>
      </c>
      <c r="B155" s="135" t="inlineStr">
        <is>
          <t>14.2.01.05-0003</t>
        </is>
      </c>
      <c r="C155" s="257" t="inlineStr">
        <is>
          <t>Композиция цинконаполнненая "Цинол"</t>
        </is>
      </c>
      <c r="D155" s="250" t="inlineStr">
        <is>
          <t>кг</t>
        </is>
      </c>
      <c r="E155" s="345" t="n">
        <v>36.6</v>
      </c>
      <c r="F155" s="259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5">
      <c r="A156" s="250" t="n">
        <v>128</v>
      </c>
      <c r="B156" s="135" t="inlineStr">
        <is>
          <t>01.1.02.09-0021</t>
        </is>
      </c>
      <c r="C156" s="257" t="inlineStr">
        <is>
          <t>Ткань асбестовая со стеклонитью АСТ-1 толщиной 1,8 мм</t>
        </is>
      </c>
      <c r="D156" s="250" t="inlineStr">
        <is>
          <t>т</t>
        </is>
      </c>
      <c r="E156" s="345" t="n">
        <v>0.0536</v>
      </c>
      <c r="F156" s="259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5">
      <c r="A157" s="250" t="n">
        <v>129</v>
      </c>
      <c r="B157" s="135" t="inlineStr">
        <is>
          <t>08.4.03.03-0030</t>
        </is>
      </c>
      <c r="C157" s="257" t="inlineStr">
        <is>
          <t>Горячекатаная арматурная сталь периодического профиля класса А-III, диаметром 8 мм</t>
        </is>
      </c>
      <c r="D157" s="250" t="inlineStr">
        <is>
          <t>т</t>
        </is>
      </c>
      <c r="E157" s="345" t="n">
        <v>0.42976</v>
      </c>
      <c r="F157" s="259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5">
      <c r="A158" s="250" t="n">
        <v>130</v>
      </c>
      <c r="B158" s="135" t="inlineStr">
        <is>
          <t>01.2.03.03-0045</t>
        </is>
      </c>
      <c r="C158" s="257" t="inlineStr">
        <is>
          <t>Мастика битумно-полимерная (расход - 2,4кг/м2, ФЕР08-01-003-07)</t>
        </is>
      </c>
      <c r="D158" s="250" t="inlineStr">
        <is>
          <t>т</t>
        </is>
      </c>
      <c r="E158" s="345" t="n">
        <v>2.1504</v>
      </c>
      <c r="F158" s="259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5">
      <c r="A159" s="250" t="n">
        <v>131</v>
      </c>
      <c r="B159" s="135" t="inlineStr">
        <is>
          <t>01.7.15.03-0035</t>
        </is>
      </c>
      <c r="C159" s="257" t="inlineStr">
        <is>
          <t>Болты с гайками и шайбами оцинкованные, диаметр 20 мм (Болты -листы чертежей под опоры)</t>
        </is>
      </c>
      <c r="D159" s="250" t="inlineStr">
        <is>
          <t>кг</t>
        </is>
      </c>
      <c r="E159" s="345" t="n">
        <v>129</v>
      </c>
      <c r="F159" s="259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5">
      <c r="A160" s="250" t="n">
        <v>132</v>
      </c>
      <c r="B160" s="135" t="inlineStr">
        <is>
          <t>14.4.01.20-0001</t>
        </is>
      </c>
      <c r="C160" s="257" t="inlineStr">
        <is>
          <t>Грунт-краска антикоррозионная цинкнаполненная ЦХСК- 1467</t>
        </is>
      </c>
      <c r="D160" s="250" t="inlineStr">
        <is>
          <t>т</t>
        </is>
      </c>
      <c r="E160" s="345" t="n">
        <v>0.027392</v>
      </c>
      <c r="F160" s="259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5">
      <c r="A161" s="250" t="n">
        <v>133</v>
      </c>
      <c r="B161" s="135" t="inlineStr">
        <is>
          <t>20.2.10.03-0002</t>
        </is>
      </c>
      <c r="C161" s="257" t="inlineStr">
        <is>
          <t>Наконечники кабельные медные для электротехнических установок</t>
        </is>
      </c>
      <c r="D161" s="250" t="inlineStr">
        <is>
          <t>100 шт</t>
        </is>
      </c>
      <c r="E161" s="345" t="n">
        <v>0.714</v>
      </c>
      <c r="F161" s="259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5">
      <c r="A162" s="250" t="n">
        <v>134</v>
      </c>
      <c r="B162" s="135" t="inlineStr">
        <is>
          <t>08.4.03.03-0031</t>
        </is>
      </c>
      <c r="C162" s="257" t="inlineStr">
        <is>
          <t>Горячекатаная арматурная сталь периодического профиля класса А-III, диаметром 10 мм</t>
        </is>
      </c>
      <c r="D162" s="250" t="inlineStr">
        <is>
          <t>т</t>
        </is>
      </c>
      <c r="E162" s="345" t="n">
        <v>0.336</v>
      </c>
      <c r="F162" s="259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5">
      <c r="A163" s="250" t="n">
        <v>135</v>
      </c>
      <c r="B163" s="135" t="inlineStr">
        <is>
          <t>20.1.02.22-0013</t>
        </is>
      </c>
      <c r="C163" s="257" t="inlineStr">
        <is>
          <t>Ушко специальное УС-7-16</t>
        </is>
      </c>
      <c r="D163" s="250" t="inlineStr">
        <is>
          <t>шт</t>
        </is>
      </c>
      <c r="E163" s="345" t="n">
        <v>30</v>
      </c>
      <c r="F163" s="259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5">
      <c r="A164" s="250" t="n">
        <v>136</v>
      </c>
      <c r="B164" s="135" t="inlineStr">
        <is>
          <t>14.4.01.20-0012</t>
        </is>
      </c>
      <c r="C164" s="257" t="inlineStr">
        <is>
          <t>Грунтовка: цинкнаполненная Цинар</t>
        </is>
      </c>
      <c r="D164" s="250" t="inlineStr">
        <is>
          <t>т</t>
        </is>
      </c>
      <c r="E164" s="345" t="n">
        <v>0.030084</v>
      </c>
      <c r="F164" s="259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5">
      <c r="A165" s="250" t="n">
        <v>137</v>
      </c>
      <c r="B165" s="135" t="inlineStr">
        <is>
          <t>20.1.01.12-0004</t>
        </is>
      </c>
      <c r="C165" s="257" t="inlineStr">
        <is>
          <t>Зажим поддерживающий 3ПГН-5-7 (Зажим поддерживающий 2ПГН-5-7)</t>
        </is>
      </c>
      <c r="D165" s="250" t="inlineStr">
        <is>
          <t>шт</t>
        </is>
      </c>
      <c r="E165" s="345" t="n">
        <v>3</v>
      </c>
      <c r="F165" s="259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5">
      <c r="A166" s="250" t="n">
        <v>138</v>
      </c>
      <c r="B166" s="135" t="inlineStr">
        <is>
          <t>20.5.04.04-0014</t>
        </is>
      </c>
      <c r="C166" s="257" t="inlineStr">
        <is>
          <t>Зажим натяжной НАС-450-1</t>
        </is>
      </c>
      <c r="D166" s="250" t="inlineStr">
        <is>
          <t>шт</t>
        </is>
      </c>
      <c r="E166" s="345" t="n">
        <v>11</v>
      </c>
      <c r="F166" s="259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5">
      <c r="A167" s="250" t="n">
        <v>139</v>
      </c>
      <c r="B167" s="135" t="inlineStr">
        <is>
          <t>14.4.01.17-0012</t>
        </is>
      </c>
      <c r="C167" s="257" t="inlineStr">
        <is>
          <t>Грунтовка полиуретановая цинконаполненая, композиция ЦИНОТАН</t>
        </is>
      </c>
      <c r="D167" s="250" t="inlineStr">
        <is>
          <t>кг</t>
        </is>
      </c>
      <c r="E167" s="345" t="n">
        <v>19.2</v>
      </c>
      <c r="F167" s="259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5">
      <c r="A168" s="250" t="n">
        <v>140</v>
      </c>
      <c r="B168" s="135" t="inlineStr">
        <is>
          <t>22.2.02.04-0042</t>
        </is>
      </c>
      <c r="C168" s="257" t="inlineStr">
        <is>
          <t>Звено промежуточное трехлапчатое ПРТ-7/12-2</t>
        </is>
      </c>
      <c r="D168" s="250" t="inlineStr">
        <is>
          <t>шт</t>
        </is>
      </c>
      <c r="E168" s="345" t="n">
        <v>57</v>
      </c>
      <c r="F168" s="259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5">
      <c r="A169" s="250" t="n">
        <v>141</v>
      </c>
      <c r="B169" s="135" t="inlineStr">
        <is>
          <t>01.7.07.12-0024</t>
        </is>
      </c>
      <c r="C169" s="257" t="inlineStr">
        <is>
          <t>Пленка полиэтиленовая толщиной 0,15 мм</t>
        </is>
      </c>
      <c r="D169" s="250" t="inlineStr">
        <is>
          <t>м2</t>
        </is>
      </c>
      <c r="E169" s="345" t="n">
        <v>615.83</v>
      </c>
      <c r="F169" s="259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5">
      <c r="A170" s="250" t="n">
        <v>142</v>
      </c>
      <c r="B170" s="135" t="inlineStr">
        <is>
          <t>20.1.02.22-0006</t>
        </is>
      </c>
      <c r="C170" s="257" t="inlineStr">
        <is>
          <t>Ушко однолапчатое У1-12-16</t>
        </is>
      </c>
      <c r="D170" s="250" t="inlineStr">
        <is>
          <t>шт</t>
        </is>
      </c>
      <c r="E170" s="345" t="n">
        <v>16</v>
      </c>
      <c r="F170" s="259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5">
      <c r="A171" s="250" t="n">
        <v>143</v>
      </c>
      <c r="B171" s="135" t="inlineStr">
        <is>
          <t>04.1.02.05-0031</t>
        </is>
      </c>
      <c r="C171" s="257" t="inlineStr">
        <is>
          <t>Бетон тяжелый, крупность заполнителя 10 мм, класс В30 (М400)</t>
        </is>
      </c>
      <c r="D171" s="250" t="inlineStr">
        <is>
          <t>м3</t>
        </is>
      </c>
      <c r="E171" s="345" t="n">
        <v>2.4482</v>
      </c>
      <c r="F171" s="259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5">
      <c r="A172" s="250" t="n">
        <v>144</v>
      </c>
      <c r="B172" s="135" t="inlineStr">
        <is>
          <t>20.1.02.05-0011</t>
        </is>
      </c>
      <c r="C172" s="257" t="inlineStr">
        <is>
          <t>Коромысло универсальное 2КУ-12-1</t>
        </is>
      </c>
      <c r="D172" s="250" t="inlineStr">
        <is>
          <t>шт</t>
        </is>
      </c>
      <c r="E172" s="345" t="n">
        <v>17</v>
      </c>
      <c r="F172" s="259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5">
      <c r="A173" s="250" t="n">
        <v>145</v>
      </c>
      <c r="B173" s="135" t="inlineStr">
        <is>
          <t>20.1.02.22-0001</t>
        </is>
      </c>
      <c r="C173" s="257" t="inlineStr">
        <is>
          <t>Ушко двухлапчатое укороченное У2К-7-16</t>
        </is>
      </c>
      <c r="D173" s="250" t="inlineStr">
        <is>
          <t>шт</t>
        </is>
      </c>
      <c r="E173" s="345" t="n">
        <v>61</v>
      </c>
      <c r="F173" s="259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5">
      <c r="A174" s="250" t="n">
        <v>146</v>
      </c>
      <c r="B174" s="135" t="inlineStr">
        <is>
          <t>01.4.01.03-0153</t>
        </is>
      </c>
      <c r="C174" s="257" t="inlineStr">
        <is>
          <t>Долота шнековые диаметром 250 мм</t>
        </is>
      </c>
      <c r="D174" s="250" t="inlineStr">
        <is>
          <t>шт</t>
        </is>
      </c>
      <c r="E174" s="345" t="n">
        <v>3.0058</v>
      </c>
      <c r="F174" s="259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5">
      <c r="A175" s="250" t="n">
        <v>147</v>
      </c>
      <c r="B175" s="135" t="inlineStr">
        <is>
          <t>999-9950</t>
        </is>
      </c>
      <c r="C175" s="257" t="inlineStr">
        <is>
          <t>Вспомогательные ненормируемые материалы</t>
        </is>
      </c>
      <c r="D175" s="250" t="inlineStr">
        <is>
          <t>руб</t>
        </is>
      </c>
      <c r="E175" s="345" t="n">
        <v>1998.7125</v>
      </c>
      <c r="F175" s="259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5">
      <c r="A176" s="250" t="n">
        <v>148</v>
      </c>
      <c r="B176" s="135" t="inlineStr">
        <is>
          <t>20.5.04.04-0061</t>
        </is>
      </c>
      <c r="C176" s="257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0" t="inlineStr">
        <is>
          <t>шт</t>
        </is>
      </c>
      <c r="E176" s="345" t="n">
        <v>5</v>
      </c>
      <c r="F176" s="259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5">
      <c r="A177" s="250" t="n">
        <v>149</v>
      </c>
      <c r="B177" s="135" t="inlineStr">
        <is>
          <t>14.5.09.11-0102</t>
        </is>
      </c>
      <c r="C177" s="257" t="inlineStr">
        <is>
          <t>Уайт-спирит</t>
        </is>
      </c>
      <c r="D177" s="250" t="inlineStr">
        <is>
          <t>кг</t>
        </is>
      </c>
      <c r="E177" s="345" t="n">
        <v>287.458</v>
      </c>
      <c r="F177" s="259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5">
      <c r="A178" s="250" t="n">
        <v>150</v>
      </c>
      <c r="B178" s="135" t="inlineStr">
        <is>
          <t>20.1.02.21-0043</t>
        </is>
      </c>
      <c r="C178" s="257" t="inlineStr">
        <is>
          <t>Узел крепления КГП-7-3</t>
        </is>
      </c>
      <c r="D178" s="250" t="inlineStr">
        <is>
          <t>шт</t>
        </is>
      </c>
      <c r="E178" s="345" t="n">
        <v>74</v>
      </c>
      <c r="F178" s="259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5">
      <c r="A179" s="250" t="n">
        <v>151</v>
      </c>
      <c r="B179" s="135" t="inlineStr">
        <is>
          <t>20.1.02.05-0013</t>
        </is>
      </c>
      <c r="C179" s="257" t="inlineStr">
        <is>
          <t>Коромысло универсальное трехлучевое 3КУ-16-1 (Коромысло двухлучевое 2КЛ-12/16-1)</t>
        </is>
      </c>
      <c r="D179" s="250" t="inlineStr">
        <is>
          <t>шт</t>
        </is>
      </c>
      <c r="E179" s="345" t="n">
        <v>4</v>
      </c>
      <c r="F179" s="259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5">
      <c r="A180" s="250" t="n">
        <v>152</v>
      </c>
      <c r="B180" s="135" t="inlineStr">
        <is>
          <t>23.5.01.01-0032</t>
        </is>
      </c>
      <c r="C180" s="257" t="inlineStr">
        <is>
          <t>Трубы стальные диаметром 325 мм толщина стенок 6 мм</t>
        </is>
      </c>
      <c r="D180" s="250" t="inlineStr">
        <is>
          <t>м</t>
        </is>
      </c>
      <c r="E180" s="345" t="n">
        <v>4.8</v>
      </c>
      <c r="F180" s="259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5">
      <c r="A181" s="250" t="n">
        <v>153</v>
      </c>
      <c r="B181" s="135" t="inlineStr">
        <is>
          <t>22.2.02.04-0009</t>
        </is>
      </c>
      <c r="C181" s="257" t="inlineStr">
        <is>
          <t>Звено промежуточное монтажное ПТМ-12-3</t>
        </is>
      </c>
      <c r="D181" s="250" t="inlineStr">
        <is>
          <t>шт</t>
        </is>
      </c>
      <c r="E181" s="345" t="n">
        <v>17</v>
      </c>
      <c r="F181" s="259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5">
      <c r="A182" s="250" t="n">
        <v>154</v>
      </c>
      <c r="B182" s="135" t="inlineStr">
        <is>
          <t>01.7.15.10-0038</t>
        </is>
      </c>
      <c r="C182" s="257" t="inlineStr">
        <is>
          <t>Скоба трехлапчатая СКТ-16-1</t>
        </is>
      </c>
      <c r="D182" s="250" t="inlineStr">
        <is>
          <t>шт</t>
        </is>
      </c>
      <c r="E182" s="345" t="n">
        <v>15</v>
      </c>
      <c r="F182" s="259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5">
      <c r="A183" s="250" t="n">
        <v>155</v>
      </c>
      <c r="B183" s="135" t="inlineStr">
        <is>
          <t>14.2.01.05-0001</t>
        </is>
      </c>
      <c r="C183" s="257" t="inlineStr">
        <is>
          <t>Композиция "Алпол" (на основе термопластичных полимеров)</t>
        </is>
      </c>
      <c r="D183" s="250" t="inlineStr">
        <is>
          <t>кг</t>
        </is>
      </c>
      <c r="E183" s="345" t="n">
        <v>30.6</v>
      </c>
      <c r="F183" s="259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5">
      <c r="A184" s="250" t="n">
        <v>156</v>
      </c>
      <c r="B184" s="135" t="inlineStr">
        <is>
          <t>01.7.15.10-0034</t>
        </is>
      </c>
      <c r="C184" s="257" t="inlineStr">
        <is>
          <t>Скоба СК-16-1А</t>
        </is>
      </c>
      <c r="D184" s="250" t="inlineStr">
        <is>
          <t>шт</t>
        </is>
      </c>
      <c r="E184" s="345" t="n">
        <v>23</v>
      </c>
      <c r="F184" s="259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5">
      <c r="A185" s="250" t="n">
        <v>157</v>
      </c>
      <c r="B185" s="135" t="inlineStr">
        <is>
          <t>01.4.01.03-0153</t>
        </is>
      </c>
      <c r="C185" s="257" t="inlineStr">
        <is>
          <t>Долота шнековые диаметром 300 мм</t>
        </is>
      </c>
      <c r="D185" s="250" t="inlineStr">
        <is>
          <t>шт</t>
        </is>
      </c>
      <c r="E185" s="345" t="n">
        <v>2.21706</v>
      </c>
      <c r="F185" s="259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5">
      <c r="A186" s="250" t="n">
        <v>158</v>
      </c>
      <c r="B186" s="135" t="inlineStr">
        <is>
          <t>01.2.03.03-0013</t>
        </is>
      </c>
      <c r="C186" s="257" t="inlineStr">
        <is>
          <t>Мастика битумная кровельная горячая</t>
        </is>
      </c>
      <c r="D186" s="250" t="inlineStr">
        <is>
          <t>т</t>
        </is>
      </c>
      <c r="E186" s="345" t="n">
        <v>0.453696</v>
      </c>
      <c r="F186" s="259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5">
      <c r="A187" s="250" t="n">
        <v>159</v>
      </c>
      <c r="B187" s="135" t="inlineStr">
        <is>
          <t>20.1.02.21-0044</t>
        </is>
      </c>
      <c r="C187" s="257" t="inlineStr">
        <is>
          <t>Узел крепления КГП-7-5</t>
        </is>
      </c>
      <c r="D187" s="250" t="inlineStr">
        <is>
          <t>шт</t>
        </is>
      </c>
      <c r="E187" s="345" t="n">
        <v>32</v>
      </c>
      <c r="F187" s="259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5">
      <c r="A188" s="250" t="n">
        <v>160</v>
      </c>
      <c r="B188" s="135" t="inlineStr">
        <is>
          <t>11.2.13.04-0011</t>
        </is>
      </c>
      <c r="C188" s="257" t="inlineStr">
        <is>
          <t>Щиты из досок толщиной 25 мм</t>
        </is>
      </c>
      <c r="D188" s="250" t="inlineStr">
        <is>
          <t>м2</t>
        </is>
      </c>
      <c r="E188" s="345" t="n">
        <v>35.587907</v>
      </c>
      <c r="F188" s="259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5">
      <c r="A189" s="250" t="n">
        <v>161</v>
      </c>
      <c r="B189" s="135" t="inlineStr">
        <is>
          <t>01.7.20.08-0031</t>
        </is>
      </c>
      <c r="C189" s="257" t="inlineStr">
        <is>
          <t>Бязь суровая арт. 6804</t>
        </is>
      </c>
      <c r="D189" s="250" t="inlineStr">
        <is>
          <t>10 м2</t>
        </is>
      </c>
      <c r="E189" s="345" t="n">
        <v>15.76</v>
      </c>
      <c r="F189" s="259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5">
      <c r="A190" s="250" t="n">
        <v>162</v>
      </c>
      <c r="B190" s="135" t="inlineStr">
        <is>
          <t>20.5.04.04-0009</t>
        </is>
      </c>
      <c r="C190" s="257" t="inlineStr">
        <is>
          <t>Зажим натяжной НАС-240-1,2</t>
        </is>
      </c>
      <c r="D190" s="250" t="inlineStr">
        <is>
          <t>шт</t>
        </is>
      </c>
      <c r="E190" s="345" t="n">
        <v>8</v>
      </c>
      <c r="F190" s="259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5">
      <c r="A191" s="250" t="n">
        <v>163</v>
      </c>
      <c r="B191" s="135" t="inlineStr">
        <is>
          <t>01.7.15.03-0035</t>
        </is>
      </c>
      <c r="C191" s="257" t="inlineStr">
        <is>
          <t>Болты с гайками и шайбами оцинкованные, диаметр 20 мм</t>
        </is>
      </c>
      <c r="D191" s="250" t="inlineStr">
        <is>
          <t>кг</t>
        </is>
      </c>
      <c r="E191" s="345" t="n">
        <v>48</v>
      </c>
      <c r="F191" s="259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5">
      <c r="A192" s="250" t="n">
        <v>164</v>
      </c>
      <c r="B192" s="135" t="inlineStr">
        <is>
          <t>01.7.11.07-0034</t>
        </is>
      </c>
      <c r="C192" s="257" t="inlineStr">
        <is>
          <t>Электроды диаметром 4 мм Э42А</t>
        </is>
      </c>
      <c r="D192" s="250" t="inlineStr">
        <is>
          <t>кг</t>
        </is>
      </c>
      <c r="E192" s="345" t="n">
        <v>105.66</v>
      </c>
      <c r="F192" s="259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5">
      <c r="A193" s="250" t="n">
        <v>165</v>
      </c>
      <c r="B193" s="135" t="inlineStr">
        <is>
          <t>01.7.15.10-0037</t>
        </is>
      </c>
      <c r="C193" s="257" t="inlineStr">
        <is>
          <t>Скоба трехлапчатая СКТ-12-1</t>
        </is>
      </c>
      <c r="D193" s="250" t="inlineStr">
        <is>
          <t>шт</t>
        </is>
      </c>
      <c r="E193" s="345" t="n">
        <v>16</v>
      </c>
      <c r="F193" s="259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5">
      <c r="A194" s="250" t="n">
        <v>166</v>
      </c>
      <c r="B194" s="135" t="inlineStr">
        <is>
          <t>11.1.03.06-0087</t>
        </is>
      </c>
      <c r="C194" s="257" t="inlineStr">
        <is>
          <t>Доски обрезные хвойных пород длиной 4-6,5 м, шириной 75-150 мм, толщиной 25 мм, III сорта</t>
        </is>
      </c>
      <c r="D194" s="250" t="inlineStr">
        <is>
          <t>м3</t>
        </is>
      </c>
      <c r="E194" s="345" t="n">
        <v>0.996472</v>
      </c>
      <c r="F194" s="259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5">
      <c r="A195" s="250" t="n">
        <v>167</v>
      </c>
      <c r="B195" s="135" t="inlineStr">
        <is>
          <t>11.2.13.04-0012</t>
        </is>
      </c>
      <c r="C195" s="257" t="inlineStr">
        <is>
          <t>Щиты из досок толщиной 40 мм</t>
        </is>
      </c>
      <c r="D195" s="250" t="inlineStr">
        <is>
          <t>м2</t>
        </is>
      </c>
      <c r="E195" s="345" t="n">
        <v>18.5042</v>
      </c>
      <c r="F195" s="259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5">
      <c r="A196" s="250" t="n">
        <v>168</v>
      </c>
      <c r="B196" s="135" t="inlineStr">
        <is>
          <t>20.1.01.12-0016</t>
        </is>
      </c>
      <c r="C196" s="257" t="inlineStr">
        <is>
          <t>Зажим поддерживающий ПГН-5-3</t>
        </is>
      </c>
      <c r="D196" s="250" t="inlineStr">
        <is>
          <t>шт</t>
        </is>
      </c>
      <c r="E196" s="345" t="n">
        <v>4</v>
      </c>
      <c r="F196" s="259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5">
      <c r="A197" s="250" t="n">
        <v>169</v>
      </c>
      <c r="B197" s="135" t="inlineStr">
        <is>
          <t>11.1.03.06-0095</t>
        </is>
      </c>
      <c r="C197" s="257" t="inlineStr">
        <is>
          <t>Доски обрезные хвойных пород длиной 4-6,5 м, шириной 75-150 мм, толщиной 44 мм и более, III сорта</t>
        </is>
      </c>
      <c r="D197" s="250" t="inlineStr">
        <is>
          <t>м3</t>
        </is>
      </c>
      <c r="E197" s="345" t="n">
        <v>0.9967009999999999</v>
      </c>
      <c r="F197" s="259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5">
      <c r="A198" s="250" t="n">
        <v>170</v>
      </c>
      <c r="B198" s="135" t="inlineStr">
        <is>
          <t>23.5.01.01-0014</t>
        </is>
      </c>
      <c r="C198" s="257" t="inlineStr">
        <is>
          <t>Трубы стальные сварные  наружным диаметром 219 мм толщина стенок 6,5 мм</t>
        </is>
      </c>
      <c r="D198" s="250" t="inlineStr">
        <is>
          <t>м</t>
        </is>
      </c>
      <c r="E198" s="345" t="n">
        <v>3.6</v>
      </c>
      <c r="F198" s="259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5">
      <c r="A199" s="250" t="n">
        <v>171</v>
      </c>
      <c r="B199" s="135" t="inlineStr">
        <is>
          <t>08.3.09.01-0071</t>
        </is>
      </c>
      <c r="C199" s="257" t="inlineStr">
        <is>
          <t>Профилированный настил оцинкованный С21-1000-0,9 (С21-1000-0,7)</t>
        </is>
      </c>
      <c r="D199" s="250" t="inlineStr">
        <is>
          <t>т</t>
        </is>
      </c>
      <c r="E199" s="345" t="n">
        <v>0.1</v>
      </c>
      <c r="F199" s="259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5">
      <c r="A200" s="250" t="n">
        <v>172</v>
      </c>
      <c r="B200" s="135" t="inlineStr">
        <is>
          <t>25.2.01.10-0005</t>
        </is>
      </c>
      <c r="C200" s="257" t="inlineStr">
        <is>
          <t>Коромысло для компенсированной анкеровки (КС-159) (Коромысло однореберное КТ3-7-1)</t>
        </is>
      </c>
      <c r="D200" s="250" t="inlineStr">
        <is>
          <t>шт</t>
        </is>
      </c>
      <c r="E200" s="345" t="n">
        <v>4</v>
      </c>
      <c r="F200" s="259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5">
      <c r="A201" s="250" t="n">
        <v>173</v>
      </c>
      <c r="B201" s="135" t="inlineStr">
        <is>
          <t>01.7.11.07-0054</t>
        </is>
      </c>
      <c r="C201" s="257" t="inlineStr">
        <is>
          <t>Электроды диаметром 6 мм Э42</t>
        </is>
      </c>
      <c r="D201" s="250" t="inlineStr">
        <is>
          <t>т</t>
        </is>
      </c>
      <c r="E201" s="345" t="n">
        <v>0.092501</v>
      </c>
      <c r="F201" s="259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5">
      <c r="A202" s="250" t="n">
        <v>174</v>
      </c>
      <c r="B202" s="135" t="inlineStr">
        <is>
          <t>22.2.02.04-0050</t>
        </is>
      </c>
      <c r="C202" s="257" t="inlineStr">
        <is>
          <t>Звено промежуточное трехлапчатое ПРТ-16/12-2 (Звено промежуточное трехлапчатое ПРТ-7/16-2)</t>
        </is>
      </c>
      <c r="D202" s="250" t="inlineStr">
        <is>
          <t>шт</t>
        </is>
      </c>
      <c r="E202" s="345" t="n">
        <v>11</v>
      </c>
      <c r="F202" s="259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5">
      <c r="A203" s="250" t="n">
        <v>175</v>
      </c>
      <c r="B203" s="135" t="inlineStr">
        <is>
          <t>01.7.15.06-0111</t>
        </is>
      </c>
      <c r="C203" s="257" t="inlineStr">
        <is>
          <t>Гвозди строительные</t>
        </is>
      </c>
      <c r="D203" s="250" t="inlineStr">
        <is>
          <t>т</t>
        </is>
      </c>
      <c r="E203" s="345" t="n">
        <v>0.066093</v>
      </c>
      <c r="F203" s="259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5">
      <c r="A204" s="250" t="n">
        <v>176</v>
      </c>
      <c r="B204" s="135" t="inlineStr">
        <is>
          <t>08.3.05.02-0101</t>
        </is>
      </c>
      <c r="C204" s="257" t="inlineStr">
        <is>
          <t>Сталь листовая углеродистая обыкновенного качества марки ВСт3пс5 толщиной 4-6 мм</t>
        </is>
      </c>
      <c r="D204" s="250" t="inlineStr">
        <is>
          <t>т</t>
        </is>
      </c>
      <c r="E204" s="345" t="n">
        <v>0.1366</v>
      </c>
      <c r="F204" s="259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5">
      <c r="A205" s="250" t="n">
        <v>177</v>
      </c>
      <c r="B205" s="135" t="inlineStr">
        <is>
          <t>20.1.02.14-1022</t>
        </is>
      </c>
      <c r="C205" s="257" t="inlineStr">
        <is>
          <t>Серьга СРС-7-16</t>
        </is>
      </c>
      <c r="D205" s="250" t="inlineStr">
        <is>
          <t>шт</t>
        </is>
      </c>
      <c r="E205" s="345" t="n">
        <v>74</v>
      </c>
      <c r="F205" s="259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5">
      <c r="A206" s="250" t="n">
        <v>178</v>
      </c>
      <c r="B206" s="135" t="inlineStr">
        <is>
          <t>01.7.15.10-0032</t>
        </is>
      </c>
      <c r="C206" s="257" t="inlineStr">
        <is>
          <t>Скоба СК-12-1А</t>
        </is>
      </c>
      <c r="D206" s="250" t="inlineStr">
        <is>
          <t>шт</t>
        </is>
      </c>
      <c r="E206" s="345" t="n">
        <v>13</v>
      </c>
      <c r="F206" s="259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5">
      <c r="A207" s="250" t="n">
        <v>179</v>
      </c>
      <c r="B207" s="135" t="inlineStr">
        <is>
          <t>10.1.02.03-0001</t>
        </is>
      </c>
      <c r="C207" s="257" t="inlineStr">
        <is>
          <t>Проволока алюминиевая, марка АМЦ, диаметр 1,4-1,8 мм</t>
        </is>
      </c>
      <c r="D207" s="250" t="inlineStr">
        <is>
          <t>т</t>
        </is>
      </c>
      <c r="E207" s="345" t="n">
        <v>0.0229298</v>
      </c>
      <c r="F207" s="259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5">
      <c r="A208" s="250" t="n">
        <v>180</v>
      </c>
      <c r="B208" s="135" t="inlineStr">
        <is>
          <t>25.1.01.04-0031</t>
        </is>
      </c>
      <c r="C208" s="257" t="inlineStr">
        <is>
          <t>Шпалы непропитанные для железных дорог 1 тип</t>
        </is>
      </c>
      <c r="D208" s="250" t="inlineStr">
        <is>
          <t>шт</t>
        </is>
      </c>
      <c r="E208" s="345" t="n">
        <v>2.56</v>
      </c>
      <c r="F208" s="259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5">
      <c r="A209" s="250" t="n">
        <v>181</v>
      </c>
      <c r="B209" s="135" t="inlineStr">
        <is>
          <t>11.1.03.06-0002</t>
        </is>
      </c>
      <c r="C209" s="257" t="inlineStr">
        <is>
          <t>Доски дубовые II сорта</t>
        </is>
      </c>
      <c r="D209" s="250" t="inlineStr">
        <is>
          <t>м3</t>
        </is>
      </c>
      <c r="E209" s="345" t="n">
        <v>0.48048</v>
      </c>
      <c r="F209" s="259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5">
      <c r="A210" s="250" t="n">
        <v>182</v>
      </c>
      <c r="B210" s="135" t="inlineStr">
        <is>
          <t>22.2.02.04-0054</t>
        </is>
      </c>
      <c r="C210" s="257" t="inlineStr">
        <is>
          <t>Звено промежуточное трехлапчатое ПРТ-21/16-2 (Звено промежуточное трехлапчатое ПРТ-12/21-2)</t>
        </is>
      </c>
      <c r="D210" s="250" t="inlineStr">
        <is>
          <t>шт</t>
        </is>
      </c>
      <c r="E210" s="345" t="n">
        <v>8</v>
      </c>
      <c r="F210" s="259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5">
      <c r="A211" s="250" t="n">
        <v>183</v>
      </c>
      <c r="B211" s="135" t="inlineStr">
        <is>
          <t>25.1.06.03-0001</t>
        </is>
      </c>
      <c r="C211" s="257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0" t="inlineStr">
        <is>
          <t>100 шт</t>
        </is>
      </c>
      <c r="E211" s="345" t="n">
        <v>0.02</v>
      </c>
      <c r="F211" s="259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5">
      <c r="A212" s="250" t="n">
        <v>184</v>
      </c>
      <c r="B212" s="135" t="inlineStr">
        <is>
          <t>01.7.15.03-0033</t>
        </is>
      </c>
      <c r="C212" s="257" t="inlineStr">
        <is>
          <t>Болты с гайками и шайбами оцинкованные, диаметр 10 мм (Болты, в т.ч. болты Хилти М10 (1280+940)*1%=22,2кг)</t>
        </is>
      </c>
      <c r="D212" s="250" t="inlineStr">
        <is>
          <t>кг</t>
        </is>
      </c>
      <c r="E212" s="345" t="n">
        <v>22.2</v>
      </c>
      <c r="F212" s="259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5">
      <c r="A213" s="250" t="n">
        <v>185</v>
      </c>
      <c r="B213" s="135" t="inlineStr">
        <is>
          <t>14.4.04.09-0019</t>
        </is>
      </c>
      <c r="C213" s="257" t="inlineStr">
        <is>
          <t>Эмаль ХВ-125 серебристая</t>
        </is>
      </c>
      <c r="D213" s="250" t="inlineStr">
        <is>
          <t>т</t>
        </is>
      </c>
      <c r="E213" s="345" t="n">
        <v>0.030636</v>
      </c>
      <c r="F213" s="259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5">
      <c r="A214" s="250" t="n">
        <v>186</v>
      </c>
      <c r="B214" s="135" t="inlineStr">
        <is>
          <t>01.3.02.08-0001</t>
        </is>
      </c>
      <c r="C214" s="257" t="inlineStr">
        <is>
          <t>Кислород технический газообразный</t>
        </is>
      </c>
      <c r="D214" s="250" t="inlineStr">
        <is>
          <t>м3</t>
        </is>
      </c>
      <c r="E214" s="345" t="n">
        <v>87.262998</v>
      </c>
      <c r="F214" s="259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14.25" customFormat="1" customHeight="1" s="195">
      <c r="A215" s="250" t="n">
        <v>187</v>
      </c>
      <c r="B215" s="135" t="inlineStr">
        <is>
          <t>01.7.15.03-0036</t>
        </is>
      </c>
      <c r="C215" s="257" t="inlineStr">
        <is>
          <t>Болты с гайками и шайбами оцинкованные</t>
        </is>
      </c>
      <c r="D215" s="250" t="inlineStr">
        <is>
          <t>кг</t>
        </is>
      </c>
      <c r="E215" s="345" t="n">
        <v>21.22</v>
      </c>
      <c r="F215" s="259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5">
      <c r="A216" s="250" t="n">
        <v>188</v>
      </c>
      <c r="B216" s="135" t="inlineStr">
        <is>
          <t>20.1.02.21-0050</t>
        </is>
      </c>
      <c r="C216" s="257" t="inlineStr">
        <is>
          <t>Узел крепления КГП-16-3</t>
        </is>
      </c>
      <c r="D216" s="250" t="inlineStr">
        <is>
          <t>шт</t>
        </is>
      </c>
      <c r="E216" s="345" t="n">
        <v>11</v>
      </c>
      <c r="F216" s="259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5">
      <c r="A217" s="250" t="n">
        <v>189</v>
      </c>
      <c r="B217" s="135" t="inlineStr">
        <is>
          <t>07.2.05.02-0112</t>
        </is>
      </c>
      <c r="C217" s="257" t="inlineStr">
        <is>
          <t>Элементы фасонные (доборные) изготавливаются из оцинкованной стали (нащельники)</t>
        </is>
      </c>
      <c r="D217" s="250" t="inlineStr">
        <is>
          <t>т</t>
        </is>
      </c>
      <c r="E217" s="345" t="n">
        <v>0.04</v>
      </c>
      <c r="F217" s="259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5">
      <c r="A218" s="250" t="n">
        <v>190</v>
      </c>
      <c r="B218" s="135" t="inlineStr">
        <is>
          <t>20.1.02.22-0007</t>
        </is>
      </c>
      <c r="C218" s="257" t="inlineStr">
        <is>
          <t>Ушко специальное укороченное УСК-7-16</t>
        </is>
      </c>
      <c r="D218" s="250" t="inlineStr">
        <is>
          <t>шт</t>
        </is>
      </c>
      <c r="E218" s="345" t="n">
        <v>5</v>
      </c>
      <c r="F218" s="259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5">
      <c r="A219" s="250" t="n">
        <v>191</v>
      </c>
      <c r="B219" s="135" t="inlineStr">
        <is>
          <t>22.2.02.04-0022</t>
        </is>
      </c>
      <c r="C219" s="257" t="inlineStr">
        <is>
          <t>Звено промежуточное прямое ПР-12-6</t>
        </is>
      </c>
      <c r="D219" s="250" t="inlineStr">
        <is>
          <t>шт</t>
        </is>
      </c>
      <c r="E219" s="345" t="n">
        <v>10</v>
      </c>
      <c r="F219" s="259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5">
      <c r="A220" s="250" t="n">
        <v>192</v>
      </c>
      <c r="B220" s="135" t="inlineStr">
        <is>
          <t>01.7.17.11-0001</t>
        </is>
      </c>
      <c r="C220" s="257" t="inlineStr">
        <is>
          <t>Бумага шлифовальная</t>
        </is>
      </c>
      <c r="D220" s="250" t="inlineStr">
        <is>
          <t>кг</t>
        </is>
      </c>
      <c r="E220" s="345" t="n">
        <v>7.76</v>
      </c>
      <c r="F220" s="259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5">
      <c r="A221" s="250" t="n">
        <v>193</v>
      </c>
      <c r="B221" s="135" t="inlineStr">
        <is>
          <t>01.7.17.09-0062</t>
        </is>
      </c>
      <c r="C221" s="257" t="inlineStr">
        <is>
          <t>Сверла кольцевые алмазные диаметром 20 мм</t>
        </is>
      </c>
      <c r="D221" s="250" t="inlineStr">
        <is>
          <t>шт</t>
        </is>
      </c>
      <c r="E221" s="345" t="n">
        <v>0.8064</v>
      </c>
      <c r="F221" s="259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5">
      <c r="A222" s="250" t="n">
        <v>194</v>
      </c>
      <c r="B222" s="135" t="inlineStr">
        <is>
          <t>04.3.01.09-0014</t>
        </is>
      </c>
      <c r="C222" s="257" t="inlineStr">
        <is>
          <t>Раствор готовый кладочный цементный марки 100</t>
        </is>
      </c>
      <c r="D222" s="250" t="inlineStr">
        <is>
          <t>м3</t>
        </is>
      </c>
      <c r="E222" s="345" t="n">
        <v>0.684412</v>
      </c>
      <c r="F222" s="259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5">
      <c r="A223" s="250" t="n">
        <v>195</v>
      </c>
      <c r="B223" s="135" t="inlineStr">
        <is>
          <t>07.2.07.04-0007</t>
        </is>
      </c>
      <c r="C223" s="257" t="inlineStr">
        <is>
          <t>Конструкции стальные индивидуальные решетчатые сварные массой до 0,1 т</t>
        </is>
      </c>
      <c r="D223" s="250" t="inlineStr">
        <is>
          <t>т</t>
        </is>
      </c>
      <c r="E223" s="345" t="n">
        <v>0.03</v>
      </c>
      <c r="F223" s="259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5">
      <c r="A224" s="250" t="n">
        <v>196</v>
      </c>
      <c r="B224" s="135" t="inlineStr">
        <is>
          <t>22.2.02.04-0045</t>
        </is>
      </c>
      <c r="C224" s="257" t="inlineStr">
        <is>
          <t>Звено промежуточное трехлапчатое ПРТ-12-1</t>
        </is>
      </c>
      <c r="D224" s="250" t="inlineStr">
        <is>
          <t>шт</t>
        </is>
      </c>
      <c r="E224" s="345" t="n">
        <v>5</v>
      </c>
      <c r="F224" s="259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5">
      <c r="A225" s="250" t="n">
        <v>197</v>
      </c>
      <c r="B225" s="135" t="inlineStr">
        <is>
          <t>08.1.06.04-0031</t>
        </is>
      </c>
      <c r="C225" s="257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0" t="inlineStr">
        <is>
          <t>т</t>
        </is>
      </c>
      <c r="E225" s="345" t="n">
        <v>0.019</v>
      </c>
      <c r="F225" s="259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5">
      <c r="A226" s="250" t="n">
        <v>198</v>
      </c>
      <c r="B226" s="135" t="inlineStr">
        <is>
          <t>01.3.02.09-0022</t>
        </is>
      </c>
      <c r="C226" s="257" t="inlineStr">
        <is>
          <t>Пропан-бутан, смесь техническая</t>
        </is>
      </c>
      <c r="D226" s="250" t="inlineStr">
        <is>
          <t>кг</t>
        </is>
      </c>
      <c r="E226" s="345" t="n">
        <v>48.259285</v>
      </c>
      <c r="F226" s="259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5">
      <c r="A227" s="250" t="n">
        <v>199</v>
      </c>
      <c r="B227" s="135" t="inlineStr">
        <is>
          <t>05.1.06.05-0002</t>
        </is>
      </c>
      <c r="C227" s="257" t="inlineStr">
        <is>
          <t>Плиты перекрытия плоские из бетона В15 (М200), объемом до 0,2 м3 с расходом арматуры 40 кг/м3</t>
        </is>
      </c>
      <c r="D227" s="250" t="inlineStr">
        <is>
          <t>м3</t>
        </is>
      </c>
      <c r="E227" s="345" t="n">
        <v>0.145</v>
      </c>
      <c r="F227" s="259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5">
      <c r="A228" s="250" t="n">
        <v>200</v>
      </c>
      <c r="B228" s="135" t="inlineStr">
        <is>
          <t>01.2.01.02-0054</t>
        </is>
      </c>
      <c r="C228" s="257" t="inlineStr">
        <is>
          <t>Битумы нефтяные строительные марки БН-90/10 (расход-0,2кг/м2, ФЕР08-01-003-07)</t>
        </is>
      </c>
      <c r="D228" s="250" t="inlineStr">
        <is>
          <t>т</t>
        </is>
      </c>
      <c r="E228" s="345" t="n">
        <v>0.1792</v>
      </c>
      <c r="F228" s="259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5">
      <c r="A229" s="250" t="n">
        <v>201</v>
      </c>
      <c r="B229" s="135" t="inlineStr">
        <is>
          <t>08.3.03.06-0002</t>
        </is>
      </c>
      <c r="C229" s="257" t="inlineStr">
        <is>
          <t>Проволока горячекатаная в мотках, диаметром 6,3-6,5 мм</t>
        </is>
      </c>
      <c r="D229" s="250" t="inlineStr">
        <is>
          <t>т</t>
        </is>
      </c>
      <c r="E229" s="345" t="n">
        <v>0.05528</v>
      </c>
      <c r="F229" s="259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5">
      <c r="A230" s="250" t="n">
        <v>202</v>
      </c>
      <c r="B230" s="135" t="inlineStr">
        <is>
          <t>25.2.01.01-0001</t>
        </is>
      </c>
      <c r="C230" s="257" t="inlineStr">
        <is>
          <t>Бирки-оконцеватели</t>
        </is>
      </c>
      <c r="D230" s="250" t="inlineStr">
        <is>
          <t>100 шт</t>
        </is>
      </c>
      <c r="E230" s="345" t="n">
        <v>3.659</v>
      </c>
      <c r="F230" s="259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5">
      <c r="A231" s="250" t="n">
        <v>203</v>
      </c>
      <c r="B231" s="135" t="inlineStr">
        <is>
          <t>20.4.04.02-0046</t>
        </is>
      </c>
      <c r="C231" s="257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0" t="inlineStr">
        <is>
          <t>шт</t>
        </is>
      </c>
      <c r="E231" s="345" t="n">
        <v>1</v>
      </c>
      <c r="F231" s="259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5">
      <c r="A232" s="250" t="n">
        <v>204</v>
      </c>
      <c r="B232" s="135" t="inlineStr">
        <is>
          <t>20.1.02.22-0003</t>
        </is>
      </c>
      <c r="C232" s="257" t="inlineStr">
        <is>
          <t>Ушко двухлапчатое У2-12-16</t>
        </is>
      </c>
      <c r="D232" s="250" t="inlineStr">
        <is>
          <t>шт</t>
        </is>
      </c>
      <c r="E232" s="345" t="n">
        <v>1</v>
      </c>
      <c r="F232" s="259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5">
      <c r="A233" s="250" t="n">
        <v>205</v>
      </c>
      <c r="B233" s="135" t="inlineStr">
        <is>
          <t>14.5.09.07-0029</t>
        </is>
      </c>
      <c r="C233" s="257" t="inlineStr">
        <is>
          <t>Растворитель марки Р-4</t>
        </is>
      </c>
      <c r="D233" s="250" t="inlineStr">
        <is>
          <t>т</t>
        </is>
      </c>
      <c r="E233" s="345" t="n">
        <v>0.018875</v>
      </c>
      <c r="F233" s="259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5">
      <c r="A234" s="250" t="n">
        <v>206</v>
      </c>
      <c r="B234" s="135" t="inlineStr">
        <is>
          <t>01.7.15.10-0053</t>
        </is>
      </c>
      <c r="C234" s="257" t="inlineStr">
        <is>
          <t>Скобы металлические</t>
        </is>
      </c>
      <c r="D234" s="250" t="inlineStr">
        <is>
          <t>кг</t>
        </is>
      </c>
      <c r="E234" s="345" t="n">
        <v>26.68</v>
      </c>
      <c r="F234" s="259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5">
      <c r="A235" s="250" t="n">
        <v>207</v>
      </c>
      <c r="B235" s="135" t="inlineStr">
        <is>
          <t>11.1.03.05-0085</t>
        </is>
      </c>
      <c r="C235" s="257" t="inlineStr">
        <is>
          <t>Доски необрезные хвойных пород длиной 4-6,5 м, все ширины, толщиной 44 мм и более, III сорта</t>
        </is>
      </c>
      <c r="D235" s="250" t="inlineStr">
        <is>
          <t>м3</t>
        </is>
      </c>
      <c r="E235" s="345" t="n">
        <v>0.248</v>
      </c>
      <c r="F235" s="259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5">
      <c r="A236" s="250" t="n">
        <v>208</v>
      </c>
      <c r="B236" s="135" t="inlineStr">
        <is>
          <t>01.7.15.03-0035</t>
        </is>
      </c>
      <c r="C236" s="257" t="inlineStr">
        <is>
          <t>Болты с гайками и шайбами оцинкованные, диаметр 20 мм (Болты - листы чертежей под опоры) - (641*1%))</t>
        </is>
      </c>
      <c r="D236" s="250" t="inlineStr">
        <is>
          <t>кг</t>
        </is>
      </c>
      <c r="E236" s="345" t="n">
        <v>6.41</v>
      </c>
      <c r="F236" s="259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5">
      <c r="A237" s="250" t="n">
        <v>209</v>
      </c>
      <c r="B237" s="135" t="inlineStr">
        <is>
          <t>20.1.02.22-0004</t>
        </is>
      </c>
      <c r="C237" s="257" t="inlineStr">
        <is>
          <t>Ушко однолапчатое укороченное У1К-7-16</t>
        </is>
      </c>
      <c r="D237" s="250" t="inlineStr">
        <is>
          <t>шт</t>
        </is>
      </c>
      <c r="E237" s="345" t="n">
        <v>4</v>
      </c>
      <c r="F237" s="259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5">
      <c r="A238" s="250" t="n">
        <v>210</v>
      </c>
      <c r="B238" s="135" t="inlineStr">
        <is>
          <t>01.7.15.03-0035</t>
        </is>
      </c>
      <c r="C238" s="257" t="inlineStr">
        <is>
          <t>Болты с гайками и шайбами оцинкованные, диаметр 20 мм (Болты  - листы чертежей под опоры) (530*1%)</t>
        </is>
      </c>
      <c r="D238" s="250" t="inlineStr">
        <is>
          <t>кг</t>
        </is>
      </c>
      <c r="E238" s="345" t="n">
        <v>5.3</v>
      </c>
      <c r="F238" s="259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5">
      <c r="A239" s="250" t="n">
        <v>211</v>
      </c>
      <c r="B239" s="135" t="inlineStr">
        <is>
          <t>20.1.02.14-1006</t>
        </is>
      </c>
      <c r="C239" s="257" t="inlineStr">
        <is>
          <t>Серьга СР-12-16</t>
        </is>
      </c>
      <c r="D239" s="250" t="inlineStr">
        <is>
          <t>шт</t>
        </is>
      </c>
      <c r="E239" s="345" t="n">
        <v>9</v>
      </c>
      <c r="F239" s="259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5">
      <c r="A240" s="250" t="n">
        <v>212</v>
      </c>
      <c r="B240" s="135" t="inlineStr">
        <is>
          <t>14.4.01.17-0012</t>
        </is>
      </c>
      <c r="C240" s="257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0" t="inlineStr">
        <is>
          <t>кг</t>
        </is>
      </c>
      <c r="E240" s="345" t="n">
        <v>1</v>
      </c>
      <c r="F240" s="259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5">
      <c r="A241" s="250" t="n">
        <v>213</v>
      </c>
      <c r="B241" s="135" t="inlineStr">
        <is>
          <t>01.7.11.07-0035</t>
        </is>
      </c>
      <c r="C241" s="257" t="inlineStr">
        <is>
          <t>Электроды диаметром 4 мм Э46</t>
        </is>
      </c>
      <c r="D241" s="250" t="inlineStr">
        <is>
          <t>т</t>
        </is>
      </c>
      <c r="E241" s="345" t="n">
        <v>0.008880000000000001</v>
      </c>
      <c r="F241" s="259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5">
      <c r="A242" s="250" t="n">
        <v>214</v>
      </c>
      <c r="B242" s="135" t="inlineStr">
        <is>
          <t>01.3.01.03-0002</t>
        </is>
      </c>
      <c r="C242" s="257" t="inlineStr">
        <is>
          <t>Керосин для технических целей марок КТ-1, КТ-2</t>
        </is>
      </c>
      <c r="D242" s="250" t="inlineStr">
        <is>
          <t>т</t>
        </is>
      </c>
      <c r="E242" s="345" t="n">
        <v>0.03637</v>
      </c>
      <c r="F242" s="259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5">
      <c r="A243" s="250" t="n">
        <v>215</v>
      </c>
      <c r="B243" s="135" t="inlineStr">
        <is>
          <t>07.2.07.12-0003</t>
        </is>
      </c>
      <c r="C243" s="25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0" t="inlineStr">
        <is>
          <t>т</t>
        </is>
      </c>
      <c r="E243" s="345" t="n">
        <v>0.008286999999999999</v>
      </c>
      <c r="F243" s="259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5">
      <c r="A244" s="250" t="n">
        <v>216</v>
      </c>
      <c r="B244" s="135" t="inlineStr">
        <is>
          <t>20.5.04.04-0001</t>
        </is>
      </c>
      <c r="C244" s="257" t="inlineStr">
        <is>
          <t>Зажим натяжной НБ-2-6 (Зажим натяжной НБ-2-6А)</t>
        </is>
      </c>
      <c r="D244" s="250" t="inlineStr">
        <is>
          <t>шт</t>
        </is>
      </c>
      <c r="E244" s="345" t="n">
        <v>1</v>
      </c>
      <c r="F244" s="259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5">
      <c r="A245" s="250" t="n">
        <v>217</v>
      </c>
      <c r="B245" s="135" t="inlineStr">
        <is>
          <t>03.1.02.03-0011</t>
        </is>
      </c>
      <c r="C245" s="257" t="inlineStr">
        <is>
          <t>Известь строительная негашеная комовая, сорт I</t>
        </is>
      </c>
      <c r="D245" s="250" t="inlineStr">
        <is>
          <t>т</t>
        </is>
      </c>
      <c r="E245" s="345" t="n">
        <v>0.121661</v>
      </c>
      <c r="F245" s="259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5">
      <c r="A246" s="250" t="n">
        <v>218</v>
      </c>
      <c r="B246" s="135" t="inlineStr">
        <is>
          <t>01.7.15.03-0042</t>
        </is>
      </c>
      <c r="C246" s="257" t="inlineStr">
        <is>
          <t>Болты с гайками и шайбами строительные</t>
        </is>
      </c>
      <c r="D246" s="250" t="inlineStr">
        <is>
          <t>кг</t>
        </is>
      </c>
      <c r="E246" s="345" t="n">
        <v>9.869</v>
      </c>
      <c r="F246" s="259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5">
      <c r="A247" s="250" t="n">
        <v>219</v>
      </c>
      <c r="B247" s="135" t="inlineStr">
        <is>
          <t>22.2.02.04-0050</t>
        </is>
      </c>
      <c r="C247" s="257" t="inlineStr">
        <is>
          <t>Звено промежуточное трехлапчатое ПРТ-16/12-2 (Звено промежуточное трехлапчатое ПРТ-12/16-2)</t>
        </is>
      </c>
      <c r="D247" s="250" t="inlineStr">
        <is>
          <t>шт</t>
        </is>
      </c>
      <c r="E247" s="345" t="n">
        <v>1</v>
      </c>
      <c r="F247" s="259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5">
      <c r="A248" s="250" t="n">
        <v>220</v>
      </c>
      <c r="B248" s="135" t="inlineStr">
        <is>
          <t>08.1.02.17-0025</t>
        </is>
      </c>
      <c r="C248" s="257" t="inlineStr">
        <is>
          <t>Сетка панцирная из жаростойкой стали (Сетка  латунная)</t>
        </is>
      </c>
      <c r="D248" s="250" t="inlineStr">
        <is>
          <t>м2</t>
        </is>
      </c>
      <c r="E248" s="345" t="n">
        <v>2.1</v>
      </c>
      <c r="F248" s="259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5">
      <c r="A249" s="250" t="n">
        <v>221</v>
      </c>
      <c r="B249" s="135" t="inlineStr">
        <is>
          <t>22.2.02.04-0006</t>
        </is>
      </c>
      <c r="C249" s="257" t="inlineStr">
        <is>
          <t>Звено промежуточное монтажное ПТМ-7-3</t>
        </is>
      </c>
      <c r="D249" s="250" t="inlineStr">
        <is>
          <t>шт</t>
        </is>
      </c>
      <c r="E249" s="345" t="n">
        <v>1</v>
      </c>
      <c r="F249" s="259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5">
      <c r="A250" s="250" t="n">
        <v>222</v>
      </c>
      <c r="B250" s="135" t="inlineStr">
        <is>
          <t>14.1.02.01-0002</t>
        </is>
      </c>
      <c r="C250" s="257" t="inlineStr">
        <is>
          <t>Клей БМК-5к</t>
        </is>
      </c>
      <c r="D250" s="250" t="inlineStr">
        <is>
          <t>кг</t>
        </is>
      </c>
      <c r="E250" s="345" t="n">
        <v>2.08</v>
      </c>
      <c r="F250" s="259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5">
      <c r="A251" s="250" t="n">
        <v>223</v>
      </c>
      <c r="B251" s="135" t="inlineStr">
        <is>
          <t>20.1.02.21-0043</t>
        </is>
      </c>
      <c r="C251" s="257" t="inlineStr">
        <is>
          <t>Узел крепления КГП-7-3 (Узел крепления КГП-7-2В)</t>
        </is>
      </c>
      <c r="D251" s="250" t="inlineStr">
        <is>
          <t>шт</t>
        </is>
      </c>
      <c r="E251" s="345" t="n">
        <v>2</v>
      </c>
      <c r="F251" s="259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5">
      <c r="A252" s="250" t="n">
        <v>224</v>
      </c>
      <c r="B252" s="135" t="inlineStr">
        <is>
          <t>14.5.09.11-0102</t>
        </is>
      </c>
      <c r="C252" s="257" t="inlineStr">
        <is>
          <t>Уайт-спирит</t>
        </is>
      </c>
      <c r="D252" s="250" t="inlineStr">
        <is>
          <t>кг</t>
        </is>
      </c>
      <c r="E252" s="345" t="n">
        <v>7.592645</v>
      </c>
      <c r="F252" s="259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5">
      <c r="A253" s="250" t="n">
        <v>225</v>
      </c>
      <c r="B253" s="135" t="inlineStr">
        <is>
          <t>01.7.15.04-0045</t>
        </is>
      </c>
      <c r="C253" s="257" t="inlineStr">
        <is>
          <t>Винты самонарезающие для крепления профилированного настила и панелей к несущим конструкциям</t>
        </is>
      </c>
      <c r="D253" s="250" t="inlineStr">
        <is>
          <t>т</t>
        </is>
      </c>
      <c r="E253" s="345" t="n">
        <v>0.0013</v>
      </c>
      <c r="F253" s="259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5">
      <c r="A254" s="250" t="n">
        <v>226</v>
      </c>
      <c r="B254" s="135" t="inlineStr">
        <is>
          <t>20.1.02.23-0082</t>
        </is>
      </c>
      <c r="C254" s="257" t="inlineStr">
        <is>
          <t>Перемычки гибкие, тип ПГС-50</t>
        </is>
      </c>
      <c r="D254" s="250" t="inlineStr">
        <is>
          <t>10 шт</t>
        </is>
      </c>
      <c r="E254" s="345" t="n">
        <v>1.1</v>
      </c>
      <c r="F254" s="259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5">
      <c r="A255" s="250" t="n">
        <v>227</v>
      </c>
      <c r="B255" s="135" t="inlineStr">
        <is>
          <t>01.7.03.01-0001</t>
        </is>
      </c>
      <c r="C255" s="257" t="inlineStr">
        <is>
          <t>Вода</t>
        </is>
      </c>
      <c r="D255" s="250" t="inlineStr">
        <is>
          <t>м3</t>
        </is>
      </c>
      <c r="E255" s="345" t="n">
        <v>17.334476</v>
      </c>
      <c r="F255" s="259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5">
      <c r="A256" s="250" t="n">
        <v>228</v>
      </c>
      <c r="B256" s="135" t="inlineStr">
        <is>
          <t>07.2.07.12-0020</t>
        </is>
      </c>
      <c r="C256" s="25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0" t="inlineStr">
        <is>
          <t>т</t>
        </is>
      </c>
      <c r="E256" s="345" t="n">
        <v>0.005357</v>
      </c>
      <c r="F256" s="259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5">
      <c r="A257" s="250" t="n">
        <v>229</v>
      </c>
      <c r="B257" s="135" t="inlineStr">
        <is>
          <t>01.7.15.06-0121</t>
        </is>
      </c>
      <c r="C257" s="257" t="inlineStr">
        <is>
          <t>Гвозди строительные с плоской головкой 1,6x50 мм</t>
        </is>
      </c>
      <c r="D257" s="250" t="inlineStr">
        <is>
          <t>т</t>
        </is>
      </c>
      <c r="E257" s="345" t="n">
        <v>0.0048</v>
      </c>
      <c r="F257" s="259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5">
      <c r="A258" s="250" t="n">
        <v>230</v>
      </c>
      <c r="B258" s="135" t="inlineStr">
        <is>
          <t>20.1.02.22-0005</t>
        </is>
      </c>
      <c r="C258" s="257" t="inlineStr">
        <is>
          <t>Ушко однолапчатое У1-7-16</t>
        </is>
      </c>
      <c r="D258" s="250" t="inlineStr">
        <is>
          <t>шт</t>
        </is>
      </c>
      <c r="E258" s="345" t="n">
        <v>1</v>
      </c>
      <c r="F258" s="259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5">
      <c r="A259" s="250" t="n">
        <v>231</v>
      </c>
      <c r="B259" s="135" t="inlineStr">
        <is>
          <t>01.2.01.02-0054</t>
        </is>
      </c>
      <c r="C259" s="257" t="inlineStr">
        <is>
          <t>Битумы нефтяные строительные марки БН-90/10</t>
        </is>
      </c>
      <c r="D259" s="250" t="inlineStr">
        <is>
          <t>т</t>
        </is>
      </c>
      <c r="E259" s="345" t="n">
        <v>0.024246</v>
      </c>
      <c r="F259" s="259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5">
      <c r="A260" s="250" t="n">
        <v>232</v>
      </c>
      <c r="B260" s="135" t="inlineStr">
        <is>
          <t>01.7.07.20-0002</t>
        </is>
      </c>
      <c r="C260" s="257" t="inlineStr">
        <is>
          <t>Тальк молотый, сорт I</t>
        </is>
      </c>
      <c r="D260" s="250" t="inlineStr">
        <is>
          <t>т</t>
        </is>
      </c>
      <c r="E260" s="345" t="n">
        <v>0.0172</v>
      </c>
      <c r="F260" s="259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5">
      <c r="A261" s="250" t="n">
        <v>233</v>
      </c>
      <c r="B261" s="135" t="inlineStr">
        <is>
          <t>01.3.01.06-0050</t>
        </is>
      </c>
      <c r="C261" s="257" t="inlineStr">
        <is>
          <t>Смазка универсальная тугоплавкая УТ (консталин жировой)</t>
        </is>
      </c>
      <c r="D261" s="250" t="inlineStr">
        <is>
          <t>т</t>
        </is>
      </c>
      <c r="E261" s="345" t="n">
        <v>0.00172</v>
      </c>
      <c r="F261" s="259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5">
      <c r="A262" s="250" t="n">
        <v>234</v>
      </c>
      <c r="B262" s="135" t="inlineStr">
        <is>
          <t>08.3.03.04-0012</t>
        </is>
      </c>
      <c r="C262" s="257" t="inlineStr">
        <is>
          <t>Проволока светлая диаметром 1,1 мм</t>
        </is>
      </c>
      <c r="D262" s="250" t="inlineStr">
        <is>
          <t>т</t>
        </is>
      </c>
      <c r="E262" s="345" t="n">
        <v>0.002806</v>
      </c>
      <c r="F262" s="259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5">
      <c r="A263" s="250" t="n">
        <v>235</v>
      </c>
      <c r="B263" s="135" t="inlineStr">
        <is>
          <t>01.7.02.07-0011</t>
        </is>
      </c>
      <c r="C263" s="257" t="inlineStr">
        <is>
          <t>Прессшпан листовой, марки А</t>
        </is>
      </c>
      <c r="D263" s="250" t="inlineStr">
        <is>
          <t>кг</t>
        </is>
      </c>
      <c r="E263" s="345" t="n">
        <v>0.6</v>
      </c>
      <c r="F263" s="259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5">
      <c r="A264" s="250" t="n">
        <v>236</v>
      </c>
      <c r="B264" s="135" t="inlineStr">
        <is>
          <t>01.7.06.07-0001</t>
        </is>
      </c>
      <c r="C264" s="257" t="inlineStr">
        <is>
          <t>Лента К226</t>
        </is>
      </c>
      <c r="D264" s="250" t="inlineStr">
        <is>
          <t>100 м</t>
        </is>
      </c>
      <c r="E264" s="345" t="n">
        <v>0.2355</v>
      </c>
      <c r="F264" s="259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5">
      <c r="A265" s="250" t="n">
        <v>237</v>
      </c>
      <c r="B265" s="135" t="inlineStr">
        <is>
          <t>01.7.17.09-0064</t>
        </is>
      </c>
      <c r="C265" s="257" t="inlineStr">
        <is>
          <t>Сверла кольцевые алмазные диаметром 32 мм</t>
        </is>
      </c>
      <c r="D265" s="250" t="inlineStr">
        <is>
          <t>шт</t>
        </is>
      </c>
      <c r="E265" s="345" t="n">
        <v>0.0504</v>
      </c>
      <c r="F265" s="259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5">
      <c r="A266" s="250" t="n">
        <v>238</v>
      </c>
      <c r="B266" s="135" t="inlineStr">
        <is>
          <t>22.2.02.04-0021</t>
        </is>
      </c>
      <c r="C266" s="257" t="inlineStr">
        <is>
          <t>Звено промежуточное прямое ПР-7-6</t>
        </is>
      </c>
      <c r="D266" s="250" t="inlineStr">
        <is>
          <t>шт</t>
        </is>
      </c>
      <c r="E266" s="345" t="n">
        <v>1</v>
      </c>
      <c r="F266" s="259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5">
      <c r="A267" s="250" t="n">
        <v>239</v>
      </c>
      <c r="B267" s="135" t="inlineStr">
        <is>
          <t>01.7.06.12-0004</t>
        </is>
      </c>
      <c r="C267" s="257" t="inlineStr">
        <is>
          <t>Лента киперная 40 мм</t>
        </is>
      </c>
      <c r="D267" s="250" t="inlineStr">
        <is>
          <t>100 м</t>
        </is>
      </c>
      <c r="E267" s="345" t="n">
        <v>0.28</v>
      </c>
      <c r="F267" s="259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5">
      <c r="A268" s="250" t="n">
        <v>240</v>
      </c>
      <c r="B268" s="135" t="inlineStr">
        <is>
          <t>14.4.02.04-0142</t>
        </is>
      </c>
      <c r="C268" s="257" t="inlineStr">
        <is>
          <t>Краска масляная земляная МА-0115, мумия, сурик железный</t>
        </is>
      </c>
      <c r="D268" s="250" t="inlineStr">
        <is>
          <t>кг</t>
        </is>
      </c>
      <c r="E268" s="345" t="n">
        <v>1.561</v>
      </c>
      <c r="F268" s="259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5">
      <c r="A269" s="250" t="n">
        <v>241</v>
      </c>
      <c r="B269" s="135" t="inlineStr">
        <is>
          <t>08.3.11.01-0091</t>
        </is>
      </c>
      <c r="C269" s="257" t="inlineStr">
        <is>
          <t>Швеллеры № 40 из стали марки Ст0</t>
        </is>
      </c>
      <c r="D269" s="250" t="inlineStr">
        <is>
          <t>т</t>
        </is>
      </c>
      <c r="E269" s="345" t="n">
        <v>0.004797</v>
      </c>
      <c r="F269" s="259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5">
      <c r="A270" s="250" t="n">
        <v>242</v>
      </c>
      <c r="B270" s="135" t="inlineStr">
        <is>
          <t>08.3.08.02-0052</t>
        </is>
      </c>
      <c r="C270" s="257" t="inlineStr">
        <is>
          <t>Сталь угловая равнополочная, марка стали ВСт3кп2, размером 50x50x5 мм</t>
        </is>
      </c>
      <c r="D270" s="250" t="inlineStr">
        <is>
          <t>т</t>
        </is>
      </c>
      <c r="E270" s="345" t="n">
        <v>0.004</v>
      </c>
      <c r="F270" s="259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5">
      <c r="A271" s="250" t="n">
        <v>243</v>
      </c>
      <c r="B271" s="135" t="inlineStr">
        <is>
          <t>01.3.02.03-0001</t>
        </is>
      </c>
      <c r="C271" s="257" t="inlineStr">
        <is>
          <t>Ацетилен газообразный технический</t>
        </is>
      </c>
      <c r="D271" s="250" t="inlineStr">
        <is>
          <t>м3</t>
        </is>
      </c>
      <c r="E271" s="345" t="n">
        <v>0.5168</v>
      </c>
      <c r="F271" s="259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5">
      <c r="A272" s="250" t="n">
        <v>244</v>
      </c>
      <c r="B272" s="135" t="inlineStr">
        <is>
          <t>24.3.01.01-0001</t>
        </is>
      </c>
      <c r="C272" s="257" t="inlineStr">
        <is>
          <t>Трубка поливинилхлоридная ХВТ</t>
        </is>
      </c>
      <c r="D272" s="250" t="inlineStr">
        <is>
          <t>кг</t>
        </is>
      </c>
      <c r="E272" s="345" t="n">
        <v>0.452</v>
      </c>
      <c r="F272" s="259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5">
      <c r="A273" s="250" t="n">
        <v>245</v>
      </c>
      <c r="B273" s="135" t="inlineStr">
        <is>
          <t>14.4.02.09-0001</t>
        </is>
      </c>
      <c r="C273" s="257" t="inlineStr">
        <is>
          <t>Краска</t>
        </is>
      </c>
      <c r="D273" s="250" t="inlineStr">
        <is>
          <t>кг</t>
        </is>
      </c>
      <c r="E273" s="345" t="n">
        <v>0.53</v>
      </c>
      <c r="F273" s="259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25.5" customFormat="1" customHeight="1" s="195">
      <c r="A274" s="250" t="n">
        <v>246</v>
      </c>
      <c r="B274" s="135" t="inlineStr">
        <is>
          <t>01.7.15.03-0032</t>
        </is>
      </c>
      <c r="C274" s="257" t="inlineStr">
        <is>
          <t>Болты с гайками и шайбами оцинкованные, диаметр 8 мм (болты Хилти)</t>
        </is>
      </c>
      <c r="D274" s="250" t="inlineStr">
        <is>
          <t>кг</t>
        </is>
      </c>
      <c r="E274" s="345" t="n">
        <v>0.5</v>
      </c>
      <c r="F274" s="259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5">
      <c r="A275" s="250" t="n">
        <v>247</v>
      </c>
      <c r="B275" s="135" t="inlineStr">
        <is>
          <t>14.4.01.01-0003</t>
        </is>
      </c>
      <c r="C275" s="257" t="inlineStr">
        <is>
          <t>Грунтовка ГФ-021 красно-коричневая</t>
        </is>
      </c>
      <c r="D275" s="250" t="inlineStr">
        <is>
          <t>т</t>
        </is>
      </c>
      <c r="E275" s="345" t="n">
        <v>0.000766</v>
      </c>
      <c r="F275" s="259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5">
      <c r="A276" s="250" t="n">
        <v>248</v>
      </c>
      <c r="B276" s="135" t="inlineStr">
        <is>
          <t>01.7.15.08-0011</t>
        </is>
      </c>
      <c r="C276" s="257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0" t="inlineStr">
        <is>
          <t>т</t>
        </is>
      </c>
      <c r="E276" s="345" t="n">
        <v>0.001</v>
      </c>
      <c r="F276" s="259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5">
      <c r="A277" s="250" t="n">
        <v>249</v>
      </c>
      <c r="B277" s="135" t="inlineStr">
        <is>
          <t>14.4.03.17-0101</t>
        </is>
      </c>
      <c r="C277" s="257" t="inlineStr">
        <is>
          <t>Лаки канифольные, марки КФ-965</t>
        </is>
      </c>
      <c r="D277" s="250" t="inlineStr">
        <is>
          <t>т</t>
        </is>
      </c>
      <c r="E277" s="345" t="n">
        <v>0.000135</v>
      </c>
      <c r="F277" s="259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5">
      <c r="A278" s="250" t="n">
        <v>250</v>
      </c>
      <c r="B278" s="135" t="inlineStr">
        <is>
          <t>01.7.20.08-0071</t>
        </is>
      </c>
      <c r="C278" s="257" t="inlineStr">
        <is>
          <t>Канаты пеньковые пропитанные</t>
        </is>
      </c>
      <c r="D278" s="250" t="inlineStr">
        <is>
          <t>т</t>
        </is>
      </c>
      <c r="E278" s="345" t="n">
        <v>0.000247</v>
      </c>
      <c r="F278" s="259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5">
      <c r="A279" s="250" t="n">
        <v>251</v>
      </c>
      <c r="B279" s="135" t="inlineStr">
        <is>
          <t>01.7.06.05-0041</t>
        </is>
      </c>
      <c r="C279" s="257" t="inlineStr">
        <is>
          <t>Лента изоляционная прорезиненная односторонняя ширина 20 мм, толщина 0,25-0,35 мм</t>
        </is>
      </c>
      <c r="D279" s="250" t="inlineStr">
        <is>
          <t>кг</t>
        </is>
      </c>
      <c r="E279" s="345" t="n">
        <v>0.285</v>
      </c>
      <c r="F279" s="259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5">
      <c r="A280" s="250" t="n">
        <v>252</v>
      </c>
      <c r="B280" s="135" t="inlineStr">
        <is>
          <t>23.3.06.04-0011</t>
        </is>
      </c>
      <c r="C280" s="257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0" t="inlineStr">
        <is>
          <t>м</t>
        </is>
      </c>
      <c r="E280" s="345" t="n">
        <v>0.3</v>
      </c>
      <c r="F280" s="259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5">
      <c r="A281" s="250" t="n">
        <v>253</v>
      </c>
      <c r="B281" s="135" t="inlineStr">
        <is>
          <t>04.3.01.09-0012</t>
        </is>
      </c>
      <c r="C281" s="257" t="inlineStr">
        <is>
          <t>Раствор готовый кладочный цементный марки 50</t>
        </is>
      </c>
      <c r="D281" s="250" t="inlineStr">
        <is>
          <t>м3</t>
        </is>
      </c>
      <c r="E281" s="345" t="n">
        <v>0.013</v>
      </c>
      <c r="F281" s="259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5">
      <c r="A282" s="250" t="n">
        <v>254</v>
      </c>
      <c r="B282" s="135" t="inlineStr">
        <is>
          <t>11.1.03.01-0077</t>
        </is>
      </c>
      <c r="C282" s="257" t="inlineStr">
        <is>
          <t>Бруски обрезные хвойных пород длиной 4-6,5 м, шириной 75-150 мм, толщиной 40-75 мм, I сорта</t>
        </is>
      </c>
      <c r="D282" s="250" t="inlineStr">
        <is>
          <t>м3</t>
        </is>
      </c>
      <c r="E282" s="345" t="n">
        <v>0.002501</v>
      </c>
      <c r="F282" s="259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5">
      <c r="A283" s="250" t="n">
        <v>255</v>
      </c>
      <c r="B283" s="135" t="inlineStr">
        <is>
          <t>01.3.01.02-0002</t>
        </is>
      </c>
      <c r="C283" s="257" t="inlineStr">
        <is>
          <t>Вазелин технический</t>
        </is>
      </c>
      <c r="D283" s="250" t="inlineStr">
        <is>
          <t>кг</t>
        </is>
      </c>
      <c r="E283" s="345" t="n">
        <v>0.07000000000000001</v>
      </c>
      <c r="F283" s="259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5">
      <c r="A284" s="250" t="n">
        <v>256</v>
      </c>
      <c r="B284" s="135" t="inlineStr">
        <is>
          <t>08.2.02.11-0007</t>
        </is>
      </c>
      <c r="C284" s="25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0" t="inlineStr">
        <is>
          <t>10 м</t>
        </is>
      </c>
      <c r="E284" s="345" t="n">
        <v>0.044156</v>
      </c>
      <c r="F284" s="259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5">
      <c r="A285" s="250" t="n">
        <v>257</v>
      </c>
      <c r="B285" s="135" t="inlineStr">
        <is>
          <t>01.7.20.04-0005</t>
        </is>
      </c>
      <c r="C285" s="257" t="inlineStr">
        <is>
          <t>Нитки швейные</t>
        </is>
      </c>
      <c r="D285" s="250" t="inlineStr">
        <is>
          <t>кг</t>
        </is>
      </c>
      <c r="E285" s="345" t="n">
        <v>0.0145</v>
      </c>
      <c r="F285" s="259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5">
      <c r="A286" s="250" t="n">
        <v>258</v>
      </c>
      <c r="B286" s="135" t="inlineStr">
        <is>
          <t>02.2.05.04-1777</t>
        </is>
      </c>
      <c r="C286" s="257" t="inlineStr">
        <is>
          <t>Щебень М 800, фракция 20-40 мм, группа 2</t>
        </is>
      </c>
      <c r="D286" s="250" t="inlineStr">
        <is>
          <t>м3</t>
        </is>
      </c>
      <c r="E286" s="345" t="n">
        <v>0.015588</v>
      </c>
      <c r="F286" s="259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5">
      <c r="A287" s="250" t="n">
        <v>259</v>
      </c>
      <c r="B287" s="135" t="inlineStr">
        <is>
          <t>11.1.03.01-0079</t>
        </is>
      </c>
      <c r="C287" s="257" t="inlineStr">
        <is>
          <t>Бруски обрезные хвойных пород длиной 4-6,5 м, шириной 75-150 мм, толщиной 40-75 мм, III сорта</t>
        </is>
      </c>
      <c r="D287" s="250" t="inlineStr">
        <is>
          <t>м3</t>
        </is>
      </c>
      <c r="E287" s="345" t="n">
        <v>0.001008</v>
      </c>
      <c r="F287" s="259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5">
      <c r="A288" s="250" t="n">
        <v>260</v>
      </c>
      <c r="B288" s="135" t="inlineStr">
        <is>
          <t>01.7.20.08-0051</t>
        </is>
      </c>
      <c r="C288" s="257" t="inlineStr">
        <is>
          <t>Ветошь</t>
        </is>
      </c>
      <c r="D288" s="250" t="inlineStr">
        <is>
          <t>кг</t>
        </is>
      </c>
      <c r="E288" s="345" t="n">
        <v>0.576225</v>
      </c>
      <c r="F288" s="259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5">
      <c r="A289" s="250" t="n">
        <v>261</v>
      </c>
      <c r="B289" s="135" t="inlineStr">
        <is>
          <t>08.3.03.04-0031</t>
        </is>
      </c>
      <c r="C289" s="257" t="inlineStr">
        <is>
          <t>Проволока стальная низкоуглеродистая отожженная диаметром 0,8 мм</t>
        </is>
      </c>
      <c r="D289" s="250" t="inlineStr">
        <is>
          <t>т</t>
        </is>
      </c>
      <c r="E289" s="345" t="n">
        <v>6e-05</v>
      </c>
      <c r="F289" s="259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5">
      <c r="A290" s="250" t="n">
        <v>262</v>
      </c>
      <c r="B290" s="135" t="inlineStr">
        <is>
          <t>01.7.02.09-0002</t>
        </is>
      </c>
      <c r="C290" s="257" t="inlineStr">
        <is>
          <t>Шпагат бумажный</t>
        </is>
      </c>
      <c r="D290" s="250" t="inlineStr">
        <is>
          <t>кг</t>
        </is>
      </c>
      <c r="E290" s="345" t="n">
        <v>0.0285</v>
      </c>
      <c r="F290" s="259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5">
      <c r="A291" s="250" t="n"/>
      <c r="B291" s="250" t="n"/>
      <c r="C291" s="257" t="inlineStr">
        <is>
          <t>Итого прочие материалы</t>
        </is>
      </c>
      <c r="D291" s="250" t="n"/>
      <c r="E291" s="258" t="n"/>
      <c r="F291" s="259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5">
      <c r="A292" s="250" t="n"/>
      <c r="B292" s="250" t="n"/>
      <c r="C292" s="240" t="inlineStr">
        <is>
          <t>Итого по разделу «Материалы»</t>
        </is>
      </c>
      <c r="D292" s="250" t="n"/>
      <c r="E292" s="258" t="n"/>
      <c r="F292" s="259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5">
      <c r="A293" s="250" t="n"/>
      <c r="B293" s="250" t="n"/>
      <c r="C293" s="257" t="inlineStr">
        <is>
          <t>ИТОГО ПО РМ</t>
        </is>
      </c>
      <c r="D293" s="250" t="n"/>
      <c r="E293" s="258" t="n"/>
      <c r="F293" s="259" t="n"/>
      <c r="G293" s="30">
        <f>G14+G90+G292</f>
        <v/>
      </c>
      <c r="H293" s="260" t="n"/>
      <c r="I293" s="30" t="n"/>
      <c r="J293" s="30">
        <f>J14+J90+J292</f>
        <v/>
      </c>
    </row>
    <row r="294" ht="14.25" customFormat="1" customHeight="1" s="195">
      <c r="A294" s="250" t="n"/>
      <c r="B294" s="250" t="n"/>
      <c r="C294" s="257" t="inlineStr">
        <is>
          <t>Накладные расходы</t>
        </is>
      </c>
      <c r="D294" s="133">
        <f>ROUND(G294/(G$16+$G$14),2)</f>
        <v/>
      </c>
      <c r="E294" s="258" t="n"/>
      <c r="F294" s="259" t="n"/>
      <c r="G294" s="30" t="n">
        <v>229711</v>
      </c>
      <c r="H294" s="260" t="n"/>
      <c r="I294" s="30" t="n"/>
      <c r="J294" s="30">
        <f>ROUND(D294*(J14+J16),2)</f>
        <v/>
      </c>
    </row>
    <row r="295" ht="14.25" customFormat="1" customHeight="1" s="195">
      <c r="A295" s="250" t="n"/>
      <c r="B295" s="250" t="n"/>
      <c r="C295" s="257" t="inlineStr">
        <is>
          <t>Сметная прибыль</t>
        </is>
      </c>
      <c r="D295" s="133">
        <f>ROUND(G295/(G$14+G$16),2)</f>
        <v/>
      </c>
      <c r="E295" s="258" t="n"/>
      <c r="F295" s="259" t="n"/>
      <c r="G295" s="30" t="n">
        <v>150159</v>
      </c>
      <c r="H295" s="260" t="n"/>
      <c r="I295" s="30" t="n"/>
      <c r="J295" s="30">
        <f>ROUND(D295*(J14+J16),2)</f>
        <v/>
      </c>
    </row>
    <row r="296" ht="14.25" customFormat="1" customHeight="1" s="195">
      <c r="A296" s="250" t="n"/>
      <c r="B296" s="250" t="n"/>
      <c r="C296" s="257" t="inlineStr">
        <is>
          <t>Итого СМР (с НР и СП)</t>
        </is>
      </c>
      <c r="D296" s="250" t="n"/>
      <c r="E296" s="258" t="n"/>
      <c r="F296" s="259" t="n"/>
      <c r="G296" s="30">
        <f>G14+G90+G292+G294+G295</f>
        <v/>
      </c>
      <c r="H296" s="260" t="n"/>
      <c r="I296" s="30" t="n"/>
      <c r="J296" s="30">
        <f>J14+J90+J292+J294+J295</f>
        <v/>
      </c>
    </row>
    <row r="297" ht="14.25" customFormat="1" customHeight="1" s="195">
      <c r="A297" s="250" t="n"/>
      <c r="B297" s="250" t="n"/>
      <c r="C297" s="257" t="inlineStr">
        <is>
          <t>ВСЕГО СМР + ОБОРУДОВАНИЕ</t>
        </is>
      </c>
      <c r="D297" s="250" t="n"/>
      <c r="E297" s="258" t="n"/>
      <c r="F297" s="259" t="n"/>
      <c r="G297" s="30">
        <f>G296+G96</f>
        <v/>
      </c>
      <c r="H297" s="260" t="n"/>
      <c r="I297" s="30" t="n"/>
      <c r="J297" s="30">
        <f>J296+J96</f>
        <v/>
      </c>
    </row>
    <row r="298" ht="14.25" customFormat="1" customHeight="1" s="195">
      <c r="A298" s="250" t="n"/>
      <c r="B298" s="250" t="n"/>
      <c r="C298" s="257" t="inlineStr">
        <is>
          <t>ИТОГО ПОКАЗАТЕЛЬ НА ЕД. ИЗМ.</t>
        </is>
      </c>
      <c r="D298" s="250" t="inlineStr">
        <is>
          <t>ед</t>
        </is>
      </c>
      <c r="E298" s="348" t="n">
        <v>1</v>
      </c>
      <c r="F298" s="259" t="n"/>
      <c r="G298" s="30">
        <f>G297/E298</f>
        <v/>
      </c>
      <c r="H298" s="260" t="n"/>
      <c r="I298" s="30" t="n"/>
      <c r="J298" s="30">
        <f>J297/E298</f>
        <v/>
      </c>
    </row>
    <row r="300" ht="14.25" customFormat="1" customHeight="1" s="195">
      <c r="A300" s="185" t="inlineStr">
        <is>
          <t>Составил ______________________     Е. М. Добровольская</t>
        </is>
      </c>
    </row>
    <row r="301" ht="14.25" customFormat="1" customHeight="1" s="195">
      <c r="A301" s="196" t="inlineStr">
        <is>
          <t xml:space="preserve">                         (подпись, инициалы, фамилия)</t>
        </is>
      </c>
    </row>
    <row r="302" ht="14.25" customFormat="1" customHeight="1" s="195">
      <c r="A302" s="185" t="n"/>
    </row>
    <row r="303" ht="14.25" customFormat="1" customHeight="1" s="195">
      <c r="A303" s="185" t="inlineStr">
        <is>
          <t>Проверил ______________________        А.В. Костянецкая</t>
        </is>
      </c>
    </row>
    <row r="304" ht="14.25" customFormat="1" customHeight="1" s="195">
      <c r="A304" s="19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17" sqref="D17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5.5703125" customWidth="1" style="197" min="6" max="6"/>
    <col width="14.140625" customWidth="1" style="197" min="7" max="7"/>
  </cols>
  <sheetData>
    <row r="1">
      <c r="A1" s="271" t="inlineStr">
        <is>
          <t>Приложение №6</t>
        </is>
      </c>
    </row>
    <row r="2" ht="21.75" customHeight="1" s="197">
      <c r="A2" s="271" t="n"/>
      <c r="B2" s="271" t="n"/>
      <c r="C2" s="271" t="n"/>
      <c r="D2" s="271" t="n"/>
      <c r="E2" s="271" t="n"/>
      <c r="F2" s="271" t="n"/>
      <c r="G2" s="271" t="n"/>
    </row>
    <row r="3">
      <c r="A3" s="219" t="inlineStr">
        <is>
          <t>Расчет стоимости оборудования</t>
        </is>
      </c>
    </row>
    <row r="4" ht="25.5" customHeight="1" s="197">
      <c r="A4" s="222" t="inlineStr">
        <is>
          <t>Наименование разрабатываемого показателя УНЦ — КРМ 330кВ мощность 180(3х60) Мвар УШР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97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0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7">
      <c r="A9" s="24" t="n"/>
      <c r="B9" s="257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197">
      <c r="A10" s="250" t="n"/>
      <c r="B10" s="240" t="n"/>
      <c r="C10" s="257" t="inlineStr">
        <is>
          <t>ИТОГО ИНЖЕНЕРНОЕ ОБОРУДОВАНИЕ</t>
        </is>
      </c>
      <c r="D10" s="240" t="n"/>
      <c r="E10" s="103" t="n"/>
      <c r="F10" s="259" t="n"/>
      <c r="G10" s="259" t="n">
        <v>0</v>
      </c>
    </row>
    <row r="11">
      <c r="A11" s="250" t="n"/>
      <c r="B11" s="257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41.25" customHeight="1" s="197">
      <c r="A12" s="250" t="n">
        <v>1</v>
      </c>
      <c r="B12" s="184">
        <f>'Прил.5 Расчет СМР и ОБ'!B93</f>
        <v/>
      </c>
      <c r="C12" s="184">
        <f>'Прил.5 Расчет СМР и ОБ'!C93</f>
        <v/>
      </c>
      <c r="D12" s="183">
        <f>'Прил.5 Расчет СМР и ОБ'!D93</f>
        <v/>
      </c>
      <c r="E12" s="183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7">
      <c r="A13" s="250" t="n"/>
      <c r="B13" s="257" t="n"/>
      <c r="C13" s="257" t="inlineStr">
        <is>
          <t>ИТОГО ТЕХНОЛОГИЧЕСКОЕ ОБОРУДОВАНИЕ</t>
        </is>
      </c>
      <c r="D13" s="257" t="n"/>
      <c r="E13" s="275" t="n"/>
      <c r="F13" s="259" t="n"/>
      <c r="G13" s="30">
        <f>SUM(G12:G12)</f>
        <v/>
      </c>
    </row>
    <row r="14" ht="19.5" customHeight="1" s="197">
      <c r="A14" s="250" t="n"/>
      <c r="B14" s="257" t="n"/>
      <c r="C14" s="257" t="inlineStr">
        <is>
          <t>Всего по разделу «Оборудование»</t>
        </is>
      </c>
      <c r="D14" s="257" t="n"/>
      <c r="E14" s="275" t="n"/>
      <c r="F14" s="259" t="n"/>
      <c r="G14" s="30">
        <f>G10+G13</f>
        <v/>
      </c>
    </row>
    <row r="15">
      <c r="A15" s="193" t="n"/>
      <c r="B15" s="194" t="n"/>
      <c r="C15" s="193" t="n"/>
      <c r="D15" s="193" t="n"/>
      <c r="E15" s="193" t="n"/>
      <c r="F15" s="193" t="n"/>
      <c r="G15" s="193" t="n"/>
    </row>
    <row r="16">
      <c r="A16" s="185" t="inlineStr">
        <is>
          <t>Составил ______________________    Е. М. Добровольская</t>
        </is>
      </c>
      <c r="B16" s="195" t="n"/>
      <c r="C16" s="195" t="n"/>
      <c r="D16" s="193" t="n"/>
      <c r="E16" s="193" t="n"/>
      <c r="F16" s="193" t="n"/>
      <c r="G16" s="193" t="n"/>
    </row>
    <row r="17">
      <c r="A17" s="196" t="inlineStr">
        <is>
          <t xml:space="preserve">                         (подпись, инициалы, фамилия)</t>
        </is>
      </c>
      <c r="B17" s="195" t="n"/>
      <c r="C17" s="195" t="n"/>
      <c r="D17" s="193" t="n"/>
      <c r="E17" s="193" t="n"/>
      <c r="F17" s="193" t="n"/>
      <c r="G17" s="193" t="n"/>
    </row>
    <row r="18">
      <c r="A18" s="185" t="n"/>
      <c r="B18" s="195" t="n"/>
      <c r="C18" s="195" t="n"/>
      <c r="D18" s="193" t="n"/>
      <c r="E18" s="193" t="n"/>
      <c r="F18" s="193" t="n"/>
      <c r="G18" s="193" t="n"/>
    </row>
    <row r="19">
      <c r="A19" s="185" t="inlineStr">
        <is>
          <t>Проверил ______________________        А.В. Костянецкая</t>
        </is>
      </c>
      <c r="B19" s="195" t="n"/>
      <c r="C19" s="195" t="n"/>
      <c r="D19" s="193" t="n"/>
      <c r="E19" s="193" t="n"/>
      <c r="F19" s="193" t="n"/>
      <c r="G19" s="193" t="n"/>
    </row>
    <row r="20">
      <c r="A20" s="196" t="inlineStr">
        <is>
          <t xml:space="preserve">                        (подпись, инициалы, фамилия)</t>
        </is>
      </c>
      <c r="B20" s="195" t="n"/>
      <c r="C20" s="195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7" min="1" max="1"/>
    <col width="29.7109375" customWidth="1" style="197" min="2" max="2"/>
    <col width="39.140625" customWidth="1" style="197" min="3" max="3"/>
    <col width="24.5703125" customWidth="1" style="197" min="4" max="4"/>
  </cols>
  <sheetData>
    <row r="1">
      <c r="B1" s="185" t="n"/>
      <c r="C1" s="185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197">
      <c r="A3" s="219" t="inlineStr">
        <is>
          <t>Расчет показателя УНЦ</t>
        </is>
      </c>
    </row>
    <row r="4" ht="24.75" customHeight="1" s="197">
      <c r="A4" s="219" t="n"/>
      <c r="B4" s="219" t="n"/>
      <c r="C4" s="219" t="n"/>
      <c r="D4" s="219" t="n"/>
    </row>
    <row r="5" ht="24.6" customHeight="1" s="197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7">
      <c r="A6" s="222" t="inlineStr">
        <is>
          <t>Единица измерения  — 1 ед</t>
        </is>
      </c>
      <c r="D6" s="222" t="n"/>
    </row>
    <row r="7">
      <c r="A7" s="185" t="n"/>
      <c r="B7" s="185" t="n"/>
      <c r="C7" s="185" t="n"/>
      <c r="D7" s="185" t="n"/>
    </row>
    <row r="8" ht="14.45" customHeight="1" s="197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97">
      <c r="A9" s="333" t="n"/>
      <c r="B9" s="333" t="n"/>
      <c r="C9" s="333" t="n"/>
      <c r="D9" s="333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197">
      <c r="A11" s="250" t="inlineStr">
        <is>
          <t>Р4-14-3</t>
        </is>
      </c>
      <c r="B11" s="250" t="inlineStr">
        <is>
          <t xml:space="preserve">УНЦ КРМ 110 - 750 кВ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 t="inlineStr">
        <is>
          <t>Составил ______________________      Е. М. Добровольская</t>
        </is>
      </c>
      <c r="B13" s="195" t="n"/>
      <c r="C13" s="195" t="n"/>
      <c r="D13" s="193" t="n"/>
    </row>
    <row r="14">
      <c r="A14" s="196" t="inlineStr">
        <is>
          <t xml:space="preserve">                         (подпись, инициалы, фамилия)</t>
        </is>
      </c>
      <c r="B14" s="195" t="n"/>
      <c r="C14" s="195" t="n"/>
      <c r="D14" s="193" t="n"/>
    </row>
    <row r="15">
      <c r="A15" s="185" t="n"/>
      <c r="B15" s="195" t="n"/>
      <c r="C15" s="195" t="n"/>
      <c r="D15" s="193" t="n"/>
    </row>
    <row r="16">
      <c r="A16" s="185" t="inlineStr">
        <is>
          <t>Проверил ______________________        А.В. Костянецкая</t>
        </is>
      </c>
      <c r="B16" s="195" t="n"/>
      <c r="C16" s="195" t="n"/>
      <c r="D16" s="193" t="n"/>
    </row>
    <row r="17">
      <c r="A17" s="196" t="inlineStr">
        <is>
          <t xml:space="preserve">                        (подпись, инициалы, фамилия)</t>
        </is>
      </c>
      <c r="B17" s="195" t="n"/>
      <c r="C17" s="195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D24" sqref="D24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6" t="inlineStr">
        <is>
          <t>Приложение № 10</t>
        </is>
      </c>
    </row>
    <row r="5" ht="18.75" customHeight="1" s="197">
      <c r="B5" s="118" t="n"/>
    </row>
    <row r="6" ht="15.75" customHeight="1" s="197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197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97">
      <c r="B10" s="232" t="n">
        <v>1</v>
      </c>
      <c r="C10" s="232" t="n">
        <v>2</v>
      </c>
      <c r="D10" s="232" t="n">
        <v>3</v>
      </c>
    </row>
    <row r="11" ht="45" customHeight="1" s="197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01.04.2023г. №17772-ИФ/09 прил.9</t>
        </is>
      </c>
      <c r="D11" s="232" t="n">
        <v>44.29</v>
      </c>
    </row>
    <row r="12" ht="29.25" customHeight="1" s="197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01.04.2023г. №17772-ИФ/09 прил.9</t>
        </is>
      </c>
      <c r="D12" s="232" t="n">
        <v>13.47</v>
      </c>
    </row>
    <row r="13" ht="29.25" customHeight="1" s="197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01.04.2023г. №17772-ИФ/09 прил.9</t>
        </is>
      </c>
      <c r="D13" s="232" t="n">
        <v>8.039999999999999</v>
      </c>
    </row>
    <row r="14" ht="30.75" customHeight="1" s="197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97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7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7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7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7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197">
      <c r="B20" s="119" t="n"/>
    </row>
    <row r="21" ht="18.75" customHeight="1" s="197">
      <c r="B21" s="119" t="n"/>
    </row>
    <row r="22" ht="18.75" customHeight="1" s="197">
      <c r="B22" s="119" t="n"/>
    </row>
    <row r="23" ht="18.75" customHeight="1" s="197">
      <c r="B23" s="119" t="n"/>
    </row>
    <row r="26">
      <c r="B26" s="185" t="inlineStr">
        <is>
          <t>Составил ______________________      Е. М. Добровольская</t>
        </is>
      </c>
      <c r="C26" s="195" t="n"/>
    </row>
    <row r="27">
      <c r="B27" s="196" t="inlineStr">
        <is>
          <t xml:space="preserve">                         (подпись, инициалы, фамилия)</t>
        </is>
      </c>
      <c r="C27" s="195" t="n"/>
    </row>
    <row r="28">
      <c r="B28" s="185" t="n"/>
      <c r="C28" s="195" t="n"/>
    </row>
    <row r="29">
      <c r="B29" s="185" t="inlineStr">
        <is>
          <t>Проверил ______________________        А.В. Костянецкая</t>
        </is>
      </c>
      <c r="C29" s="195" t="n"/>
    </row>
    <row r="30">
      <c r="B30" s="196" t="inlineStr">
        <is>
          <t xml:space="preserve">                        (подпись, инициалы, фамилия)</t>
        </is>
      </c>
      <c r="C30" s="1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53.7109375" bestFit="1" customWidth="1" style="197" min="6" max="6"/>
  </cols>
  <sheetData>
    <row r="1" s="197"/>
    <row r="2" ht="17.25" customHeight="1" s="197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2" t="n"/>
      <c r="D10" s="232" t="n"/>
      <c r="E10" s="349" t="n">
        <v>4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50" t="n">
        <v>1.34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11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51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2025-01-24T12:15:14Z</dcterms:modified>
  <cp:lastModifiedBy>Николай Трофименко</cp:lastModifiedBy>
  <cp:lastPrinted>2023-11-27T09:58:29Z</cp:lastPrinted>
</cp:coreProperties>
</file>