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4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50" min="1" max="2"/>
    <col width="51.7109375" customWidth="1" style="350" min="3" max="3"/>
    <col width="47" customWidth="1" style="350" min="4" max="4"/>
    <col width="37.42578125" customWidth="1" style="350" min="5" max="5"/>
    <col width="9.140625" customWidth="1" style="350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5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1">
      <c r="B6" s="279" t="n"/>
      <c r="C6" s="279" t="n"/>
      <c r="D6" s="279" t="n"/>
    </row>
    <row r="7" ht="64.5" customHeight="1" s="351">
      <c r="B7" s="371" t="inlineStr">
        <is>
          <t>Наименование разрабатываемого показателя УНЦ - Ячейка трёхобмоточного трансформатора Т150/35/НН, мощность 16МВА</t>
        </is>
      </c>
    </row>
    <row r="8" ht="31.5" customHeight="1" s="351">
      <c r="B8" s="246" t="inlineStr">
        <is>
          <t xml:space="preserve">Сопоставимый уровень цен: </t>
        </is>
      </c>
      <c r="C8" s="246" t="n"/>
      <c r="D8" s="338">
        <f>D22</f>
        <v/>
      </c>
    </row>
    <row r="9" ht="15.75" customHeight="1" s="351">
      <c r="B9" s="372" t="inlineStr">
        <is>
          <t>Единица измерения  — 1 ячейка</t>
        </is>
      </c>
    </row>
    <row r="10">
      <c r="B10" s="372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54" t="n"/>
    </row>
    <row r="12" ht="31.5" customHeight="1" s="351">
      <c r="B12" s="378" t="n">
        <v>1</v>
      </c>
      <c r="C12" s="342" t="inlineStr">
        <is>
          <t>Наименование объекта-представителя</t>
        </is>
      </c>
      <c r="D12" s="378" t="inlineStr">
        <is>
          <t>ПС 110 кВ Пазелы (МРСК Центра и Приволжья)</t>
        </is>
      </c>
    </row>
    <row r="13">
      <c r="B13" s="378" t="n">
        <v>2</v>
      </c>
      <c r="C13" s="342" t="inlineStr">
        <is>
          <t>Наименование субъекта Российской Федерации</t>
        </is>
      </c>
      <c r="D13" s="378" t="inlineStr">
        <is>
          <t>Удмуртская республика</t>
        </is>
      </c>
    </row>
    <row r="14">
      <c r="B14" s="378" t="n">
        <v>3</v>
      </c>
      <c r="C14" s="342" t="inlineStr">
        <is>
          <t>Климатический район и подрайон</t>
        </is>
      </c>
      <c r="D14" s="378" t="inlineStr">
        <is>
          <t>IIВ</t>
        </is>
      </c>
    </row>
    <row r="15">
      <c r="B15" s="378" t="n">
        <v>4</v>
      </c>
      <c r="C15" s="342" t="inlineStr">
        <is>
          <t>Мощность объекта</t>
        </is>
      </c>
      <c r="D15" s="378" t="n">
        <v>2</v>
      </c>
    </row>
    <row r="16" ht="63" customHeight="1" s="351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ТРДН-16000/150</t>
        </is>
      </c>
    </row>
    <row r="17" ht="63" customHeight="1" s="351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2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2" t="inlineStr">
        <is>
          <t>оборудование и инвентарь</t>
        </is>
      </c>
      <c r="D19" s="263">
        <f>'Прил.2 Расч стоим'!H16</f>
        <v/>
      </c>
    </row>
    <row r="20">
      <c r="B20" s="253" t="inlineStr">
        <is>
          <t>6.3</t>
        </is>
      </c>
      <c r="C20" s="342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8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1">
      <c r="B23" s="378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1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8" t="n">
        <v>10</v>
      </c>
      <c r="C25" s="342" t="inlineStr">
        <is>
          <t>Примечание</t>
        </is>
      </c>
      <c r="D25" s="378" t="n"/>
    </row>
    <row r="26">
      <c r="B26" s="248" t="n"/>
      <c r="C26" s="247" t="n"/>
      <c r="D26" s="247" t="n"/>
    </row>
    <row r="27" ht="37.5" customHeight="1" s="351">
      <c r="B27" s="246" t="n"/>
    </row>
    <row r="28">
      <c r="B28" s="350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0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Normal="70" workbookViewId="0">
      <selection activeCell="H23" sqref="H23"/>
    </sheetView>
  </sheetViews>
  <sheetFormatPr baseColWidth="8" defaultColWidth="9.140625" defaultRowHeight="15.75"/>
  <cols>
    <col width="5.5703125" customWidth="1" style="350" min="1" max="1"/>
    <col width="9.140625" customWidth="1" style="350" min="2" max="2"/>
    <col width="35.28515625" customWidth="1" style="350" min="3" max="3"/>
    <col width="13.85546875" customWidth="1" style="350" min="4" max="4"/>
    <col width="24.8554687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10"/>
    <col width="18" customWidth="1" style="350" min="11" max="11"/>
    <col width="9.140625" customWidth="1" style="350" min="12" max="12"/>
  </cols>
  <sheetData>
    <row r="3">
      <c r="B3" s="369" t="inlineStr">
        <is>
          <t>Приложение № 2</t>
        </is>
      </c>
      <c r="K3" s="246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1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51">
      <c r="B8" s="280" t="n"/>
    </row>
    <row r="9" ht="15.75" customHeight="1" s="351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51">
      <c r="B10" s="459" t="n"/>
      <c r="C10" s="459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1 кв. 2012 г., тыс. руб.</t>
        </is>
      </c>
      <c r="G10" s="457" t="n"/>
      <c r="H10" s="457" t="n"/>
      <c r="I10" s="457" t="n"/>
      <c r="J10" s="458" t="n"/>
    </row>
    <row r="11" ht="31.5" customHeight="1" s="351">
      <c r="B11" s="460" t="n"/>
      <c r="C11" s="460" t="n"/>
      <c r="D11" s="460" t="n"/>
      <c r="E11" s="460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51">
      <c r="B12" s="340" t="n">
        <v>1</v>
      </c>
      <c r="C12" s="379">
        <f>'Прил.1 Сравнит табл'!D16</f>
        <v/>
      </c>
      <c r="D12" s="341" t="inlineStr">
        <is>
          <t>02-02-01</t>
        </is>
      </c>
      <c r="E12" s="342" t="inlineStr">
        <is>
          <t>Устройство маслоотвода</t>
        </is>
      </c>
      <c r="F12" s="343" t="n">
        <v>2314.5488722</v>
      </c>
      <c r="G12" s="343" t="n"/>
      <c r="H12" s="343" t="n"/>
      <c r="I12" s="343" t="n"/>
      <c r="J12" s="344">
        <f>SUM(F12:I12)</f>
        <v/>
      </c>
      <c r="K12" s="295" t="n"/>
    </row>
    <row r="13">
      <c r="B13" s="340" t="n">
        <v>2</v>
      </c>
      <c r="C13" s="459" t="n"/>
      <c r="D13" s="341" t="inlineStr">
        <is>
          <t>02-02-02</t>
        </is>
      </c>
      <c r="E13" s="342" t="inlineStr">
        <is>
          <t>Маслосборник V=75м3</t>
        </is>
      </c>
      <c r="F13" s="343" t="n">
        <v>6301.4983</v>
      </c>
      <c r="G13" s="343" t="n"/>
      <c r="H13" s="343" t="n"/>
      <c r="I13" s="343" t="n"/>
      <c r="J13" s="344">
        <f>SUM(F13:I13)</f>
        <v/>
      </c>
      <c r="K13" s="295" t="n"/>
    </row>
    <row r="14" ht="47.25" customHeight="1" s="351">
      <c r="B14" s="340" t="n">
        <v>3</v>
      </c>
      <c r="C14" s="459" t="n"/>
      <c r="D14" s="341" t="inlineStr">
        <is>
          <t xml:space="preserve">02-01-15 </t>
        </is>
      </c>
      <c r="E14" s="342" t="inlineStr">
        <is>
          <t xml:space="preserve">Строительство фундаментов под ЗРУ, трансформаторы </t>
        </is>
      </c>
      <c r="F14" s="343" t="n">
        <v>4211.02814</v>
      </c>
      <c r="G14" s="343" t="n"/>
      <c r="H14" s="343" t="n"/>
      <c r="I14" s="343" t="n"/>
      <c r="J14" s="344">
        <f>SUM(F14:I14)</f>
        <v/>
      </c>
      <c r="K14" s="295" t="n"/>
    </row>
    <row r="15" ht="31.5" customHeight="1" s="351">
      <c r="B15" s="340" t="n">
        <v>4</v>
      </c>
      <c r="C15" s="459" t="n"/>
      <c r="D15" s="341" t="inlineStr">
        <is>
          <t>02-01-01</t>
        </is>
      </c>
      <c r="E15" s="342" t="inlineStr">
        <is>
          <t xml:space="preserve">Установка главных трансформаторов </t>
        </is>
      </c>
      <c r="F15" s="343" t="n">
        <v>10.828</v>
      </c>
      <c r="G15" s="343" t="n">
        <v>124.465001</v>
      </c>
      <c r="H15" s="343" t="n">
        <v>68060.8263916</v>
      </c>
      <c r="I15" s="343" t="n"/>
      <c r="J15" s="344">
        <f>SUM(F15:I15)</f>
        <v/>
      </c>
    </row>
    <row r="16" ht="15.75" customHeight="1" s="351">
      <c r="B16" s="377" t="inlineStr">
        <is>
          <t>Всего по объекту:</t>
        </is>
      </c>
      <c r="C16" s="457" t="n"/>
      <c r="D16" s="457" t="n"/>
      <c r="E16" s="458" t="n"/>
      <c r="F16" s="346">
        <f>SUM(F12:F15)</f>
        <v/>
      </c>
      <c r="G16" s="346">
        <f>SUM(G12:G15)</f>
        <v/>
      </c>
      <c r="H16" s="346">
        <f>SUM(H12:H15)</f>
        <v/>
      </c>
      <c r="I16" s="346" t="n"/>
      <c r="J16" s="346">
        <f>SUM(F16:I16)</f>
        <v/>
      </c>
      <c r="K16" s="347" t="n"/>
    </row>
    <row r="17" ht="15" customHeight="1" s="351">
      <c r="B17" s="377" t="inlineStr">
        <is>
          <t>Всего по объекту в сопоставимом уровне цен 1 кв. 2012 г. :</t>
        </is>
      </c>
      <c r="C17" s="457" t="n"/>
      <c r="D17" s="457" t="n"/>
      <c r="E17" s="458" t="n"/>
      <c r="F17" s="346">
        <f>F16</f>
        <v/>
      </c>
      <c r="G17" s="346">
        <f>G16</f>
        <v/>
      </c>
      <c r="H17" s="346">
        <f>H16</f>
        <v/>
      </c>
      <c r="I17" s="346">
        <f>'Прил.1 Сравнит табл'!D21</f>
        <v/>
      </c>
      <c r="J17" s="346">
        <f>SUM(F17:I17)</f>
        <v/>
      </c>
      <c r="K17" s="350" t="n"/>
    </row>
    <row r="18" ht="15" customHeight="1" s="351"/>
    <row r="19" ht="15" customHeight="1" s="351"/>
    <row r="20" ht="15" customHeight="1" s="351">
      <c r="C20" s="357" t="inlineStr">
        <is>
          <t>Составил ______________________     Е. М. Добровольская</t>
        </is>
      </c>
      <c r="D20" s="358" t="n"/>
      <c r="E20" s="358" t="n"/>
    </row>
    <row r="21" ht="15" customHeight="1" s="351">
      <c r="C21" s="360" t="inlineStr">
        <is>
          <t xml:space="preserve">                         (подпись, инициалы, фамилия)</t>
        </is>
      </c>
      <c r="D21" s="358" t="n"/>
      <c r="E21" s="358" t="n"/>
    </row>
    <row r="22" ht="15" customHeight="1" s="351">
      <c r="C22" s="357" t="n"/>
      <c r="D22" s="358" t="n"/>
      <c r="E22" s="358" t="n"/>
    </row>
    <row r="23" ht="15" customHeight="1" s="351">
      <c r="C23" s="357" t="inlineStr">
        <is>
          <t>Проверил ______________________        А.В. Костянецкая</t>
        </is>
      </c>
      <c r="D23" s="358" t="n"/>
      <c r="E23" s="358" t="n"/>
    </row>
    <row r="24" ht="15" customHeight="1" s="351">
      <c r="C24" s="360" t="inlineStr">
        <is>
          <t xml:space="preserve">                        (подпись, инициалы, фамилия)</t>
        </is>
      </c>
      <c r="D24" s="358" t="n"/>
      <c r="E24" s="358" t="n"/>
    </row>
    <row r="25" ht="15" customHeight="1" s="351"/>
    <row r="26" ht="15" customHeight="1" s="351"/>
    <row r="27" ht="15" customHeight="1" s="351"/>
    <row r="28" ht="15" customHeight="1" s="351"/>
    <row r="29" ht="15" customHeight="1" s="351"/>
    <row r="30" ht="15" customHeight="1" s="351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239" zoomScale="55" zoomScaleSheetLayoutView="55" workbookViewId="0">
      <selection activeCell="D278" sqref="D278"/>
    </sheetView>
  </sheetViews>
  <sheetFormatPr baseColWidth="8" defaultColWidth="9.140625" defaultRowHeight="15.75"/>
  <cols>
    <col width="9.140625" customWidth="1" style="350" min="1" max="1"/>
    <col width="12.5703125" customWidth="1" style="350" min="2" max="2"/>
    <col width="22.42578125" customWidth="1" style="350" min="3" max="3"/>
    <col width="49.7109375" customWidth="1" style="350" min="4" max="4"/>
    <col width="10.140625" customWidth="1" style="350" min="5" max="5"/>
    <col width="20.7109375" customWidth="1" style="350" min="6" max="6"/>
    <col width="20" customWidth="1" style="350" min="7" max="7"/>
    <col width="16.7109375" customWidth="1" style="350" min="8" max="8"/>
    <col width="10.28515625" customWidth="1" style="350" min="9" max="9"/>
    <col width="15.5703125" customWidth="1" style="350" min="10" max="10"/>
    <col width="15" customWidth="1" style="350" min="11" max="11"/>
    <col width="9.140625" customWidth="1" style="350" min="12" max="12"/>
  </cols>
  <sheetData>
    <row r="2" s="351">
      <c r="A2" s="350" t="n"/>
      <c r="B2" s="350" t="n"/>
      <c r="C2" s="350" t="n"/>
      <c r="D2" s="350" t="n"/>
      <c r="E2" s="350" t="n"/>
      <c r="F2" s="350" t="n"/>
      <c r="G2" s="350" t="n"/>
      <c r="H2" s="350" t="n"/>
      <c r="I2" s="350" t="n"/>
      <c r="J2" s="350" t="n"/>
      <c r="K2" s="350" t="n"/>
      <c r="L2" s="350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51">
      <c r="A5" s="294" t="n"/>
      <c r="B5" s="294" t="n"/>
      <c r="C5" s="386" t="n"/>
    </row>
    <row r="6">
      <c r="A6" s="372" t="n"/>
    </row>
    <row r="7">
      <c r="A7" s="385" t="inlineStr">
        <is>
          <t>Наименование разрабатываемого показателя УНЦ -  Ячейка трёхобмоточного трансформатора Т150/35/НН, мощность 16МВА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51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8" t="n"/>
    </row>
    <row r="10" ht="40.5" customHeight="1" s="351">
      <c r="A10" s="460" t="n"/>
      <c r="B10" s="460" t="n"/>
      <c r="C10" s="460" t="n"/>
      <c r="D10" s="460" t="n"/>
      <c r="E10" s="460" t="n"/>
      <c r="F10" s="460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</row>
    <row r="12" customFormat="1" s="352">
      <c r="A12" s="382" t="inlineStr">
        <is>
          <t>Затраты труда рабочих</t>
        </is>
      </c>
      <c r="B12" s="457" t="n"/>
      <c r="C12" s="457" t="n"/>
      <c r="D12" s="457" t="n"/>
      <c r="E12" s="458" t="n"/>
      <c r="F12" s="286">
        <f>SUM(F13:F28)</f>
        <v/>
      </c>
      <c r="G12" s="287" t="n"/>
      <c r="H12" s="286">
        <f>SUM(H13:H28)</f>
        <v/>
      </c>
      <c r="I12" s="361" t="n"/>
      <c r="J12" s="361" t="n"/>
    </row>
    <row r="13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1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1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1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1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1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1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1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1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1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1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1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1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1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1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1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1" t="inlineStr">
        <is>
          <t>Затраты труда машинистов</t>
        </is>
      </c>
      <c r="B29" s="457" t="n"/>
      <c r="C29" s="457" t="n"/>
      <c r="D29" s="457" t="n"/>
      <c r="E29" s="458" t="n"/>
      <c r="F29" s="382" t="n"/>
      <c r="G29" s="259" t="n"/>
      <c r="H29" s="286">
        <f>H30</f>
        <v/>
      </c>
    </row>
    <row r="30">
      <c r="A30" s="411" t="n">
        <v>17</v>
      </c>
      <c r="B30" s="383" t="n"/>
      <c r="C30" s="306" t="n">
        <v>2</v>
      </c>
      <c r="D30" s="290" t="inlineStr">
        <is>
          <t>Затраты труда машинистов</t>
        </is>
      </c>
      <c r="E30" s="411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2">
      <c r="A31" s="382" t="inlineStr">
        <is>
          <t>Машины и механизмы</t>
        </is>
      </c>
      <c r="B31" s="457" t="n"/>
      <c r="C31" s="457" t="n"/>
      <c r="D31" s="457" t="n"/>
      <c r="E31" s="458" t="n"/>
      <c r="F31" s="382" t="n"/>
      <c r="G31" s="259" t="n"/>
      <c r="H31" s="286">
        <f>SUM(H32:H100)</f>
        <v/>
      </c>
      <c r="I31" s="361" t="n"/>
      <c r="J31" s="361" t="n"/>
    </row>
    <row r="32">
      <c r="A32" s="411" t="n">
        <v>18</v>
      </c>
      <c r="B32" s="383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1" t="inlineStr">
        <is>
          <t>маш.час</t>
        </is>
      </c>
      <c r="F32" s="411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2">
      <c r="A33" s="411" t="n">
        <v>19</v>
      </c>
      <c r="B33" s="383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1" t="inlineStr">
        <is>
          <t>маш.час</t>
        </is>
      </c>
      <c r="F33" s="411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1">
      <c r="A34" s="411" t="n">
        <v>20</v>
      </c>
      <c r="B34" s="383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1" t="inlineStr">
        <is>
          <t>маш.час</t>
        </is>
      </c>
      <c r="F34" s="411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1">
      <c r="A35" s="411" t="n">
        <v>21</v>
      </c>
      <c r="B35" s="383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1" t="inlineStr">
        <is>
          <t>маш.час</t>
        </is>
      </c>
      <c r="F35" s="411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1">
      <c r="A36" s="411" t="n">
        <v>22</v>
      </c>
      <c r="B36" s="383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1" t="inlineStr">
        <is>
          <t>маш.час</t>
        </is>
      </c>
      <c r="F36" s="411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1">
      <c r="A37" s="411" t="n">
        <v>23</v>
      </c>
      <c r="B37" s="383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1" t="inlineStr">
        <is>
          <t>маш.час</t>
        </is>
      </c>
      <c r="F37" s="411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1">
      <c r="A38" s="411" t="n">
        <v>24</v>
      </c>
      <c r="B38" s="383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1" t="inlineStr">
        <is>
          <t>маш.час</t>
        </is>
      </c>
      <c r="F38" s="411" t="n">
        <v>95.28</v>
      </c>
      <c r="G38" s="307" t="n">
        <v>77.03</v>
      </c>
      <c r="H38" s="285">
        <f>ROUND(F38*G38,2)</f>
        <v/>
      </c>
      <c r="I38" s="296" t="n"/>
    </row>
    <row r="39">
      <c r="A39" s="411" t="n">
        <v>25</v>
      </c>
      <c r="B39" s="383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1" t="inlineStr">
        <is>
          <t>маш.час</t>
        </is>
      </c>
      <c r="F39" s="411" t="n">
        <v>756</v>
      </c>
      <c r="G39" s="307" t="n">
        <v>6.28</v>
      </c>
      <c r="H39" s="285">
        <f>ROUND(F39*G39,2)</f>
        <v/>
      </c>
      <c r="I39" s="296" t="n"/>
    </row>
    <row r="40">
      <c r="A40" s="411" t="n">
        <v>26</v>
      </c>
      <c r="B40" s="383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1" t="inlineStr">
        <is>
          <t>маш.час</t>
        </is>
      </c>
      <c r="F40" s="411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1" t="n">
        <v>27</v>
      </c>
      <c r="B41" s="383" t="n"/>
      <c r="C41" s="306" t="inlineStr">
        <is>
          <t>91.21.18-011</t>
        </is>
      </c>
      <c r="D41" s="290" t="inlineStr">
        <is>
          <t>Маслоподогреватель</t>
        </is>
      </c>
      <c r="E41" s="411" t="inlineStr">
        <is>
          <t>маш.час</t>
        </is>
      </c>
      <c r="F41" s="411" t="n">
        <v>113.69</v>
      </c>
      <c r="G41" s="307" t="n">
        <v>38.87</v>
      </c>
      <c r="H41" s="285">
        <f>ROUND(F41*G41,2)</f>
        <v/>
      </c>
      <c r="I41" s="296" t="n"/>
    </row>
    <row r="42">
      <c r="A42" s="411" t="n">
        <v>28</v>
      </c>
      <c r="B42" s="383" t="n"/>
      <c r="C42" s="306" t="inlineStr">
        <is>
          <t>91.19.08-004</t>
        </is>
      </c>
      <c r="D42" s="290" t="inlineStr">
        <is>
          <t>Насосы мощностью: 4 кВт</t>
        </is>
      </c>
      <c r="E42" s="411" t="inlineStr">
        <is>
          <t>маш.час</t>
        </is>
      </c>
      <c r="F42" s="411" t="n">
        <v>1426.43</v>
      </c>
      <c r="G42" s="307" t="n">
        <v>2.96</v>
      </c>
      <c r="H42" s="285">
        <f>ROUND(F42*G42,2)</f>
        <v/>
      </c>
      <c r="I42" s="296" t="n"/>
    </row>
    <row r="43">
      <c r="A43" s="411" t="n">
        <v>29</v>
      </c>
      <c r="B43" s="383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1" t="inlineStr">
        <is>
          <t>маш.час</t>
        </is>
      </c>
      <c r="F43" s="411" t="n">
        <v>121.18</v>
      </c>
      <c r="G43" s="307" t="n">
        <v>29.6</v>
      </c>
      <c r="H43" s="285">
        <f>ROUND(F43*G43,2)</f>
        <v/>
      </c>
      <c r="I43" s="296" t="n"/>
    </row>
    <row r="44">
      <c r="A44" s="411" t="n">
        <v>30</v>
      </c>
      <c r="B44" s="383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1" t="inlineStr">
        <is>
          <t>маш.час</t>
        </is>
      </c>
      <c r="F44" s="411" t="n">
        <v>54.68</v>
      </c>
      <c r="G44" s="307" t="n">
        <v>59.47</v>
      </c>
      <c r="H44" s="285">
        <f>ROUND(F44*G44,2)</f>
        <v/>
      </c>
      <c r="I44" s="296" t="n"/>
    </row>
    <row r="45" ht="25.5" customHeight="1" s="351">
      <c r="A45" s="411" t="n">
        <v>31</v>
      </c>
      <c r="B45" s="383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1" t="inlineStr">
        <is>
          <t>маш.час</t>
        </is>
      </c>
      <c r="F45" s="411" t="n">
        <v>22.29</v>
      </c>
      <c r="G45" s="307" t="n">
        <v>137.15</v>
      </c>
      <c r="H45" s="285">
        <f>ROUND(F45*G45,2)</f>
        <v/>
      </c>
    </row>
    <row r="46" ht="38.25" customHeight="1" s="351">
      <c r="A46" s="411" t="n">
        <v>32</v>
      </c>
      <c r="B46" s="383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1" t="inlineStr">
        <is>
          <t>маш.час</t>
        </is>
      </c>
      <c r="F46" s="411" t="n">
        <v>33.85</v>
      </c>
      <c r="G46" s="307" t="n">
        <v>90</v>
      </c>
      <c r="H46" s="285">
        <f>ROUND(F46*G46,2)</f>
        <v/>
      </c>
    </row>
    <row r="47" ht="38.25" customHeight="1" s="351">
      <c r="A47" s="411" t="n">
        <v>33</v>
      </c>
      <c r="B47" s="383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1" t="inlineStr">
        <is>
          <t>маш.час</t>
        </is>
      </c>
      <c r="F47" s="411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2">
      <c r="A48" s="411" t="n">
        <v>34</v>
      </c>
      <c r="B48" s="383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1" t="inlineStr">
        <is>
          <t>маш.час</t>
        </is>
      </c>
      <c r="F48" s="411" t="n">
        <v>56.19</v>
      </c>
      <c r="G48" s="307" t="n">
        <v>38.65</v>
      </c>
      <c r="H48" s="285">
        <f>ROUND(F48*G48,2)</f>
        <v/>
      </c>
      <c r="L48" s="296" t="n"/>
    </row>
    <row r="49">
      <c r="A49" s="411" t="n">
        <v>35</v>
      </c>
      <c r="B49" s="383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1" t="inlineStr">
        <is>
          <t>маш.час</t>
        </is>
      </c>
      <c r="F49" s="411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1" t="n">
        <v>36</v>
      </c>
      <c r="B50" s="383" t="n"/>
      <c r="C50" s="306" t="inlineStr">
        <is>
          <t>91.09.12-101</t>
        </is>
      </c>
      <c r="D50" s="290" t="inlineStr">
        <is>
          <t>Станок рельсорезный</t>
        </is>
      </c>
      <c r="E50" s="411" t="inlineStr">
        <is>
          <t>маш.час</t>
        </is>
      </c>
      <c r="F50" s="411" t="n">
        <v>72.11</v>
      </c>
      <c r="G50" s="307" t="n">
        <v>20</v>
      </c>
      <c r="H50" s="285">
        <f>ROUND(F50*G50,2)</f>
        <v/>
      </c>
      <c r="L50" s="296" t="n"/>
    </row>
    <row r="51" ht="25.5" customHeight="1" s="351">
      <c r="A51" s="411" t="n">
        <v>37</v>
      </c>
      <c r="B51" s="383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1" t="inlineStr">
        <is>
          <t>маш.час</t>
        </is>
      </c>
      <c r="F51" s="411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1" t="n">
        <v>38</v>
      </c>
      <c r="B52" s="383" t="n"/>
      <c r="C52" s="306" t="inlineStr">
        <is>
          <t>91.21.18-031</t>
        </is>
      </c>
      <c r="D52" s="290" t="inlineStr">
        <is>
          <t>Установка: "Суховей"</t>
        </is>
      </c>
      <c r="E52" s="411" t="inlineStr">
        <is>
          <t>маш.час</t>
        </is>
      </c>
      <c r="F52" s="411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1" t="n">
        <v>39</v>
      </c>
      <c r="B53" s="383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1" t="inlineStr">
        <is>
          <t>маш.час</t>
        </is>
      </c>
      <c r="F53" s="411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1">
      <c r="A54" s="411" t="n">
        <v>40</v>
      </c>
      <c r="B54" s="383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1" t="inlineStr">
        <is>
          <t>маш.час</t>
        </is>
      </c>
      <c r="F54" s="411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1">
      <c r="A55" s="411" t="n">
        <v>41</v>
      </c>
      <c r="B55" s="383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1" t="inlineStr">
        <is>
          <t>маш.час</t>
        </is>
      </c>
      <c r="F55" s="411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1">
      <c r="A56" s="411" t="n">
        <v>42</v>
      </c>
      <c r="B56" s="383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1" t="inlineStr">
        <is>
          <t>маш.час</t>
        </is>
      </c>
      <c r="F56" s="411" t="n">
        <v>7.98</v>
      </c>
      <c r="G56" s="307" t="n">
        <v>83.09999999999999</v>
      </c>
      <c r="H56" s="285">
        <f>ROUND(F56*G56,2)</f>
        <v/>
      </c>
    </row>
    <row r="57" ht="25.5" customHeight="1" s="351">
      <c r="A57" s="411" t="n">
        <v>43</v>
      </c>
      <c r="B57" s="383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1" t="inlineStr">
        <is>
          <t>маш.час</t>
        </is>
      </c>
      <c r="F57" s="411" t="n">
        <v>5.35</v>
      </c>
      <c r="G57" s="307" t="n">
        <v>111.99</v>
      </c>
      <c r="H57" s="285">
        <f>ROUND(F57*G57,2)</f>
        <v/>
      </c>
    </row>
    <row r="58" ht="25.5" customHeight="1" s="351">
      <c r="A58" s="411" t="n">
        <v>44</v>
      </c>
      <c r="B58" s="383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1" t="inlineStr">
        <is>
          <t>маш.час</t>
        </is>
      </c>
      <c r="F58" s="411" t="n">
        <v>628.72</v>
      </c>
      <c r="G58" s="307" t="n">
        <v>0.9</v>
      </c>
      <c r="H58" s="285">
        <f>ROUND(F58*G58,2)</f>
        <v/>
      </c>
    </row>
    <row r="59">
      <c r="A59" s="411" t="n">
        <v>45</v>
      </c>
      <c r="B59" s="383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1" t="inlineStr">
        <is>
          <t>маш.час</t>
        </is>
      </c>
      <c r="F59" s="411" t="n">
        <v>6.16</v>
      </c>
      <c r="G59" s="307" t="n">
        <v>86.40000000000001</v>
      </c>
      <c r="H59" s="285">
        <f>ROUND(F59*G59,2)</f>
        <v/>
      </c>
    </row>
    <row r="60" ht="25.5" customHeight="1" s="351">
      <c r="A60" s="411" t="n">
        <v>46</v>
      </c>
      <c r="B60" s="383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1" t="inlineStr">
        <is>
          <t>маш.час</t>
        </is>
      </c>
      <c r="F60" s="411" t="n">
        <v>4.72</v>
      </c>
      <c r="G60" s="307" t="n">
        <v>96.89</v>
      </c>
      <c r="H60" s="285">
        <f>ROUND(F60*G60,2)</f>
        <v/>
      </c>
    </row>
    <row r="61" ht="25.5" customHeight="1" s="351">
      <c r="A61" s="411" t="n">
        <v>47</v>
      </c>
      <c r="B61" s="383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1" t="inlineStr">
        <is>
          <t>маш.час</t>
        </is>
      </c>
      <c r="F61" s="411" t="n">
        <v>2.81</v>
      </c>
      <c r="G61" s="307" t="n">
        <v>160.03</v>
      </c>
      <c r="H61" s="285">
        <f>ROUND(F61*G61,2)</f>
        <v/>
      </c>
    </row>
    <row r="62">
      <c r="A62" s="411" t="n">
        <v>48</v>
      </c>
      <c r="B62" s="383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1" t="inlineStr">
        <is>
          <t>маш.час</t>
        </is>
      </c>
      <c r="F62" s="411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1">
      <c r="A63" s="411" t="n">
        <v>49</v>
      </c>
      <c r="B63" s="383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1" t="inlineStr">
        <is>
          <t>маш.час</t>
        </is>
      </c>
      <c r="F63" s="411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1">
      <c r="A64" s="411" t="n">
        <v>50</v>
      </c>
      <c r="B64" s="383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1" t="inlineStr">
        <is>
          <t>маш.час</t>
        </is>
      </c>
      <c r="F64" s="411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1" t="n">
        <v>51</v>
      </c>
      <c r="B65" s="383" t="n"/>
      <c r="C65" s="306" t="n">
        <v>400001</v>
      </c>
      <c r="D65" s="290" t="inlineStr">
        <is>
          <t>Автомобили бортовые, грузоподъемность до 5 т</t>
        </is>
      </c>
      <c r="E65" s="411" t="inlineStr">
        <is>
          <t>маш.час</t>
        </is>
      </c>
      <c r="F65" s="411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1">
      <c r="A66" s="411" t="n">
        <v>52</v>
      </c>
      <c r="B66" s="383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1" t="inlineStr">
        <is>
          <t>маш.час</t>
        </is>
      </c>
      <c r="F66" s="411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1">
      <c r="A67" s="411" t="n">
        <v>53</v>
      </c>
      <c r="B67" s="383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1" t="inlineStr">
        <is>
          <t>маш.час</t>
        </is>
      </c>
      <c r="F67" s="411" t="n">
        <v>23.48</v>
      </c>
      <c r="G67" s="307" t="n">
        <v>8.1</v>
      </c>
      <c r="H67" s="285">
        <f>ROUND(F67*G67,2)</f>
        <v/>
      </c>
      <c r="I67" s="296" t="n"/>
    </row>
    <row r="68" ht="25.5" customHeight="1" s="351">
      <c r="A68" s="411" t="n">
        <v>54</v>
      </c>
      <c r="B68" s="383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1" t="inlineStr">
        <is>
          <t>маш.час</t>
        </is>
      </c>
      <c r="F68" s="411" t="n">
        <v>46.4</v>
      </c>
      <c r="G68" s="307" t="n">
        <v>3.82</v>
      </c>
      <c r="H68" s="285">
        <f>ROUND(F68*G68,2)</f>
        <v/>
      </c>
      <c r="I68" s="296" t="n"/>
    </row>
    <row r="69">
      <c r="A69" s="411" t="n">
        <v>55</v>
      </c>
      <c r="B69" s="383" t="n"/>
      <c r="C69" s="306" t="inlineStr">
        <is>
          <t>91.21.22-491</t>
        </is>
      </c>
      <c r="D69" s="290" t="inlineStr">
        <is>
          <t>Шинотрубогиб</t>
        </is>
      </c>
      <c r="E69" s="411" t="inlineStr">
        <is>
          <t>маш.час</t>
        </is>
      </c>
      <c r="F69" s="411" t="n">
        <v>9.42</v>
      </c>
      <c r="G69" s="307" t="n">
        <v>15.24</v>
      </c>
      <c r="H69" s="285">
        <f>ROUND(F69*G69,2)</f>
        <v/>
      </c>
    </row>
    <row r="70" ht="25.5" customHeight="1" s="351">
      <c r="A70" s="411" t="n">
        <v>56</v>
      </c>
      <c r="B70" s="383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1" t="inlineStr">
        <is>
          <t>маш.час</t>
        </is>
      </c>
      <c r="F70" s="411" t="n">
        <v>1.76</v>
      </c>
      <c r="G70" s="307" t="n">
        <v>74.61</v>
      </c>
      <c r="H70" s="285">
        <f>ROUND(F70*G70,2)</f>
        <v/>
      </c>
    </row>
    <row r="71">
      <c r="A71" s="411" t="n">
        <v>57</v>
      </c>
      <c r="B71" s="383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1" t="inlineStr">
        <is>
          <t>маш.час</t>
        </is>
      </c>
      <c r="F71" s="411" t="n">
        <v>3.76</v>
      </c>
      <c r="G71" s="307" t="n">
        <v>30</v>
      </c>
      <c r="H71" s="285">
        <f>ROUND(F71*G71,2)</f>
        <v/>
      </c>
      <c r="I71" s="296" t="n"/>
    </row>
    <row r="72" ht="25.5" customHeight="1" s="351">
      <c r="A72" s="411" t="n">
        <v>58</v>
      </c>
      <c r="B72" s="383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1" t="inlineStr">
        <is>
          <t>маш.час</t>
        </is>
      </c>
      <c r="F72" s="411" t="n">
        <v>204.99</v>
      </c>
      <c r="G72" s="307" t="n">
        <v>0.55</v>
      </c>
      <c r="H72" s="285">
        <f>ROUND(F72*G72,2)</f>
        <v/>
      </c>
    </row>
    <row r="73" ht="25.5" customHeight="1" s="351">
      <c r="A73" s="411" t="n">
        <v>59</v>
      </c>
      <c r="B73" s="383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1" t="inlineStr">
        <is>
          <t>маш.час</t>
        </is>
      </c>
      <c r="F73" s="411" t="n">
        <v>99.56999999999999</v>
      </c>
      <c r="G73" s="307" t="n">
        <v>0.9</v>
      </c>
      <c r="H73" s="285">
        <f>ROUND(F73*G73,2)</f>
        <v/>
      </c>
    </row>
    <row r="74" ht="25.5" customHeight="1" s="351">
      <c r="A74" s="411" t="n">
        <v>60</v>
      </c>
      <c r="B74" s="383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1" t="inlineStr">
        <is>
          <t>маш.час</t>
        </is>
      </c>
      <c r="F74" s="411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2">
      <c r="A75" s="411" t="n">
        <v>61</v>
      </c>
      <c r="B75" s="383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1" t="inlineStr">
        <is>
          <t>маш.час</t>
        </is>
      </c>
      <c r="F75" s="411" t="n">
        <v>120.95</v>
      </c>
      <c r="G75" s="307" t="n">
        <v>0.55</v>
      </c>
      <c r="H75" s="285">
        <f>ROUND(F75*G75,2)</f>
        <v/>
      </c>
      <c r="L75" s="296" t="n"/>
    </row>
    <row r="76">
      <c r="A76" s="411" t="n">
        <v>62</v>
      </c>
      <c r="B76" s="383" t="n"/>
      <c r="C76" s="306" t="n">
        <v>40102</v>
      </c>
      <c r="D76" s="290" t="inlineStr">
        <is>
          <t>Электростанции передвижные 4 кВт</t>
        </is>
      </c>
      <c r="E76" s="411" t="inlineStr">
        <is>
          <t>маш.час</t>
        </is>
      </c>
      <c r="F76" s="411" t="n">
        <v>2.33</v>
      </c>
      <c r="G76" s="307" t="n">
        <v>27.11</v>
      </c>
      <c r="H76" s="285">
        <f>ROUND(F76*G76,2)</f>
        <v/>
      </c>
      <c r="L76" s="296" t="n"/>
    </row>
    <row r="77" ht="51" customHeight="1" s="351">
      <c r="A77" s="411" t="n">
        <v>63</v>
      </c>
      <c r="B77" s="383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1" t="inlineStr">
        <is>
          <t>маш.час</t>
        </is>
      </c>
      <c r="F77" s="411" t="n">
        <v>2.13</v>
      </c>
      <c r="G77" s="307" t="n">
        <v>26.32</v>
      </c>
      <c r="H77" s="285">
        <f>ROUND(F77*G77,2)</f>
        <v/>
      </c>
      <c r="L77" s="296" t="n"/>
    </row>
    <row r="78">
      <c r="A78" s="411" t="n">
        <v>64</v>
      </c>
      <c r="B78" s="383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1" t="inlineStr">
        <is>
          <t>маш.час</t>
        </is>
      </c>
      <c r="F78" s="411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1" t="n">
        <v>65</v>
      </c>
      <c r="B79" s="383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1" t="inlineStr">
        <is>
          <t>маш.час</t>
        </is>
      </c>
      <c r="F79" s="411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1" t="n">
        <v>66</v>
      </c>
      <c r="B80" s="383" t="n"/>
      <c r="C80" s="306" t="inlineStr">
        <is>
          <t>91.21.18-051</t>
        </is>
      </c>
      <c r="D80" s="290" t="inlineStr">
        <is>
          <t>Шкаф сушильный</t>
        </is>
      </c>
      <c r="E80" s="411" t="inlineStr">
        <is>
          <t>маш.час</t>
        </is>
      </c>
      <c r="F80" s="411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1" t="n">
        <v>67</v>
      </c>
      <c r="B81" s="383" t="n"/>
      <c r="C81" s="306" t="n">
        <v>330301</v>
      </c>
      <c r="D81" s="290" t="inlineStr">
        <is>
          <t>Машины шлифовальные: электрические</t>
        </is>
      </c>
      <c r="E81" s="411" t="inlineStr">
        <is>
          <t>маш.час</t>
        </is>
      </c>
      <c r="F81" s="411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1" t="n">
        <v>68</v>
      </c>
      <c r="B82" s="383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1" t="inlineStr">
        <is>
          <t>маш.час</t>
        </is>
      </c>
      <c r="F82" s="411" t="n">
        <v>18.1</v>
      </c>
      <c r="G82" s="307" t="n">
        <v>1.82</v>
      </c>
      <c r="H82" s="285">
        <f>ROUND(F82*G82,2)</f>
        <v/>
      </c>
      <c r="I82" s="296" t="n"/>
    </row>
    <row r="83" ht="25.5" customHeight="1" s="351">
      <c r="A83" s="411" t="n">
        <v>69</v>
      </c>
      <c r="B83" s="383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1" t="inlineStr">
        <is>
          <t>маш.час</t>
        </is>
      </c>
      <c r="F83" s="411" t="n">
        <v>14.8</v>
      </c>
      <c r="G83" s="307" t="n">
        <v>0.9</v>
      </c>
      <c r="H83" s="285">
        <f>ROUND(F83*G83,2)</f>
        <v/>
      </c>
    </row>
    <row r="84">
      <c r="A84" s="411" t="n">
        <v>70</v>
      </c>
      <c r="B84" s="383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1" t="inlineStr">
        <is>
          <t>маш.час</t>
        </is>
      </c>
      <c r="F84" s="411" t="n">
        <v>0.14</v>
      </c>
      <c r="G84" s="307" t="n">
        <v>89.54000000000001</v>
      </c>
      <c r="H84" s="285">
        <f>ROUND(F84*G84,2)</f>
        <v/>
      </c>
    </row>
    <row r="85" ht="25.5" customHeight="1" s="351">
      <c r="A85" s="411" t="n">
        <v>71</v>
      </c>
      <c r="B85" s="383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1" t="inlineStr">
        <is>
          <t>маш.час</t>
        </is>
      </c>
      <c r="F85" s="411" t="n">
        <v>0.08</v>
      </c>
      <c r="G85" s="307" t="n">
        <v>149.2</v>
      </c>
      <c r="H85" s="285">
        <f>ROUND(F85*G85,2)</f>
        <v/>
      </c>
    </row>
    <row r="86">
      <c r="A86" s="411" t="n">
        <v>72</v>
      </c>
      <c r="B86" s="383" t="n"/>
      <c r="C86" s="306" t="n">
        <v>151700</v>
      </c>
      <c r="D86" s="290" t="inlineStr">
        <is>
          <t>Установки для подогрева стыков</t>
        </is>
      </c>
      <c r="E86" s="411" t="inlineStr">
        <is>
          <t>маш.час</t>
        </is>
      </c>
      <c r="F86" s="411" t="n">
        <v>0.31</v>
      </c>
      <c r="G86" s="307" t="n">
        <v>36.9</v>
      </c>
      <c r="H86" s="285">
        <f>ROUND(F86*G86,2)</f>
        <v/>
      </c>
    </row>
    <row r="87">
      <c r="A87" s="411" t="n">
        <v>73</v>
      </c>
      <c r="B87" s="383" t="n"/>
      <c r="C87" s="306" t="n">
        <v>30101</v>
      </c>
      <c r="D87" s="290" t="inlineStr">
        <is>
          <t>Автопогрузчики 5 т</t>
        </is>
      </c>
      <c r="E87" s="411" t="inlineStr">
        <is>
          <t>маш.час</t>
        </is>
      </c>
      <c r="F87" s="411" t="n">
        <v>0.12</v>
      </c>
      <c r="G87" s="307" t="n">
        <v>89.98999999999999</v>
      </c>
      <c r="H87" s="285">
        <f>ROUND(F87*G87,2)</f>
        <v/>
      </c>
    </row>
    <row r="88">
      <c r="A88" s="411" t="n">
        <v>74</v>
      </c>
      <c r="B88" s="383" t="n"/>
      <c r="C88" s="306" t="n">
        <v>30501</v>
      </c>
      <c r="D88" s="290" t="inlineStr">
        <is>
          <t>Лебедки тракторные тяговым усилием 78,48 кН (8 т)</t>
        </is>
      </c>
      <c r="E88" s="411" t="inlineStr">
        <is>
          <t>маш.час</t>
        </is>
      </c>
      <c r="F88" s="411" t="n">
        <v>0.96</v>
      </c>
      <c r="G88" s="307" t="n">
        <v>9.210000000000001</v>
      </c>
      <c r="H88" s="285">
        <f>ROUND(F88*G88,2)</f>
        <v/>
      </c>
    </row>
    <row r="89">
      <c r="A89" s="411" t="n">
        <v>75</v>
      </c>
      <c r="B89" s="383" t="n"/>
      <c r="C89" s="306" t="inlineStr">
        <is>
          <t>91.07.04-001</t>
        </is>
      </c>
      <c r="D89" s="290" t="inlineStr">
        <is>
          <t>Вибратор глубинный</t>
        </is>
      </c>
      <c r="E89" s="411" t="inlineStr">
        <is>
          <t>маш.час</t>
        </is>
      </c>
      <c r="F89" s="411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1" t="n">
        <v>76</v>
      </c>
      <c r="B90" s="383" t="n"/>
      <c r="C90" s="306" t="n">
        <v>40504</v>
      </c>
      <c r="D90" s="290" t="inlineStr">
        <is>
          <t>Аппарат для газовой сварки и резки</t>
        </is>
      </c>
      <c r="E90" s="411" t="inlineStr">
        <is>
          <t>маш.час</t>
        </is>
      </c>
      <c r="F90" s="411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1" t="n">
        <v>77</v>
      </c>
      <c r="B91" s="383" t="n"/>
      <c r="C91" s="306" t="n">
        <v>111100</v>
      </c>
      <c r="D91" s="290" t="inlineStr">
        <is>
          <t>Вибратор глубинный</t>
        </is>
      </c>
      <c r="E91" s="411" t="inlineStr">
        <is>
          <t>маш.час</t>
        </is>
      </c>
      <c r="F91" s="411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1">
      <c r="A92" s="411" t="n">
        <v>78</v>
      </c>
      <c r="B92" s="383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1" t="inlineStr">
        <is>
          <t>маш.час</t>
        </is>
      </c>
      <c r="F92" s="411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1">
      <c r="A93" s="411" t="n">
        <v>79</v>
      </c>
      <c r="B93" s="383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1" t="inlineStr">
        <is>
          <t>маш.час</t>
        </is>
      </c>
      <c r="F93" s="411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1">
      <c r="A94" s="411" t="n">
        <v>80</v>
      </c>
      <c r="B94" s="383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1" t="inlineStr">
        <is>
          <t>маш.час</t>
        </is>
      </c>
      <c r="F94" s="411" t="n">
        <v>0.32</v>
      </c>
      <c r="G94" s="307" t="n">
        <v>12.24</v>
      </c>
      <c r="H94" s="285">
        <f>ROUND(F94*G94,2)</f>
        <v/>
      </c>
      <c r="I94" s="296" t="n"/>
    </row>
    <row r="95">
      <c r="A95" s="411" t="n">
        <v>81</v>
      </c>
      <c r="B95" s="383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1" t="inlineStr">
        <is>
          <t>маш.час</t>
        </is>
      </c>
      <c r="F95" s="411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1">
      <c r="A96" s="411" t="n">
        <v>82</v>
      </c>
      <c r="B96" s="383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1" t="inlineStr">
        <is>
          <t>маш.час</t>
        </is>
      </c>
      <c r="F96" s="411" t="n">
        <v>0.12</v>
      </c>
      <c r="G96" s="307" t="n">
        <v>12.31</v>
      </c>
      <c r="H96" s="285">
        <f>ROUND(F96*G96,2)</f>
        <v/>
      </c>
    </row>
    <row r="97">
      <c r="A97" s="411" t="n">
        <v>83</v>
      </c>
      <c r="B97" s="383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1" t="inlineStr">
        <is>
          <t>маш.час</t>
        </is>
      </c>
      <c r="F97" s="411" t="n">
        <v>0.61</v>
      </c>
      <c r="G97" s="307" t="n">
        <v>1.2</v>
      </c>
      <c r="H97" s="285">
        <f>ROUND(F97*G97,2)</f>
        <v/>
      </c>
    </row>
    <row r="98">
      <c r="A98" s="411" t="n">
        <v>84</v>
      </c>
      <c r="B98" s="383" t="n"/>
      <c r="C98" s="306" t="n">
        <v>331532</v>
      </c>
      <c r="D98" s="290" t="inlineStr">
        <is>
          <t>Пила: цепная электрическая</t>
        </is>
      </c>
      <c r="E98" s="411" t="inlineStr">
        <is>
          <t>маш.час</t>
        </is>
      </c>
      <c r="F98" s="411" t="n">
        <v>0.15</v>
      </c>
      <c r="G98" s="307" t="n">
        <v>3.27</v>
      </c>
      <c r="H98" s="285">
        <f>ROUND(F98*G98,2)</f>
        <v/>
      </c>
    </row>
    <row r="99">
      <c r="A99" s="411" t="n">
        <v>85</v>
      </c>
      <c r="B99" s="383" t="n"/>
      <c r="C99" s="306" t="n">
        <v>331103</v>
      </c>
      <c r="D99" s="290" t="inlineStr">
        <is>
          <t>Трамбовки электрические</t>
        </is>
      </c>
      <c r="E99" s="411" t="inlineStr">
        <is>
          <t>маш.час</t>
        </is>
      </c>
      <c r="F99" s="411" t="n">
        <v>0.06</v>
      </c>
      <c r="G99" s="307" t="n">
        <v>6.7</v>
      </c>
      <c r="H99" s="285">
        <f>ROUND(F99*G99,2)</f>
        <v/>
      </c>
    </row>
    <row r="100" ht="25.5" customHeight="1" s="351">
      <c r="A100" s="411" t="n">
        <v>86</v>
      </c>
      <c r="B100" s="383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1" t="inlineStr">
        <is>
          <t>маш.час</t>
        </is>
      </c>
      <c r="F100" s="411" t="n">
        <v>0.02</v>
      </c>
      <c r="G100" s="307" t="n">
        <v>1.7</v>
      </c>
      <c r="H100" s="285">
        <f>ROUND(F100*G100,2)</f>
        <v/>
      </c>
    </row>
    <row r="101" ht="15" customHeight="1" s="351">
      <c r="A101" s="381" t="inlineStr">
        <is>
          <t>Оборудование</t>
        </is>
      </c>
      <c r="B101" s="457" t="n"/>
      <c r="C101" s="457" t="n"/>
      <c r="D101" s="457" t="n"/>
      <c r="E101" s="458" t="n"/>
      <c r="F101" s="287" t="n"/>
      <c r="G101" s="287" t="n"/>
      <c r="H101" s="286">
        <f>SUM(H102:H106)</f>
        <v/>
      </c>
      <c r="I101" s="361" t="n"/>
      <c r="J101" s="361" t="n"/>
    </row>
    <row r="102" ht="25.5" customHeight="1" s="351">
      <c r="A102" s="293" t="n">
        <v>87</v>
      </c>
      <c r="B102" s="381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Т150/35/НН, мощность 16МВА</t>
        </is>
      </c>
      <c r="E102" s="411" t="inlineStr">
        <is>
          <t>шт.</t>
        </is>
      </c>
      <c r="F102" s="411" t="n">
        <v>2</v>
      </c>
      <c r="G102" s="285" t="n">
        <v>9424920.130000001</v>
      </c>
      <c r="H102" s="285">
        <f>ROUND(F102*G102,2)</f>
        <v/>
      </c>
      <c r="I102" s="299" t="n"/>
      <c r="J102" s="304" t="n"/>
    </row>
    <row r="103" s="351">
      <c r="A103" s="293" t="n">
        <v>88</v>
      </c>
      <c r="B103" s="381" t="n"/>
      <c r="C103" s="306" t="inlineStr">
        <is>
          <t>Прайс из СД ОП</t>
        </is>
      </c>
      <c r="D103" s="290" t="inlineStr">
        <is>
          <t>Ограничитель перенапряжения 150 кВ</t>
        </is>
      </c>
      <c r="E103" s="411" t="inlineStr">
        <is>
          <t>шт.</t>
        </is>
      </c>
      <c r="F103" s="411" t="n">
        <v>6</v>
      </c>
      <c r="G103" s="285" t="n">
        <v>7360.2</v>
      </c>
      <c r="H103" s="285">
        <f>ROUND(F103*G103,2)</f>
        <v/>
      </c>
      <c r="I103" s="299" t="n"/>
      <c r="J103" s="304" t="n"/>
      <c r="K103" s="350" t="n"/>
      <c r="L103" s="350" t="n"/>
    </row>
    <row r="104" ht="25.5" customHeight="1" s="351">
      <c r="A104" s="293" t="n">
        <v>89</v>
      </c>
      <c r="B104" s="381" t="n"/>
      <c r="C104" s="306" t="inlineStr">
        <is>
          <t>Прайс из СД ОП</t>
        </is>
      </c>
      <c r="D104" s="290" t="inlineStr">
        <is>
          <t>Заземлитель однополюсный 110 кВ типа ЗОН-110М-II-УХЛ1</t>
        </is>
      </c>
      <c r="E104" s="411" t="inlineStr">
        <is>
          <t>шт.</t>
        </is>
      </c>
      <c r="F104" s="411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0" t="n"/>
      <c r="L104" s="350" t="n"/>
    </row>
    <row r="105" s="351">
      <c r="A105" s="293" t="n">
        <v>90</v>
      </c>
      <c r="B105" s="381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1" t="inlineStr">
        <is>
          <t>шт.</t>
        </is>
      </c>
      <c r="F105" s="411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0" t="n"/>
      <c r="L105" s="350" t="n"/>
    </row>
    <row r="106" ht="25.5" customHeight="1" s="351">
      <c r="A106" s="293" t="n">
        <v>91</v>
      </c>
      <c r="B106" s="381" t="n"/>
      <c r="C106" s="306" t="inlineStr">
        <is>
          <t>Прайс из СД ОП</t>
        </is>
      </c>
      <c r="D106" s="290" t="inlineStr">
        <is>
          <t>Ограничитель перенапряжения 10 кВ типа ОПН-10/12-10/650 (II) 2 УХЛ1</t>
        </is>
      </c>
      <c r="E106" s="411" t="inlineStr">
        <is>
          <t>шт.</t>
        </is>
      </c>
      <c r="F106" s="411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2" t="inlineStr">
        <is>
          <t>Материалы</t>
        </is>
      </c>
      <c r="B107" s="457" t="n"/>
      <c r="C107" s="457" t="n"/>
      <c r="D107" s="457" t="n"/>
      <c r="E107" s="458" t="n"/>
      <c r="F107" s="382" t="n"/>
      <c r="G107" s="259" t="n"/>
      <c r="H107" s="286">
        <f>SUM(H108:H274)</f>
        <v/>
      </c>
      <c r="I107" s="361" t="n"/>
      <c r="J107" s="361" t="n"/>
    </row>
    <row r="108" ht="73.90000000000001" customHeight="1" s="351">
      <c r="A108" s="293" t="n">
        <v>92</v>
      </c>
      <c r="B108" s="383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1" t="inlineStr">
        <is>
          <t>шт</t>
        </is>
      </c>
      <c r="F108" s="411" t="n">
        <v>1</v>
      </c>
      <c r="G108" s="285" t="n">
        <v>1037574.27</v>
      </c>
      <c r="H108" s="285">
        <f>ROUND(F108*G108,2)</f>
        <v/>
      </c>
      <c r="I108" s="361" t="n"/>
      <c r="J108" s="361" t="n"/>
      <c r="K108" s="361" t="n"/>
    </row>
    <row r="109" ht="25.5" customHeight="1" s="351">
      <c r="A109" s="293" t="n">
        <v>93</v>
      </c>
      <c r="B109" s="383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1" t="inlineStr">
        <is>
          <t>м3</t>
        </is>
      </c>
      <c r="F109" s="411" t="n">
        <v>77.39</v>
      </c>
      <c r="G109" s="285" t="n">
        <v>3356.1</v>
      </c>
      <c r="H109" s="285">
        <f>ROUND(F109*G109,2)</f>
        <v/>
      </c>
      <c r="I109" s="299" t="n"/>
      <c r="K109" s="296" t="n"/>
    </row>
    <row r="110" ht="25.5" customHeight="1" s="351">
      <c r="A110" s="293" t="n">
        <v>94</v>
      </c>
      <c r="B110" s="383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1" t="inlineStr">
        <is>
          <t>м3</t>
        </is>
      </c>
      <c r="F110" s="411" t="n">
        <v>1754</v>
      </c>
      <c r="G110" s="285" t="n">
        <v>59.99</v>
      </c>
      <c r="H110" s="285">
        <f>ROUND(F110*G110,2)</f>
        <v/>
      </c>
      <c r="I110" s="299" t="n"/>
      <c r="K110" s="296" t="n"/>
    </row>
    <row r="111" ht="38.25" customHeight="1" s="351">
      <c r="A111" s="293" t="n">
        <v>95</v>
      </c>
      <c r="B111" s="383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1" t="inlineStr">
        <is>
          <t>м3</t>
        </is>
      </c>
      <c r="F111" s="411" t="n">
        <v>930.3200000000001</v>
      </c>
      <c r="G111" s="285" t="n">
        <v>55.26</v>
      </c>
      <c r="H111" s="285">
        <f>ROUND(F111*G111,2)</f>
        <v/>
      </c>
      <c r="I111" s="299" t="n"/>
    </row>
    <row r="112" ht="38.25" customHeight="1" s="351">
      <c r="A112" s="293" t="n">
        <v>96</v>
      </c>
      <c r="B112" s="383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1" t="inlineStr">
        <is>
          <t>м</t>
        </is>
      </c>
      <c r="F112" s="411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3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1" t="inlineStr">
        <is>
          <t>т</t>
        </is>
      </c>
      <c r="F113" s="411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1">
      <c r="A114" s="293" t="n">
        <v>98</v>
      </c>
      <c r="B114" s="383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1" t="inlineStr">
        <is>
          <t>т</t>
        </is>
      </c>
      <c r="F114" s="411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1">
      <c r="A115" s="293" t="n">
        <v>99</v>
      </c>
      <c r="B115" s="383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1" t="inlineStr">
        <is>
          <t>м3</t>
        </is>
      </c>
      <c r="F115" s="411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1">
      <c r="A116" s="293" t="n">
        <v>100</v>
      </c>
      <c r="B116" s="383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1" t="inlineStr">
        <is>
          <t>шт</t>
        </is>
      </c>
      <c r="F116" s="411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3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1" t="inlineStr">
        <is>
          <t>т</t>
        </is>
      </c>
      <c r="F117" s="411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1">
      <c r="A118" s="293" t="n">
        <v>102</v>
      </c>
      <c r="B118" s="383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1" t="inlineStr">
        <is>
          <t>т</t>
        </is>
      </c>
      <c r="F118" s="411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3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1" t="inlineStr">
        <is>
          <t>м3</t>
        </is>
      </c>
      <c r="F119" s="411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3" t="n"/>
      <c r="C120" s="306" t="inlineStr">
        <is>
          <t>01.7.03.04-0001</t>
        </is>
      </c>
      <c r="D120" s="290" t="inlineStr">
        <is>
          <t>Электроэнергия</t>
        </is>
      </c>
      <c r="E120" s="411" t="inlineStr">
        <is>
          <t>кВт-ч</t>
        </is>
      </c>
      <c r="F120" s="411" t="n">
        <v>12010</v>
      </c>
      <c r="G120" s="285" t="n">
        <v>0.4</v>
      </c>
      <c r="H120" s="285">
        <f>ROUND(F120*G120,2)</f>
        <v/>
      </c>
      <c r="I120" s="299" t="n"/>
    </row>
    <row r="121" customFormat="1" s="352">
      <c r="A121" s="293" t="n">
        <v>105</v>
      </c>
      <c r="B121" s="383" t="n"/>
      <c r="C121" s="306" t="inlineStr">
        <is>
          <t>01.3.03.08-0021</t>
        </is>
      </c>
      <c r="D121" s="290" t="inlineStr">
        <is>
          <t>Углекислота</t>
        </is>
      </c>
      <c r="E121" s="411" t="inlineStr">
        <is>
          <t>кг</t>
        </is>
      </c>
      <c r="F121" s="411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3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1" t="inlineStr">
        <is>
          <t>шт.</t>
        </is>
      </c>
      <c r="F122" s="411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1">
      <c r="A123" s="293" t="n">
        <v>107</v>
      </c>
      <c r="B123" s="383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1" t="inlineStr">
        <is>
          <t>м</t>
        </is>
      </c>
      <c r="F123" s="411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1">
      <c r="A124" s="293" t="n">
        <v>108</v>
      </c>
      <c r="B124" s="383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1" t="inlineStr">
        <is>
          <t>т</t>
        </is>
      </c>
      <c r="F124" s="411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3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1" t="inlineStr">
        <is>
          <t>шт.</t>
        </is>
      </c>
      <c r="F125" s="411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3" t="n"/>
      <c r="C126" s="306" t="inlineStr">
        <is>
          <t>07.2.07.13-0012</t>
        </is>
      </c>
      <c r="D126" s="290" t="inlineStr">
        <is>
          <t>Балки промежуточные</t>
        </is>
      </c>
      <c r="E126" s="411" t="inlineStr">
        <is>
          <t>т</t>
        </is>
      </c>
      <c r="F126" s="411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1">
      <c r="A127" s="293" t="n">
        <v>111</v>
      </c>
      <c r="B127" s="383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1" t="inlineStr">
        <is>
          <t>т</t>
        </is>
      </c>
      <c r="F127" s="411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3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1" t="inlineStr">
        <is>
          <t>т</t>
        </is>
      </c>
      <c r="F128" s="411" t="n">
        <v>0.28</v>
      </c>
      <c r="G128" s="285" t="n">
        <v>9360</v>
      </c>
      <c r="H128" s="285">
        <f>ROUND(F128*G128,2)</f>
        <v/>
      </c>
    </row>
    <row r="129" ht="38.25" customHeight="1" s="351">
      <c r="A129" s="293" t="n">
        <v>113</v>
      </c>
      <c r="B129" s="383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1" t="inlineStr">
        <is>
          <t>шт</t>
        </is>
      </c>
      <c r="F129" s="411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3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1" t="inlineStr">
        <is>
          <t>т</t>
        </is>
      </c>
      <c r="F130" s="411" t="n">
        <v>0.2098</v>
      </c>
      <c r="G130" s="285" t="n">
        <v>11684</v>
      </c>
      <c r="H130" s="285">
        <f>ROUND(F130*G130,2)</f>
        <v/>
      </c>
    </row>
    <row r="131" ht="63.75" customHeight="1" s="351">
      <c r="A131" s="293" t="n">
        <v>115</v>
      </c>
      <c r="B131" s="383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1" t="inlineStr">
        <is>
          <t>т</t>
        </is>
      </c>
      <c r="F131" s="411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3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1" t="inlineStr">
        <is>
          <t>шт.</t>
        </is>
      </c>
      <c r="F132" s="411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3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1" t="inlineStr">
        <is>
          <t>т</t>
        </is>
      </c>
      <c r="F133" s="411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3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1" t="inlineStr">
        <is>
          <t>м3</t>
        </is>
      </c>
      <c r="F134" s="411" t="n">
        <v>4.135</v>
      </c>
      <c r="G134" s="285" t="n">
        <v>463.3</v>
      </c>
      <c r="H134" s="285">
        <f>ROUND(F134*G134,2)</f>
        <v/>
      </c>
    </row>
    <row r="135" ht="38.25" customHeight="1" s="351">
      <c r="A135" s="293" t="n">
        <v>119</v>
      </c>
      <c r="B135" s="383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1" t="inlineStr">
        <is>
          <t>шт</t>
        </is>
      </c>
      <c r="F135" s="411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3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1" t="inlineStr">
        <is>
          <t>кг</t>
        </is>
      </c>
      <c r="F136" s="411" t="n">
        <v>208.8725</v>
      </c>
      <c r="G136" s="285" t="n">
        <v>9.039999999999999</v>
      </c>
      <c r="H136" s="285">
        <f>ROUND(F136*G136,2)</f>
        <v/>
      </c>
    </row>
    <row r="137" ht="25.5" customHeight="1" s="351">
      <c r="A137" s="293" t="n">
        <v>121</v>
      </c>
      <c r="B137" s="383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1" t="inlineStr">
        <is>
          <t>т</t>
        </is>
      </c>
      <c r="F137" s="411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1">
      <c r="A138" s="293" t="n">
        <v>122</v>
      </c>
      <c r="B138" s="383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1" t="inlineStr">
        <is>
          <t>т</t>
        </is>
      </c>
      <c r="F138" s="411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3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1" t="inlineStr">
        <is>
          <t>шт.</t>
        </is>
      </c>
      <c r="F139" s="411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3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1" t="inlineStr">
        <is>
          <t>т</t>
        </is>
      </c>
      <c r="F140" s="411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1">
      <c r="A141" s="293" t="n">
        <v>125</v>
      </c>
      <c r="B141" s="383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1" t="inlineStr">
        <is>
          <t>т</t>
        </is>
      </c>
      <c r="F141" s="411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1">
      <c r="A142" s="293" t="n">
        <v>126</v>
      </c>
      <c r="B142" s="383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1" t="inlineStr">
        <is>
          <t>руб.</t>
        </is>
      </c>
      <c r="F142" s="411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1">
      <c r="A143" s="293" t="n">
        <v>127</v>
      </c>
      <c r="B143" s="383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1" t="inlineStr">
        <is>
          <t>м3</t>
        </is>
      </c>
      <c r="F143" s="411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3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1" t="inlineStr">
        <is>
          <t>шт</t>
        </is>
      </c>
      <c r="F144" s="411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3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1" t="inlineStr">
        <is>
          <t>кг</t>
        </is>
      </c>
      <c r="F145" s="411" t="n">
        <v>46.1</v>
      </c>
      <c r="G145" s="285" t="n">
        <v>24.86</v>
      </c>
      <c r="H145" s="285">
        <f>ROUND(F145*G145,2)</f>
        <v/>
      </c>
      <c r="I145" s="299" t="n"/>
    </row>
    <row r="146" customFormat="1" s="352">
      <c r="A146" s="293" t="n">
        <v>130</v>
      </c>
      <c r="B146" s="383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1" t="inlineStr">
        <is>
          <t>м3</t>
        </is>
      </c>
      <c r="F146" s="411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3" t="n"/>
      <c r="C147" s="306" t="inlineStr">
        <is>
          <t>101-2535</t>
        </is>
      </c>
      <c r="D147" s="290" t="inlineStr">
        <is>
          <t>Люки чугунные легкие</t>
        </is>
      </c>
      <c r="E147" s="411" t="inlineStr">
        <is>
          <t>шт.</t>
        </is>
      </c>
      <c r="F147" s="411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1">
      <c r="A148" s="293" t="n">
        <v>132</v>
      </c>
      <c r="B148" s="383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1" t="inlineStr">
        <is>
          <t>шт.</t>
        </is>
      </c>
      <c r="F148" s="411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3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1" t="inlineStr">
        <is>
          <t>шт.</t>
        </is>
      </c>
      <c r="F149" s="411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3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1" t="inlineStr">
        <is>
          <t>м3</t>
        </is>
      </c>
      <c r="F150" s="411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1">
      <c r="A151" s="293" t="n">
        <v>135</v>
      </c>
      <c r="B151" s="383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1" t="inlineStr">
        <is>
          <t>т</t>
        </is>
      </c>
      <c r="F151" s="411" t="n">
        <v>0.0495</v>
      </c>
      <c r="G151" s="285" t="n">
        <v>17500</v>
      </c>
      <c r="H151" s="285">
        <f>ROUND(F151*G151,2)</f>
        <v/>
      </c>
    </row>
    <row r="152" ht="38.25" customHeight="1" s="351">
      <c r="A152" s="293" t="n">
        <v>136</v>
      </c>
      <c r="B152" s="383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1" t="inlineStr">
        <is>
          <t>т</t>
        </is>
      </c>
      <c r="F152" s="411" t="n">
        <v>0.1575</v>
      </c>
      <c r="G152" s="285" t="n">
        <v>4679.74</v>
      </c>
      <c r="H152" s="285">
        <f>ROUND(F152*G152,2)</f>
        <v/>
      </c>
    </row>
    <row r="153">
      <c r="A153" s="293" t="n">
        <v>137</v>
      </c>
      <c r="B153" s="383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1" t="inlineStr">
        <is>
          <t>шт.</t>
        </is>
      </c>
      <c r="F153" s="411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1">
      <c r="A154" s="293" t="n">
        <v>138</v>
      </c>
      <c r="B154" s="383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1" t="inlineStr">
        <is>
          <t>шт.</t>
        </is>
      </c>
      <c r="F154" s="411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3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1" t="inlineStr">
        <is>
          <t>м</t>
        </is>
      </c>
      <c r="F155" s="411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3" t="n"/>
      <c r="C156" s="306" t="inlineStr">
        <is>
          <t>411-0001</t>
        </is>
      </c>
      <c r="D156" s="290" t="inlineStr">
        <is>
          <t>Вода</t>
        </is>
      </c>
      <c r="E156" s="411" t="inlineStr">
        <is>
          <t>м3</t>
        </is>
      </c>
      <c r="F156" s="411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3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1" t="inlineStr">
        <is>
          <t>шт.</t>
        </is>
      </c>
      <c r="F157" s="411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3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1" t="inlineStr">
        <is>
          <t>т</t>
        </is>
      </c>
      <c r="F158" s="411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3" t="n"/>
      <c r="C159" s="306" t="inlineStr">
        <is>
          <t>18.5.08.09-0001</t>
        </is>
      </c>
      <c r="D159" s="290" t="inlineStr">
        <is>
          <t>Патрубки</t>
        </is>
      </c>
      <c r="E159" s="411" t="inlineStr">
        <is>
          <t>10 шт</t>
        </is>
      </c>
      <c r="F159" s="411" t="n">
        <v>2</v>
      </c>
      <c r="G159" s="285" t="n">
        <v>277.5</v>
      </c>
      <c r="H159" s="285">
        <f>ROUND(F159*G159,2)</f>
        <v/>
      </c>
    </row>
    <row r="160" ht="38.25" customHeight="1" s="351">
      <c r="A160" s="293" t="n">
        <v>144</v>
      </c>
      <c r="B160" s="383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1" t="inlineStr">
        <is>
          <t>шт.</t>
        </is>
      </c>
      <c r="F160" s="411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3" t="n"/>
      <c r="C161" s="306" t="inlineStr">
        <is>
          <t>01.7.20.08-0031</t>
        </is>
      </c>
      <c r="D161" s="290" t="inlineStr">
        <is>
          <t>Бязь суровая арт. 6804</t>
        </is>
      </c>
      <c r="E161" s="411" t="inlineStr">
        <is>
          <t>10 м2</t>
        </is>
      </c>
      <c r="F161" s="411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3" t="n"/>
      <c r="C162" s="306" t="inlineStr">
        <is>
          <t>14.4.02.09-0301</t>
        </is>
      </c>
      <c r="D162" s="290" t="inlineStr">
        <is>
          <t>Краска "Цинол"</t>
        </is>
      </c>
      <c r="E162" s="411" t="inlineStr">
        <is>
          <t>кг</t>
        </is>
      </c>
      <c r="F162" s="411" t="n">
        <v>1.84</v>
      </c>
      <c r="G162" s="285" t="n">
        <v>238.48</v>
      </c>
      <c r="H162" s="285">
        <f>ROUND(F162*G162,2)</f>
        <v/>
      </c>
    </row>
    <row r="163" ht="25.5" customHeight="1" s="351">
      <c r="A163" s="293" t="n">
        <v>147</v>
      </c>
      <c r="B163" s="383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1" t="inlineStr">
        <is>
          <t>т</t>
        </is>
      </c>
      <c r="F163" s="411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3" t="n"/>
      <c r="C164" s="306" t="inlineStr">
        <is>
          <t>14.4.02.09-0001</t>
        </is>
      </c>
      <c r="D164" s="290" t="inlineStr">
        <is>
          <t>Краска</t>
        </is>
      </c>
      <c r="E164" s="411" t="inlineStr">
        <is>
          <t>кг</t>
        </is>
      </c>
      <c r="F164" s="411" t="n">
        <v>13.735</v>
      </c>
      <c r="G164" s="285" t="n">
        <v>28.6</v>
      </c>
      <c r="H164" s="285">
        <f>ROUND(F164*G164,2)</f>
        <v/>
      </c>
    </row>
    <row r="165" ht="25.5" customHeight="1" s="351">
      <c r="A165" s="293" t="n">
        <v>149</v>
      </c>
      <c r="B165" s="383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1" t="inlineStr">
        <is>
          <t>шт.</t>
        </is>
      </c>
      <c r="F165" s="411" t="n">
        <v>3</v>
      </c>
      <c r="G165" s="285" t="n">
        <v>119.5</v>
      </c>
      <c r="H165" s="285">
        <f>ROUND(F165*G165,2)</f>
        <v/>
      </c>
    </row>
    <row r="166" ht="25.5" customHeight="1" s="351">
      <c r="A166" s="293" t="n">
        <v>150</v>
      </c>
      <c r="B166" s="383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1" t="inlineStr">
        <is>
          <t>шт.</t>
        </is>
      </c>
      <c r="F166" s="411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3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1" t="inlineStr">
        <is>
          <t>м2</t>
        </is>
      </c>
      <c r="F167" s="411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1">
      <c r="A168" s="293" t="n">
        <v>152</v>
      </c>
      <c r="B168" s="383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1" t="inlineStr">
        <is>
          <t>т</t>
        </is>
      </c>
      <c r="F168" s="411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3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1" t="inlineStr">
        <is>
          <t>т</t>
        </is>
      </c>
      <c r="F169" s="411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1">
      <c r="A170" s="293" t="n">
        <v>154</v>
      </c>
      <c r="B170" s="383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1" t="inlineStr">
        <is>
          <t>м</t>
        </is>
      </c>
      <c r="F170" s="411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3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1" t="inlineStr">
        <is>
          <t>т</t>
        </is>
      </c>
      <c r="F171" s="411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3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1" t="inlineStr">
        <is>
          <t>шт.</t>
        </is>
      </c>
      <c r="F172" s="411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3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1" t="inlineStr">
        <is>
          <t>кг</t>
        </is>
      </c>
      <c r="F173" s="411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3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1" t="inlineStr">
        <is>
          <t>кг</t>
        </is>
      </c>
      <c r="F174" s="411" t="n">
        <v>40</v>
      </c>
      <c r="G174" s="285" t="n">
        <v>6.4</v>
      </c>
      <c r="H174" s="285">
        <f>ROUND(F174*G174,2)</f>
        <v/>
      </c>
      <c r="I174" s="299" t="n"/>
    </row>
    <row r="175" customFormat="1" s="352">
      <c r="A175" s="293" t="n">
        <v>159</v>
      </c>
      <c r="B175" s="383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1" t="inlineStr">
        <is>
          <t>м2</t>
        </is>
      </c>
      <c r="F175" s="411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3" t="n"/>
      <c r="C176" s="306" t="inlineStr">
        <is>
          <t>25.2.01.01-0001</t>
        </is>
      </c>
      <c r="D176" s="290" t="inlineStr">
        <is>
          <t>Бирки-оконцеватели</t>
        </is>
      </c>
      <c r="E176" s="411" t="inlineStr">
        <is>
          <t>100 шт</t>
        </is>
      </c>
      <c r="F176" s="411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1">
      <c r="A177" s="293" t="n">
        <v>161</v>
      </c>
      <c r="B177" s="383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1" t="inlineStr">
        <is>
          <t>кг</t>
        </is>
      </c>
      <c r="F177" s="411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1">
      <c r="A178" s="293" t="n">
        <v>162</v>
      </c>
      <c r="B178" s="383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1" t="inlineStr">
        <is>
          <t>т</t>
        </is>
      </c>
      <c r="F178" s="411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3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1" t="inlineStr">
        <is>
          <t>т</t>
        </is>
      </c>
      <c r="F179" s="411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3" t="n"/>
      <c r="C180" s="306" t="inlineStr">
        <is>
          <t>20.2.09.13-0011</t>
        </is>
      </c>
      <c r="D180" s="290" t="inlineStr">
        <is>
          <t>Муфта</t>
        </is>
      </c>
      <c r="E180" s="411" t="inlineStr">
        <is>
          <t>шт</t>
        </is>
      </c>
      <c r="F180" s="411" t="n">
        <v>40</v>
      </c>
      <c r="G180" s="285" t="n">
        <v>5</v>
      </c>
      <c r="H180" s="285">
        <f>ROUND(F180*G180,2)</f>
        <v/>
      </c>
    </row>
    <row r="181" ht="25.5" customHeight="1" s="351">
      <c r="A181" s="293" t="n">
        <v>165</v>
      </c>
      <c r="B181" s="383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1" t="inlineStr">
        <is>
          <t>т</t>
        </is>
      </c>
      <c r="F181" s="411" t="n">
        <v>0.0124</v>
      </c>
      <c r="G181" s="285" t="n">
        <v>15707</v>
      </c>
      <c r="H181" s="285">
        <f>ROUND(F181*G181,2)</f>
        <v/>
      </c>
    </row>
    <row r="182" ht="25.5" customHeight="1" s="351">
      <c r="A182" s="293" t="n">
        <v>166</v>
      </c>
      <c r="B182" s="383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1" t="inlineStr">
        <is>
          <t>шт.</t>
        </is>
      </c>
      <c r="F182" s="411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1">
      <c r="A183" s="293" t="n">
        <v>167</v>
      </c>
      <c r="B183" s="383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1" t="inlineStr">
        <is>
          <t>т</t>
        </is>
      </c>
      <c r="F183" s="411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3" t="n"/>
      <c r="C184" s="306" t="inlineStr">
        <is>
          <t>01.7.17.11-0001</t>
        </is>
      </c>
      <c r="D184" s="290" t="inlineStr">
        <is>
          <t>Бумага шлифовальная</t>
        </is>
      </c>
      <c r="E184" s="411" t="inlineStr">
        <is>
          <t>кг</t>
        </is>
      </c>
      <c r="F184" s="411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3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1" t="inlineStr">
        <is>
          <t>м3</t>
        </is>
      </c>
      <c r="F185" s="411" t="n">
        <v>0.2784</v>
      </c>
      <c r="G185" s="285" t="n">
        <v>600</v>
      </c>
      <c r="H185" s="285">
        <f>ROUND(F185*G185,2)</f>
        <v/>
      </c>
    </row>
    <row r="186" ht="25.5" customHeight="1" s="351">
      <c r="A186" s="293" t="n">
        <v>170</v>
      </c>
      <c r="B186" s="383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1" t="inlineStr">
        <is>
          <t>т</t>
        </is>
      </c>
      <c r="F186" s="411" t="n">
        <v>0.014</v>
      </c>
      <c r="G186" s="285" t="n">
        <v>11549</v>
      </c>
      <c r="H186" s="285">
        <f>ROUND(F186*G186,2)</f>
        <v/>
      </c>
    </row>
    <row r="187" ht="38.25" customHeight="1" s="351">
      <c r="A187" s="293" t="n">
        <v>171</v>
      </c>
      <c r="B187" s="383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1" t="inlineStr">
        <is>
          <t>м3</t>
        </is>
      </c>
      <c r="F187" s="411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3" t="n"/>
      <c r="C188" s="306" t="inlineStr">
        <is>
          <t>14.4.04.08-0003</t>
        </is>
      </c>
      <c r="D188" s="290" t="inlineStr">
        <is>
          <t>Эмаль ПФ-115 серая</t>
        </is>
      </c>
      <c r="E188" s="411" t="inlineStr">
        <is>
          <t>т</t>
        </is>
      </c>
      <c r="F188" s="411" t="n">
        <v>0.01</v>
      </c>
      <c r="G188" s="285" t="n">
        <v>14312.87</v>
      </c>
      <c r="H188" s="285">
        <f>ROUND(F188*G188,2)</f>
        <v/>
      </c>
    </row>
    <row r="189" ht="38.25" customHeight="1" s="351">
      <c r="A189" s="293" t="n">
        <v>173</v>
      </c>
      <c r="B189" s="383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1" t="inlineStr">
        <is>
          <t>шт.</t>
        </is>
      </c>
      <c r="F189" s="411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3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1" t="inlineStr">
        <is>
          <t>10 м</t>
        </is>
      </c>
      <c r="F190" s="411" t="n">
        <v>1.6</v>
      </c>
      <c r="G190" s="285" t="n">
        <v>73.65000000000001</v>
      </c>
      <c r="H190" s="285">
        <f>ROUND(F190*G190,2)</f>
        <v/>
      </c>
    </row>
    <row r="191" ht="25.5" customHeight="1" s="351">
      <c r="A191" s="293" t="n">
        <v>175</v>
      </c>
      <c r="B191" s="383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1" t="inlineStr">
        <is>
          <t>м3</t>
        </is>
      </c>
      <c r="F191" s="411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3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1" t="inlineStr">
        <is>
          <t>т</t>
        </is>
      </c>
      <c r="F192" s="411" t="n">
        <v>0.0064</v>
      </c>
      <c r="G192" s="285" t="n">
        <v>15620</v>
      </c>
      <c r="H192" s="285">
        <f>ROUND(F192*G192,2)</f>
        <v/>
      </c>
    </row>
    <row r="193" ht="25.5" customHeight="1" s="351">
      <c r="A193" s="293" t="n">
        <v>177</v>
      </c>
      <c r="B193" s="383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1" t="inlineStr">
        <is>
          <t>т</t>
        </is>
      </c>
      <c r="F193" s="411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3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1" t="inlineStr">
        <is>
          <t>т</t>
        </is>
      </c>
      <c r="F194" s="411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3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1" t="inlineStr">
        <is>
          <t>шт.</t>
        </is>
      </c>
      <c r="F195" s="411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1">
      <c r="A196" s="293" t="n">
        <v>180</v>
      </c>
      <c r="B196" s="383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1" t="inlineStr">
        <is>
          <t>т</t>
        </is>
      </c>
      <c r="F196" s="411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1">
      <c r="A197" s="293" t="n">
        <v>181</v>
      </c>
      <c r="B197" s="383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1" t="inlineStr">
        <is>
          <t>кг</t>
        </is>
      </c>
      <c r="F197" s="411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1">
      <c r="A198" s="293" t="n">
        <v>182</v>
      </c>
      <c r="B198" s="383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1" t="inlineStr">
        <is>
          <t>м3</t>
        </is>
      </c>
      <c r="F198" s="411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3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1" t="inlineStr">
        <is>
          <t>м3</t>
        </is>
      </c>
      <c r="F199" s="411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1">
      <c r="A200" s="293" t="n">
        <v>184</v>
      </c>
      <c r="B200" s="383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1" t="inlineStr">
        <is>
          <t>м3</t>
        </is>
      </c>
      <c r="F200" s="411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3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1" t="inlineStr">
        <is>
          <t>кг</t>
        </is>
      </c>
      <c r="F201" s="411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3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1" t="inlineStr">
        <is>
          <t>т</t>
        </is>
      </c>
      <c r="F202" s="411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3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1" t="inlineStr">
        <is>
          <t>т</t>
        </is>
      </c>
      <c r="F203" s="411" t="n">
        <v>0.0077</v>
      </c>
      <c r="G203" s="285" t="n">
        <v>9040.01</v>
      </c>
      <c r="H203" s="285">
        <f>ROUND(F203*G203,2)</f>
        <v/>
      </c>
      <c r="I203" s="299" t="n"/>
    </row>
    <row r="204" customFormat="1" s="352">
      <c r="A204" s="293" t="n">
        <v>188</v>
      </c>
      <c r="B204" s="383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1" t="inlineStr">
        <is>
          <t>м3</t>
        </is>
      </c>
      <c r="F204" s="411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1">
      <c r="A205" s="293" t="n">
        <v>189</v>
      </c>
      <c r="B205" s="383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1" t="inlineStr">
        <is>
          <t>шт.</t>
        </is>
      </c>
      <c r="F205" s="411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3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1" t="inlineStr">
        <is>
          <t>т</t>
        </is>
      </c>
      <c r="F206" s="411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>
      <c r="A207" s="293" t="n">
        <v>191</v>
      </c>
      <c r="B207" s="383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1" t="inlineStr">
        <is>
          <t>т</t>
        </is>
      </c>
      <c r="F207" s="411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3" t="n"/>
      <c r="C208" s="306" t="inlineStr">
        <is>
          <t>01.7.15.11-0026</t>
        </is>
      </c>
      <c r="D208" s="290" t="inlineStr">
        <is>
          <t>Шайбы квадратные</t>
        </is>
      </c>
      <c r="E208" s="411" t="inlineStr">
        <is>
          <t>100 шт</t>
        </is>
      </c>
      <c r="F208" s="411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1">
      <c r="A209" s="293" t="n">
        <v>193</v>
      </c>
      <c r="B209" s="383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1" t="inlineStr">
        <is>
          <t>м</t>
        </is>
      </c>
      <c r="F209" s="411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3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1" t="inlineStr">
        <is>
          <t>т</t>
        </is>
      </c>
      <c r="F210" s="411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3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1" t="inlineStr">
        <is>
          <t>т</t>
        </is>
      </c>
      <c r="F211" s="411" t="n">
        <v>0.0103</v>
      </c>
      <c r="G211" s="285" t="n">
        <v>4920</v>
      </c>
      <c r="H211" s="285">
        <f>ROUND(F211*G211,2)</f>
        <v/>
      </c>
    </row>
    <row r="212">
      <c r="A212" s="293" t="n">
        <v>196</v>
      </c>
      <c r="B212" s="383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1" t="inlineStr">
        <is>
          <t>м3</t>
        </is>
      </c>
      <c r="F212" s="411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3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1" t="inlineStr">
        <is>
          <t>шт.</t>
        </is>
      </c>
      <c r="F213" s="411" t="n">
        <v>2</v>
      </c>
      <c r="G213" s="285" t="n">
        <v>23.98</v>
      </c>
      <c r="H213" s="285">
        <f>ROUND(F213*G213,2)</f>
        <v/>
      </c>
      <c r="I213" s="299" t="n"/>
    </row>
    <row r="214" ht="25.5" customHeight="1" s="351">
      <c r="A214" s="293" t="n">
        <v>198</v>
      </c>
      <c r="B214" s="383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1" t="inlineStr">
        <is>
          <t>т</t>
        </is>
      </c>
      <c r="F214" s="411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1">
      <c r="A215" s="293" t="n">
        <v>199</v>
      </c>
      <c r="B215" s="383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1" t="inlineStr">
        <is>
          <t>м3</t>
        </is>
      </c>
      <c r="F215" s="411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1">
      <c r="A216" s="293" t="n">
        <v>200</v>
      </c>
      <c r="B216" s="383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1" t="inlineStr">
        <is>
          <t>т</t>
        </is>
      </c>
      <c r="F216" s="411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3" t="n"/>
      <c r="C217" s="306" t="inlineStr">
        <is>
          <t>101-1705</t>
        </is>
      </c>
      <c r="D217" s="290" t="inlineStr">
        <is>
          <t>Пакля пропитанная</t>
        </is>
      </c>
      <c r="E217" s="411" t="inlineStr">
        <is>
          <t>кг</t>
        </is>
      </c>
      <c r="F217" s="411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1">
      <c r="A218" s="293" t="n">
        <v>202</v>
      </c>
      <c r="B218" s="383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1" t="inlineStr">
        <is>
          <t>т</t>
        </is>
      </c>
      <c r="F218" s="411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2">
      <c r="A219" s="293" t="n">
        <v>203</v>
      </c>
      <c r="B219" s="383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1" t="inlineStr">
        <is>
          <t>10 шт</t>
        </is>
      </c>
      <c r="F219" s="411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3" t="n"/>
      <c r="C220" s="306" t="inlineStr">
        <is>
          <t>01.7.15.06-0111</t>
        </is>
      </c>
      <c r="D220" s="290" t="inlineStr">
        <is>
          <t>Гвозди строительные</t>
        </is>
      </c>
      <c r="E220" s="411" t="inlineStr">
        <is>
          <t>т</t>
        </is>
      </c>
      <c r="F220" s="411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3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1" t="inlineStr">
        <is>
          <t>м3</t>
        </is>
      </c>
      <c r="F221" s="411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1">
      <c r="A222" s="293" t="n">
        <v>206</v>
      </c>
      <c r="B222" s="383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1" t="inlineStr">
        <is>
          <t>м3</t>
        </is>
      </c>
      <c r="F222" s="411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3" t="n"/>
      <c r="C223" s="306" t="inlineStr">
        <is>
          <t>101-2467</t>
        </is>
      </c>
      <c r="D223" s="290" t="inlineStr">
        <is>
          <t>Растворитель марки: Р-4</t>
        </is>
      </c>
      <c r="E223" s="411" t="inlineStr">
        <is>
          <t>т</t>
        </is>
      </c>
      <c r="F223" s="411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1">
      <c r="A224" s="293" t="n">
        <v>208</v>
      </c>
      <c r="B224" s="383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1" t="inlineStr">
        <is>
          <t>т</t>
        </is>
      </c>
      <c r="F224" s="411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3" t="n"/>
      <c r="C225" s="306" t="inlineStr">
        <is>
          <t>101-1805</t>
        </is>
      </c>
      <c r="D225" s="290" t="inlineStr">
        <is>
          <t>Гвозди строительные</t>
        </is>
      </c>
      <c r="E225" s="411" t="inlineStr">
        <is>
          <t>т</t>
        </is>
      </c>
      <c r="F225" s="411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3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1" t="inlineStr">
        <is>
          <t>кг</t>
        </is>
      </c>
      <c r="F226" s="411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3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1" t="inlineStr">
        <is>
          <t>т</t>
        </is>
      </c>
      <c r="F227" s="411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3" t="n"/>
      <c r="C228" s="306" t="inlineStr">
        <is>
          <t>101-2562</t>
        </is>
      </c>
      <c r="D228" s="290" t="inlineStr">
        <is>
          <t>Флюс: АН-47</t>
        </is>
      </c>
      <c r="E228" s="411" t="inlineStr">
        <is>
          <t>т</t>
        </is>
      </c>
      <c r="F228" s="411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3" t="n"/>
      <c r="C229" s="306" t="inlineStr">
        <is>
          <t>101-1668</t>
        </is>
      </c>
      <c r="D229" s="290" t="inlineStr">
        <is>
          <t>Рогожа</t>
        </is>
      </c>
      <c r="E229" s="411" t="inlineStr">
        <is>
          <t>м2</t>
        </is>
      </c>
      <c r="F229" s="411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3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1" t="inlineStr">
        <is>
          <t>т</t>
        </is>
      </c>
      <c r="F230" s="411" t="n">
        <v>0.0016</v>
      </c>
      <c r="G230" s="285" t="n">
        <v>15620</v>
      </c>
      <c r="H230" s="285">
        <f>ROUND(F230*G230,2)</f>
        <v/>
      </c>
    </row>
    <row r="231">
      <c r="A231" s="293" t="n">
        <v>215</v>
      </c>
      <c r="B231" s="383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1" t="inlineStr">
        <is>
          <t>т</t>
        </is>
      </c>
      <c r="F231" s="411" t="n">
        <v>0.0024</v>
      </c>
      <c r="G231" s="285" t="n">
        <v>8475</v>
      </c>
      <c r="H231" s="285">
        <f>ROUND(F231*G231,2)</f>
        <v/>
      </c>
    </row>
    <row r="232" ht="25.5" customHeight="1" s="351">
      <c r="A232" s="293" t="n">
        <v>216</v>
      </c>
      <c r="B232" s="383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1" t="inlineStr">
        <is>
          <t>т</t>
        </is>
      </c>
      <c r="F232" s="411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3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1" t="inlineStr">
        <is>
          <t>т</t>
        </is>
      </c>
      <c r="F233" s="411" t="n">
        <v>0.0005</v>
      </c>
      <c r="G233" s="285" t="n">
        <v>37900</v>
      </c>
      <c r="H233" s="285">
        <f>ROUND(F233*G233,2)</f>
        <v/>
      </c>
    </row>
    <row r="234">
      <c r="A234" s="293" t="n">
        <v>218</v>
      </c>
      <c r="B234" s="383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1" t="inlineStr">
        <is>
          <t>м3</t>
        </is>
      </c>
      <c r="F234" s="411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3" t="n"/>
      <c r="C235" s="306" t="inlineStr">
        <is>
          <t>01.7.07.20-0002</t>
        </is>
      </c>
      <c r="D235" s="290" t="inlineStr">
        <is>
          <t>Тальк молотый, сорт I</t>
        </is>
      </c>
      <c r="E235" s="411" t="inlineStr">
        <is>
          <t>т</t>
        </is>
      </c>
      <c r="F235" s="411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1">
      <c r="A236" s="293" t="n">
        <v>220</v>
      </c>
      <c r="B236" s="383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1" t="inlineStr">
        <is>
          <t>кг</t>
        </is>
      </c>
      <c r="F236" s="411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1">
      <c r="A237" s="293" t="n">
        <v>221</v>
      </c>
      <c r="B237" s="383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1" t="inlineStr">
        <is>
          <t>м3</t>
        </is>
      </c>
      <c r="F237" s="411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3" t="n"/>
      <c r="C238" s="306" t="inlineStr">
        <is>
          <t>101-2611</t>
        </is>
      </c>
      <c r="D238" s="290" t="inlineStr">
        <is>
          <t>Опалубка металлическая</t>
        </is>
      </c>
      <c r="E238" s="411" t="inlineStr">
        <is>
          <t>т</t>
        </is>
      </c>
      <c r="F238" s="411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1">
      <c r="A239" s="293" t="n">
        <v>223</v>
      </c>
      <c r="B239" s="383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1" t="inlineStr">
        <is>
          <t>кг</t>
        </is>
      </c>
      <c r="F239" s="411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3" t="n"/>
      <c r="C240" s="306" t="inlineStr">
        <is>
          <t>01.7.06.12-0004</t>
        </is>
      </c>
      <c r="D240" s="290" t="inlineStr">
        <is>
          <t>Лента киперная 40 мм</t>
        </is>
      </c>
      <c r="E240" s="411" t="inlineStr">
        <is>
          <t>100 м</t>
        </is>
      </c>
      <c r="F240" s="411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3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1" t="inlineStr">
        <is>
          <t>м3</t>
        </is>
      </c>
      <c r="F241" s="411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3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1" t="inlineStr">
        <is>
          <t>кг</t>
        </is>
      </c>
      <c r="F242" s="411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3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1" t="inlineStr">
        <is>
          <t>100 шт</t>
        </is>
      </c>
      <c r="F243" s="411" t="n">
        <v>0.102</v>
      </c>
      <c r="G243" s="285" t="n">
        <v>110</v>
      </c>
      <c r="H243" s="285">
        <f>ROUND(F243*G243,2)</f>
        <v/>
      </c>
      <c r="I243" s="299" t="n"/>
    </row>
    <row r="244" customFormat="1" s="352">
      <c r="A244" s="293" t="n">
        <v>228</v>
      </c>
      <c r="B244" s="383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1" t="inlineStr">
        <is>
          <t>т</t>
        </is>
      </c>
      <c r="F244" s="411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3" t="n"/>
      <c r="C245" s="306" t="inlineStr">
        <is>
          <t>402-0064</t>
        </is>
      </c>
      <c r="D245" s="290" t="inlineStr">
        <is>
          <t>Раствор асбоцементный</t>
        </is>
      </c>
      <c r="E245" s="411" t="inlineStr">
        <is>
          <t>м3</t>
        </is>
      </c>
      <c r="F245" s="411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1">
      <c r="A246" s="293" t="n">
        <v>230</v>
      </c>
      <c r="B246" s="383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1" t="inlineStr">
        <is>
          <t>м3</t>
        </is>
      </c>
      <c r="F246" s="411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3" t="n"/>
      <c r="C247" s="306" t="inlineStr">
        <is>
          <t>14.1.02.01-0002</t>
        </is>
      </c>
      <c r="D247" s="290" t="inlineStr">
        <is>
          <t>Клей БМК-5к</t>
        </is>
      </c>
      <c r="E247" s="411" t="inlineStr">
        <is>
          <t>кг</t>
        </is>
      </c>
      <c r="F247" s="411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3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1" t="inlineStr">
        <is>
          <t>т</t>
        </is>
      </c>
      <c r="F248" s="411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3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1" t="inlineStr">
        <is>
          <t>т</t>
        </is>
      </c>
      <c r="F249" s="411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3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1" t="inlineStr">
        <is>
          <t>шт.</t>
        </is>
      </c>
      <c r="F250" s="411" t="n">
        <v>1.49</v>
      </c>
      <c r="G250" s="285" t="n">
        <v>4.5</v>
      </c>
      <c r="H250" s="285">
        <f>ROUND(F250*G250,2)</f>
        <v/>
      </c>
    </row>
    <row r="251" ht="25.5" customHeight="1" s="351">
      <c r="A251" s="293" t="n">
        <v>235</v>
      </c>
      <c r="B251" s="383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1" t="inlineStr">
        <is>
          <t>м3</t>
        </is>
      </c>
      <c r="F251" s="411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3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1" t="inlineStr">
        <is>
          <t>т</t>
        </is>
      </c>
      <c r="F252" s="411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3" t="n"/>
      <c r="C253" s="306" t="inlineStr">
        <is>
          <t>20.2.02.01-0019</t>
        </is>
      </c>
      <c r="D253" s="290" t="inlineStr">
        <is>
          <t>Втулки изолирующие</t>
        </is>
      </c>
      <c r="E253" s="411" t="inlineStr">
        <is>
          <t>1000 шт</t>
        </is>
      </c>
      <c r="F253" s="411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1">
      <c r="A254" s="293" t="n">
        <v>238</v>
      </c>
      <c r="B254" s="383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1" t="inlineStr">
        <is>
          <t>10 м</t>
        </is>
      </c>
      <c r="F254" s="411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3" t="n"/>
      <c r="C255" s="306" t="inlineStr">
        <is>
          <t>14.5.09.11-0101</t>
        </is>
      </c>
      <c r="D255" s="290" t="inlineStr">
        <is>
          <t>Уайт-спирит</t>
        </is>
      </c>
      <c r="E255" s="411" t="inlineStr">
        <is>
          <t>т</t>
        </is>
      </c>
      <c r="F255" s="411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3" t="n"/>
      <c r="C256" s="306" t="inlineStr">
        <is>
          <t>20.2.02.01-0012</t>
        </is>
      </c>
      <c r="D256" s="290" t="inlineStr">
        <is>
          <t>Втулки В22</t>
        </is>
      </c>
      <c r="E256" s="411" t="inlineStr">
        <is>
          <t>1000 шт</t>
        </is>
      </c>
      <c r="F256" s="411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3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1" t="inlineStr">
        <is>
          <t>100 шт</t>
        </is>
      </c>
      <c r="F257" s="411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3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1" t="inlineStr">
        <is>
          <t>т</t>
        </is>
      </c>
      <c r="F258" s="411" t="n">
        <v>0.0035</v>
      </c>
      <c r="G258" s="285" t="n">
        <v>734.5</v>
      </c>
      <c r="H258" s="285">
        <f>ROUND(F258*G258,2)</f>
        <v/>
      </c>
      <c r="I258" s="299" t="n"/>
    </row>
    <row r="259" customFormat="1" s="352">
      <c r="A259" s="293" t="n">
        <v>243</v>
      </c>
      <c r="B259" s="383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1" t="inlineStr">
        <is>
          <t>т</t>
        </is>
      </c>
      <c r="F259" s="411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3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1" t="inlineStr">
        <is>
          <t>100 шт</t>
        </is>
      </c>
      <c r="F260" s="411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3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1" t="inlineStr">
        <is>
          <t>т</t>
        </is>
      </c>
      <c r="F261" s="411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3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1" t="inlineStr">
        <is>
          <t>100 шт</t>
        </is>
      </c>
      <c r="F262" s="411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1">
      <c r="A263" s="293" t="n">
        <v>247</v>
      </c>
      <c r="B263" s="383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1" t="inlineStr">
        <is>
          <t>т</t>
        </is>
      </c>
      <c r="F263" s="411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3" t="n"/>
      <c r="C264" s="306" t="inlineStr">
        <is>
          <t>20.2.02.02-0011</t>
        </is>
      </c>
      <c r="D264" s="290" t="inlineStr">
        <is>
          <t>Заглушки</t>
        </is>
      </c>
      <c r="E264" s="411" t="inlineStr">
        <is>
          <t>10 шт</t>
        </is>
      </c>
      <c r="F264" s="411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3" t="n"/>
      <c r="C265" s="306" t="inlineStr">
        <is>
          <t>14.4.03.03-0002</t>
        </is>
      </c>
      <c r="D265" s="290" t="inlineStr">
        <is>
          <t>Лак битумный: БТ-123</t>
        </is>
      </c>
      <c r="E265" s="411" t="inlineStr">
        <is>
          <t>т</t>
        </is>
      </c>
      <c r="F265" s="411" t="n">
        <v>0.0001</v>
      </c>
      <c r="G265" s="285" t="n">
        <v>7826.9</v>
      </c>
      <c r="H265" s="285">
        <f>ROUND(F265*G265,2)</f>
        <v/>
      </c>
    </row>
    <row r="266" ht="51" customHeight="1" s="351">
      <c r="A266" s="293" t="n">
        <v>250</v>
      </c>
      <c r="B266" s="383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1" t="inlineStr">
        <is>
          <t>т</t>
        </is>
      </c>
      <c r="F266" s="411" t="n">
        <v>0.0001</v>
      </c>
      <c r="G266" s="285" t="n">
        <v>7712</v>
      </c>
      <c r="H266" s="285">
        <f>ROUND(F266*G266,2)</f>
        <v/>
      </c>
    </row>
    <row r="267" ht="25.5" customHeight="1" s="351">
      <c r="A267" s="293" t="n">
        <v>251</v>
      </c>
      <c r="B267" s="383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1" t="inlineStr">
        <is>
          <t>т</t>
        </is>
      </c>
      <c r="F267" s="411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3" t="n"/>
      <c r="C268" s="306" t="inlineStr">
        <is>
          <t>01.7.06.11-0021</t>
        </is>
      </c>
      <c r="D268" s="290" t="inlineStr">
        <is>
          <t>Лента ФУМ</t>
        </is>
      </c>
      <c r="E268" s="411" t="inlineStr">
        <is>
          <t>кг</t>
        </is>
      </c>
      <c r="F268" s="411" t="n">
        <v>0.0012</v>
      </c>
      <c r="G268" s="285" t="n">
        <v>444</v>
      </c>
      <c r="H268" s="285">
        <f>ROUND(F268*G268,2)</f>
        <v/>
      </c>
    </row>
    <row r="269" ht="25.5" customHeight="1" s="351">
      <c r="A269" s="293" t="n">
        <v>253</v>
      </c>
      <c r="B269" s="383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1" t="inlineStr">
        <is>
          <t>м3</t>
        </is>
      </c>
      <c r="F269" s="411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3" t="n"/>
      <c r="C270" s="306" t="inlineStr">
        <is>
          <t>01.7.11.07-0227</t>
        </is>
      </c>
      <c r="D270" s="290" t="inlineStr">
        <is>
          <t>Электроды: УОНИ 13/45</t>
        </is>
      </c>
      <c r="E270" s="411" t="inlineStr">
        <is>
          <t>кг</t>
        </is>
      </c>
      <c r="F270" s="411" t="n">
        <v>0.022</v>
      </c>
      <c r="G270" s="285" t="n">
        <v>15.26</v>
      </c>
      <c r="H270" s="285">
        <f>ROUND(F270*G270,2)</f>
        <v/>
      </c>
    </row>
    <row r="271" ht="51" customHeight="1" s="351">
      <c r="A271" s="293" t="n">
        <v>255</v>
      </c>
      <c r="B271" s="383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1" t="inlineStr">
        <is>
          <t>10 м</t>
        </is>
      </c>
      <c r="F271" s="411" t="n">
        <v>0.0048</v>
      </c>
      <c r="G271" s="285" t="n">
        <v>50.24</v>
      </c>
      <c r="H271" s="285">
        <f>ROUND(F271*G271,2)</f>
        <v/>
      </c>
    </row>
    <row r="272" ht="25.5" customHeight="1" s="351">
      <c r="A272" s="293" t="n">
        <v>256</v>
      </c>
      <c r="B272" s="383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1" t="inlineStr">
        <is>
          <t>м3</t>
        </is>
      </c>
      <c r="F272" s="411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3" t="n"/>
      <c r="C273" s="306" t="inlineStr">
        <is>
          <t>01.7.20.08-0051</t>
        </is>
      </c>
      <c r="D273" s="290" t="inlineStr">
        <is>
          <t>Ветошь</t>
        </is>
      </c>
      <c r="E273" s="411" t="inlineStr">
        <is>
          <t>кг</t>
        </is>
      </c>
      <c r="F273" s="411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3" t="n"/>
      <c r="C274" s="306" t="inlineStr">
        <is>
          <t>01.7.03.01-0001</t>
        </is>
      </c>
      <c r="D274" s="290" t="inlineStr">
        <is>
          <t>Вода</t>
        </is>
      </c>
      <c r="E274" s="411" t="inlineStr">
        <is>
          <t>м3</t>
        </is>
      </c>
      <c r="F274" s="411" t="n">
        <v>0.0106</v>
      </c>
      <c r="G274" s="285" t="n">
        <v>2.44</v>
      </c>
      <c r="H274" s="285">
        <f>ROUND(F274*G274,2)</f>
        <v/>
      </c>
    </row>
    <row r="277">
      <c r="B277" s="350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0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G54" sqref="G53:G54"/>
    </sheetView>
  </sheetViews>
  <sheetFormatPr baseColWidth="8" defaultColWidth="9.140625" defaultRowHeight="15"/>
  <cols>
    <col width="4.140625" customWidth="1" style="351" min="1" max="1"/>
    <col width="36.28515625" customWidth="1" style="351" min="2" max="2"/>
    <col width="18.85546875" customWidth="1" style="351" min="3" max="3"/>
    <col width="18.28515625" customWidth="1" style="351" min="4" max="4"/>
    <col width="18.85546875" customWidth="1" style="351" min="5" max="5"/>
    <col width="9.140625" customWidth="1" style="351" min="6" max="6"/>
    <col width="13.42578125" customWidth="1" style="351" min="7" max="7"/>
    <col width="9.140625" customWidth="1" style="351" min="8" max="11"/>
    <col width="13.5703125" customWidth="1" style="351" min="12" max="12"/>
    <col width="9.140625" customWidth="1" style="351" min="13" max="13"/>
  </cols>
  <sheetData>
    <row r="1">
      <c r="B1" s="357" t="n"/>
      <c r="C1" s="357" t="n"/>
      <c r="D1" s="357" t="n"/>
      <c r="E1" s="357" t="n"/>
    </row>
    <row r="2">
      <c r="B2" s="357" t="n"/>
      <c r="C2" s="357" t="n"/>
      <c r="D2" s="357" t="n"/>
      <c r="E2" s="406" t="inlineStr">
        <is>
          <t>Приложение № 4</t>
        </is>
      </c>
    </row>
    <row r="3">
      <c r="B3" s="357" t="n"/>
      <c r="C3" s="357" t="n"/>
      <c r="D3" s="357" t="n"/>
      <c r="E3" s="357" t="n"/>
    </row>
    <row r="4">
      <c r="B4" s="357" t="n"/>
      <c r="C4" s="357" t="n"/>
      <c r="D4" s="357" t="n"/>
      <c r="E4" s="357" t="n"/>
    </row>
    <row r="5">
      <c r="B5" s="362" t="inlineStr">
        <is>
          <t>Ресурсная модель</t>
        </is>
      </c>
    </row>
    <row r="6">
      <c r="B6" s="276" t="n"/>
      <c r="C6" s="357" t="n"/>
      <c r="D6" s="357" t="n"/>
      <c r="E6" s="357" t="n"/>
    </row>
    <row r="7" ht="25.5" customHeight="1" s="351">
      <c r="B7" s="376" t="inlineStr">
        <is>
          <t>Наименование разрабатываемого показателя УНЦ — Ячейка трёхобмоточного трансформатора Т150/35/НН, мощность 16МВА</t>
        </is>
      </c>
    </row>
    <row r="8">
      <c r="B8" s="387" t="inlineStr">
        <is>
          <t>Единица измерения  — 1 ячейка</t>
        </is>
      </c>
    </row>
    <row r="9">
      <c r="B9" s="276" t="n"/>
      <c r="C9" s="357" t="n"/>
      <c r="D9" s="357" t="n"/>
      <c r="E9" s="357" t="n"/>
    </row>
    <row r="10" ht="51" customHeight="1" s="351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1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1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1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1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1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28" t="n">
        <v>969897.8199999999</v>
      </c>
      <c r="D31" s="320" t="n"/>
      <c r="E31" s="270">
        <f>C31/$C$40</f>
        <v/>
      </c>
    </row>
    <row r="32" ht="25.5" customHeight="1" s="351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1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1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1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1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1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1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7" t="n"/>
      <c r="D42" s="357" t="n"/>
      <c r="E42" s="357" t="n"/>
      <c r="G42" s="271" t="n"/>
    </row>
    <row r="43">
      <c r="B43" s="267" t="inlineStr">
        <is>
          <t>Составил ____________________________  Е. М. Добровольская</t>
        </is>
      </c>
      <c r="C43" s="357" t="n"/>
      <c r="D43" s="357" t="n"/>
      <c r="E43" s="357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7" t="n"/>
      <c r="D44" s="357" t="n"/>
      <c r="E44" s="357" t="n"/>
    </row>
    <row r="45">
      <c r="B45" s="267" t="n"/>
      <c r="C45" s="357" t="n"/>
      <c r="D45" s="357" t="n"/>
      <c r="E45" s="357" t="n"/>
    </row>
    <row r="46">
      <c r="B46" s="267" t="inlineStr">
        <is>
          <t>Проверил ____________________________ А.В. Костянецкая</t>
        </is>
      </c>
      <c r="C46" s="357" t="n"/>
      <c r="D46" s="357" t="n"/>
      <c r="E46" s="357" t="n"/>
    </row>
    <row r="47">
      <c r="B47" s="387" t="inlineStr">
        <is>
          <t>(должность, подпись, инициалы, фамилия)</t>
        </is>
      </c>
      <c r="D47" s="357" t="n"/>
      <c r="E47" s="357" t="n"/>
    </row>
    <row r="49">
      <c r="B49" s="357" t="n"/>
      <c r="C49" s="357" t="n"/>
      <c r="D49" s="357" t="n"/>
      <c r="E49" s="357" t="n"/>
    </row>
    <row r="50">
      <c r="B50" s="357" t="n"/>
      <c r="C50" s="357" t="n"/>
      <c r="D50" s="357" t="n"/>
      <c r="E50" s="35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R285"/>
  <sheetViews>
    <sheetView tabSelected="1" view="pageBreakPreview" topLeftCell="A15" zoomScale="55" zoomScaleSheetLayoutView="55" workbookViewId="0">
      <selection activeCell="W89" sqref="W89"/>
    </sheetView>
  </sheetViews>
  <sheetFormatPr baseColWidth="8" defaultColWidth="9.140625" defaultRowHeight="15" outlineLevelRow="1"/>
  <cols>
    <col width="5.7109375" customWidth="1" style="358" min="1" max="1"/>
    <col width="22.5703125" customWidth="1" style="358" min="2" max="2"/>
    <col width="39.140625" customWidth="1" style="358" min="3" max="3"/>
    <col width="13.5703125" customWidth="1" style="358" min="4" max="4"/>
    <col width="12.7109375" customWidth="1" style="358" min="5" max="5"/>
    <col width="14.5703125" customWidth="1" style="358" min="6" max="6"/>
    <col width="15.85546875" customWidth="1" style="358" min="7" max="7"/>
    <col width="12.7109375" customWidth="1" style="358" min="8" max="8"/>
    <col width="15.85546875" customWidth="1" style="358" min="9" max="9"/>
    <col width="17.5703125" customWidth="1" style="358" min="10" max="10"/>
    <col width="15.7109375" customWidth="1" style="358" min="11" max="11"/>
    <col width="13.85546875" customWidth="1" style="358" min="12" max="12"/>
    <col width="9.140625" customWidth="1" style="351" min="13" max="13"/>
  </cols>
  <sheetData>
    <row r="1" s="351">
      <c r="A1" s="358" t="n"/>
      <c r="B1" s="358" t="n"/>
      <c r="C1" s="358" t="n"/>
      <c r="D1" s="358" t="n"/>
      <c r="E1" s="358" t="n"/>
      <c r="F1" s="358" t="n"/>
      <c r="G1" s="358" t="n"/>
      <c r="H1" s="358" t="n"/>
      <c r="I1" s="358" t="n"/>
      <c r="J1" s="358" t="n"/>
      <c r="K1" s="358" t="n"/>
      <c r="L1" s="358" t="n"/>
      <c r="M1" s="358" t="n"/>
      <c r="N1" s="358" t="n"/>
    </row>
    <row r="2" ht="15.75" customHeight="1" s="351">
      <c r="A2" s="358" t="n"/>
      <c r="B2" s="358" t="n"/>
      <c r="C2" s="358" t="n"/>
      <c r="D2" s="358" t="n"/>
      <c r="E2" s="358" t="n"/>
      <c r="F2" s="358" t="n"/>
      <c r="G2" s="358" t="n"/>
      <c r="H2" s="388" t="inlineStr">
        <is>
          <t>Приложение №5</t>
        </is>
      </c>
      <c r="K2" s="358" t="n"/>
      <c r="L2" s="358" t="n"/>
      <c r="M2" s="358" t="n"/>
      <c r="N2" s="358" t="n"/>
    </row>
    <row r="3" s="351">
      <c r="A3" s="358" t="n"/>
      <c r="B3" s="358" t="n"/>
      <c r="C3" s="358" t="n"/>
      <c r="D3" s="358" t="n"/>
      <c r="E3" s="358" t="n"/>
      <c r="F3" s="358" t="n"/>
      <c r="G3" s="358" t="n"/>
      <c r="H3" s="358" t="n"/>
      <c r="I3" s="358" t="n"/>
      <c r="J3" s="358" t="n"/>
      <c r="K3" s="358" t="n"/>
      <c r="L3" s="358" t="n"/>
      <c r="M3" s="358" t="n"/>
      <c r="N3" s="358" t="n"/>
    </row>
    <row r="4" ht="12.75" customFormat="1" customHeight="1" s="357">
      <c r="A4" s="362" t="inlineStr">
        <is>
          <t>Расчет стоимости СМР и оборудования</t>
        </is>
      </c>
    </row>
    <row r="5" ht="12.75" customFormat="1" customHeight="1" s="357">
      <c r="A5" s="362" t="n"/>
      <c r="B5" s="362" t="n"/>
      <c r="C5" s="414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57">
      <c r="A6" s="232" t="inlineStr">
        <is>
          <t>Наименование разрабатываемого показателя УНЦ</t>
        </is>
      </c>
      <c r="B6" s="231" t="n"/>
      <c r="C6" s="231" t="n"/>
      <c r="D6" s="365" t="inlineStr">
        <is>
          <t>Ячейка трёхобмоточного трансформатора Т150/35/НН, мощность 16МВА</t>
        </is>
      </c>
    </row>
    <row r="7" ht="12.75" customFormat="1" customHeight="1" s="357">
      <c r="A7" s="365" t="inlineStr">
        <is>
          <t>Единица измерения  — 1 ячейка</t>
        </is>
      </c>
      <c r="I7" s="376" t="n"/>
      <c r="J7" s="376" t="n"/>
    </row>
    <row r="8" ht="13.5" customFormat="1" customHeight="1" s="357">
      <c r="A8" s="365" t="n"/>
    </row>
    <row r="9" ht="27" customHeight="1" s="351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58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58" t="n"/>
      <c r="K9" s="358" t="n"/>
      <c r="L9" s="358" t="n"/>
      <c r="M9" s="358" t="n"/>
      <c r="N9" s="358" t="n"/>
    </row>
    <row r="10" ht="28.5" customHeight="1" s="351">
      <c r="A10" s="460" t="n"/>
      <c r="B10" s="460" t="n"/>
      <c r="C10" s="460" t="n"/>
      <c r="D10" s="460" t="n"/>
      <c r="E10" s="460" t="n"/>
      <c r="F10" s="391" t="inlineStr">
        <is>
          <t>на ед. изм.</t>
        </is>
      </c>
      <c r="G10" s="391" t="inlineStr">
        <is>
          <t>общая</t>
        </is>
      </c>
      <c r="H10" s="460" t="n"/>
      <c r="I10" s="391" t="inlineStr">
        <is>
          <t>на ед. изм.</t>
        </is>
      </c>
      <c r="J10" s="391" t="inlineStr">
        <is>
          <t>общая</t>
        </is>
      </c>
      <c r="K10" s="358" t="n"/>
      <c r="L10" s="358" t="n"/>
      <c r="M10" s="358" t="n"/>
      <c r="N10" s="358" t="n"/>
    </row>
    <row r="11" s="351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58" t="n"/>
      <c r="L11" s="358" t="n"/>
      <c r="M11" s="358" t="n"/>
      <c r="N11" s="358" t="n"/>
    </row>
    <row r="12">
      <c r="A12" s="391" t="n"/>
      <c r="B12" s="381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218" t="n"/>
      <c r="J12" s="218" t="n"/>
    </row>
    <row r="13" ht="25.5" customHeight="1" s="351">
      <c r="A13" s="391" t="n">
        <v>1</v>
      </c>
      <c r="B13" s="303" t="inlineStr">
        <is>
          <t>1-3-6</t>
        </is>
      </c>
      <c r="C13" s="398" t="inlineStr">
        <is>
          <t>Затраты труда рабочих-строителей среднего разряда (3,6)</t>
        </is>
      </c>
      <c r="D13" s="391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49" t="n"/>
    </row>
    <row r="14" ht="25.5" customFormat="1" customHeight="1" s="358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401" t="n">
        <v>1</v>
      </c>
      <c r="I14" s="218" t="n"/>
      <c r="J14" s="317">
        <f>SUM(J13:J13)</f>
        <v/>
      </c>
    </row>
    <row r="15" ht="14.25" customFormat="1" customHeight="1" s="358">
      <c r="A15" s="391" t="n"/>
      <c r="B15" s="398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218" t="n"/>
      <c r="J15" s="218" t="n"/>
    </row>
    <row r="16" ht="14.25" customFormat="1" customHeight="1" s="358">
      <c r="A16" s="391" t="n">
        <v>2</v>
      </c>
      <c r="B16" s="391" t="n">
        <v>2</v>
      </c>
      <c r="C16" s="398" t="inlineStr">
        <is>
          <t>Затраты труда машинистов</t>
        </is>
      </c>
      <c r="D16" s="391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401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8">
      <c r="A17" s="391" t="n"/>
      <c r="B17" s="381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218" t="n"/>
      <c r="J17" s="218" t="n"/>
    </row>
    <row r="18" ht="14.25" customFormat="1" customHeight="1" s="358">
      <c r="A18" s="391" t="n"/>
      <c r="B18" s="398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218" t="n"/>
      <c r="J18" s="218" t="n"/>
    </row>
    <row r="19" ht="25.5" customFormat="1" customHeight="1" s="358">
      <c r="A19" s="391" t="n">
        <v>3</v>
      </c>
      <c r="B19" s="303" t="inlineStr">
        <is>
          <t>91.10.01-002</t>
        </is>
      </c>
      <c r="C19" s="398" t="inlineStr">
        <is>
          <t>Агрегаты наполнительно-опрессовочные: до 300 м3/ч</t>
        </is>
      </c>
      <c r="D19" s="391" t="inlineStr">
        <is>
          <t>маш.час</t>
        </is>
      </c>
      <c r="E19" s="229" t="n">
        <v>275.76</v>
      </c>
      <c r="F19" s="400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8">
      <c r="A20" s="391" t="n">
        <v>4</v>
      </c>
      <c r="B20" s="303" t="inlineStr">
        <is>
          <t>91.06.03-058</t>
        </is>
      </c>
      <c r="C20" s="398" t="inlineStr">
        <is>
          <t>Лебедки электрические тяговым усилием: 156,96 кН (16 т)</t>
        </is>
      </c>
      <c r="D20" s="391" t="inlineStr">
        <is>
          <t>маш.час</t>
        </is>
      </c>
      <c r="E20" s="229" t="n">
        <v>299.4</v>
      </c>
      <c r="F20" s="400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8">
      <c r="A21" s="391" t="n">
        <v>5</v>
      </c>
      <c r="B21" s="303" t="inlineStr">
        <is>
          <t>91.05.05-014</t>
        </is>
      </c>
      <c r="C21" s="398" t="inlineStr">
        <is>
          <t>Краны на автомобильном ходу, грузоподъемность 10 т</t>
        </is>
      </c>
      <c r="D21" s="391" t="inlineStr">
        <is>
          <t>маш.час</t>
        </is>
      </c>
      <c r="E21" s="229" t="n">
        <v>334.29</v>
      </c>
      <c r="F21" s="400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8">
      <c r="A22" s="391" t="n">
        <v>6</v>
      </c>
      <c r="B22" s="303" t="inlineStr">
        <is>
          <t>91.18.01-007</t>
        </is>
      </c>
      <c r="C22" s="39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1" t="inlineStr">
        <is>
          <t>маш.час</t>
        </is>
      </c>
      <c r="E22" s="229" t="n">
        <v>156.76</v>
      </c>
      <c r="F22" s="400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8">
      <c r="A23" s="391" t="n">
        <v>7</v>
      </c>
      <c r="B23" s="303" t="inlineStr">
        <is>
          <t>91.01.05-085</t>
        </is>
      </c>
      <c r="C23" s="398" t="inlineStr">
        <is>
          <t>Экскаваторы одноковшовые дизельные на гусеничном ходу, емкость ковша 0,5 м3</t>
        </is>
      </c>
      <c r="D23" s="391" t="inlineStr">
        <is>
          <t>маш.час</t>
        </is>
      </c>
      <c r="E23" s="229" t="n">
        <v>135.45</v>
      </c>
      <c r="F23" s="400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8">
      <c r="A24" s="391" t="n">
        <v>8</v>
      </c>
      <c r="B24" s="303" t="inlineStr">
        <is>
          <t>91.21.22-431</t>
        </is>
      </c>
      <c r="C24" s="398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1" t="inlineStr">
        <is>
          <t>маш.час</t>
        </is>
      </c>
      <c r="E24" s="229" t="n">
        <v>668</v>
      </c>
      <c r="F24" s="400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8">
      <c r="A25" s="391" t="n">
        <v>9</v>
      </c>
      <c r="B25" s="303" t="inlineStr">
        <is>
          <t>91.21.22-432</t>
        </is>
      </c>
      <c r="C25" s="398" t="inlineStr">
        <is>
          <t>Установка вакуумной обработки трансформаторного масла</t>
        </is>
      </c>
      <c r="D25" s="391" t="inlineStr">
        <is>
          <t>маш.час</t>
        </is>
      </c>
      <c r="E25" s="229" t="n">
        <v>95.28</v>
      </c>
      <c r="F25" s="400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8">
      <c r="A26" s="391" t="n">
        <v>10</v>
      </c>
      <c r="B26" s="303" t="inlineStr">
        <is>
          <t>91.19.12-021</t>
        </is>
      </c>
      <c r="C26" s="398" t="inlineStr">
        <is>
          <t>Насос вакуумный: 3,6 м3/мин</t>
        </is>
      </c>
      <c r="D26" s="391" t="inlineStr">
        <is>
          <t>маш.час</t>
        </is>
      </c>
      <c r="E26" s="229" t="n">
        <v>756</v>
      </c>
      <c r="F26" s="400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8">
      <c r="A27" s="391" t="n">
        <v>11</v>
      </c>
      <c r="B27" s="303" t="inlineStr">
        <is>
          <t>91.14.02-001</t>
        </is>
      </c>
      <c r="C27" s="398" t="inlineStr">
        <is>
          <t>Автомобили бортовые, грузоподъемность: до 5 т</t>
        </is>
      </c>
      <c r="D27" s="391" t="inlineStr">
        <is>
          <t>маш.час</t>
        </is>
      </c>
      <c r="E27" s="229" t="n">
        <v>71.94</v>
      </c>
      <c r="F27" s="400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  <c r="R27" s="358" t="inlineStr">
        <is>
          <t> </t>
        </is>
      </c>
    </row>
    <row r="28" ht="26.25" customFormat="1" customHeight="1" s="358">
      <c r="A28" s="391" t="n">
        <v>12</v>
      </c>
      <c r="B28" s="303" t="inlineStr">
        <is>
          <t>91.21.18-011</t>
        </is>
      </c>
      <c r="C28" s="398" t="inlineStr">
        <is>
          <t>Маслоподогреватель</t>
        </is>
      </c>
      <c r="D28" s="391" t="inlineStr">
        <is>
          <t>маш.час</t>
        </is>
      </c>
      <c r="E28" s="229" t="n">
        <v>113.69</v>
      </c>
      <c r="F28" s="400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8">
      <c r="A29" s="391" t="n"/>
      <c r="B29" s="391" t="n"/>
      <c r="C29" s="398" t="inlineStr">
        <is>
          <t>Итого основные машины и механизмы</t>
        </is>
      </c>
      <c r="D29" s="391" t="n"/>
      <c r="E29" s="229" t="n"/>
      <c r="F29" s="317" t="n"/>
      <c r="G29" s="317">
        <f>SUM(G19:G28)</f>
        <v/>
      </c>
      <c r="H29" s="401">
        <f>G29/G90</f>
        <v/>
      </c>
      <c r="I29" s="219" t="n"/>
      <c r="J29" s="317">
        <f>SUM(J19:J28)</f>
        <v/>
      </c>
    </row>
    <row r="30" hidden="1" outlineLevel="1" ht="14.25" customFormat="1" customHeight="1" s="358">
      <c r="A30" s="391" t="n">
        <v>13</v>
      </c>
      <c r="B30" s="303" t="inlineStr">
        <is>
          <t>91.19.08-004</t>
        </is>
      </c>
      <c r="C30" s="398" t="inlineStr">
        <is>
          <t>Насосы мощностью: 4 кВт</t>
        </is>
      </c>
      <c r="D30" s="391" t="inlineStr">
        <is>
          <t>маш.час</t>
        </is>
      </c>
      <c r="E30" s="229" t="n">
        <v>1426.43</v>
      </c>
      <c r="F30" s="400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8">
      <c r="A31" s="391" t="n">
        <v>14</v>
      </c>
      <c r="B31" s="303" t="inlineStr">
        <is>
          <t>91.06.06-042</t>
        </is>
      </c>
      <c r="C31" s="398" t="inlineStr">
        <is>
          <t>Подъемники гидравлические высотой подъема: 10 м</t>
        </is>
      </c>
      <c r="D31" s="391" t="inlineStr">
        <is>
          <t>маш.час</t>
        </is>
      </c>
      <c r="E31" s="229" t="n">
        <v>121.18</v>
      </c>
      <c r="F31" s="400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8">
      <c r="A32" s="391" t="n">
        <v>15</v>
      </c>
      <c r="B32" s="303" t="inlineStr">
        <is>
          <t>91.01.01-034</t>
        </is>
      </c>
      <c r="C32" s="398" t="inlineStr">
        <is>
          <t>Бульдозеры, мощность 59 кВт (80 л.с.)</t>
        </is>
      </c>
      <c r="D32" s="391" t="inlineStr">
        <is>
          <t>маш.час</t>
        </is>
      </c>
      <c r="E32" s="229" t="n">
        <v>54.68</v>
      </c>
      <c r="F32" s="400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8">
      <c r="A33" s="391" t="n">
        <v>16</v>
      </c>
      <c r="B33" s="303" t="n">
        <v>21202</v>
      </c>
      <c r="C33" s="398" t="inlineStr">
        <is>
          <t>Краны на гусеничном ходу при работе на монтаже технологического оборудования 25 т</t>
        </is>
      </c>
      <c r="D33" s="391" t="inlineStr">
        <is>
          <t>маш.час</t>
        </is>
      </c>
      <c r="E33" s="229" t="n">
        <v>22.29</v>
      </c>
      <c r="F33" s="400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8">
      <c r="A34" s="391" t="n">
        <v>17</v>
      </c>
      <c r="B34" s="303" t="n">
        <v>50101</v>
      </c>
      <c r="C34" s="39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1" t="inlineStr">
        <is>
          <t>маш.час</t>
        </is>
      </c>
      <c r="E34" s="229" t="n">
        <v>33.85</v>
      </c>
      <c r="F34" s="400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8">
      <c r="A35" s="391" t="n">
        <v>18</v>
      </c>
      <c r="B35" s="303" t="n">
        <v>60247</v>
      </c>
      <c r="C35" s="398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1" t="inlineStr">
        <is>
          <t>маш.час</t>
        </is>
      </c>
      <c r="E35" s="229" t="n">
        <v>26.27</v>
      </c>
      <c r="F35" s="400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8">
      <c r="A36" s="391" t="n">
        <v>19</v>
      </c>
      <c r="B36" s="303" t="inlineStr">
        <is>
          <t>91.21.22-438</t>
        </is>
      </c>
      <c r="C36" s="398" t="inlineStr">
        <is>
          <t>Установка: передвижная цеолитовая</t>
        </is>
      </c>
      <c r="D36" s="391" t="inlineStr">
        <is>
          <t>маш.час</t>
        </is>
      </c>
      <c r="E36" s="229" t="n">
        <v>56.19</v>
      </c>
      <c r="F36" s="400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8">
      <c r="A37" s="391" t="n">
        <v>20</v>
      </c>
      <c r="B37" s="303" t="inlineStr">
        <is>
          <t>91.01.01-035</t>
        </is>
      </c>
      <c r="C37" s="398" t="inlineStr">
        <is>
          <t>Бульдозеры, мощность 79 кВт (108 л.с.)</t>
        </is>
      </c>
      <c r="D37" s="391" t="inlineStr">
        <is>
          <t>маш.час</t>
        </is>
      </c>
      <c r="E37" s="229" t="n">
        <v>25.1</v>
      </c>
      <c r="F37" s="400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8">
      <c r="A38" s="391" t="n">
        <v>21</v>
      </c>
      <c r="B38" s="303" t="inlineStr">
        <is>
          <t>91.09.12-101</t>
        </is>
      </c>
      <c r="C38" s="398" t="inlineStr">
        <is>
          <t>Станок рельсорезный</t>
        </is>
      </c>
      <c r="D38" s="391" t="inlineStr">
        <is>
          <t>маш.час</t>
        </is>
      </c>
      <c r="E38" s="229" t="n">
        <v>72.11</v>
      </c>
      <c r="F38" s="400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8">
      <c r="A39" s="391" t="n">
        <v>22</v>
      </c>
      <c r="B39" s="303" t="inlineStr">
        <is>
          <t>91.05.06-012</t>
        </is>
      </c>
      <c r="C39" s="398" t="inlineStr">
        <is>
          <t>Краны на гусеничном ходу, грузоподъемность до 16 т</t>
        </is>
      </c>
      <c r="D39" s="391" t="inlineStr">
        <is>
          <t>маш.час</t>
        </is>
      </c>
      <c r="E39" s="229" t="n">
        <v>12.25</v>
      </c>
      <c r="F39" s="400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8">
      <c r="A40" s="391" t="n">
        <v>23</v>
      </c>
      <c r="B40" s="303" t="inlineStr">
        <is>
          <t>91.21.18-031</t>
        </is>
      </c>
      <c r="C40" s="398" t="inlineStr">
        <is>
          <t>Установка: "Суховей"</t>
        </is>
      </c>
      <c r="D40" s="391" t="inlineStr">
        <is>
          <t>маш.час</t>
        </is>
      </c>
      <c r="E40" s="229" t="n">
        <v>82.40000000000001</v>
      </c>
      <c r="F40" s="400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8">
      <c r="A41" s="391" t="n">
        <v>24</v>
      </c>
      <c r="B41" s="303" t="inlineStr">
        <is>
          <t>91.16.01-002</t>
        </is>
      </c>
      <c r="C41" s="398" t="inlineStr">
        <is>
          <t>Электростанции передвижные, мощность 4 кВт</t>
        </is>
      </c>
      <c r="D41" s="391" t="inlineStr">
        <is>
          <t>маш.час</t>
        </is>
      </c>
      <c r="E41" s="229" t="n">
        <v>36.05</v>
      </c>
      <c r="F41" s="400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8">
      <c r="A42" s="391" t="n">
        <v>25</v>
      </c>
      <c r="B42" s="303" t="n">
        <v>150202</v>
      </c>
      <c r="C42" s="398" t="inlineStr">
        <is>
          <t>Агрегаты сварочные двухпостовые для ручной сварки: на тракторе 79 кВт (108 л.с.)</t>
        </is>
      </c>
      <c r="D42" s="391" t="inlineStr">
        <is>
          <t>маш.час</t>
        </is>
      </c>
      <c r="E42" s="229" t="n">
        <v>6.66</v>
      </c>
      <c r="F42" s="400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8">
      <c r="A43" s="391" t="n">
        <v>26</v>
      </c>
      <c r="B43" s="303" t="inlineStr">
        <is>
          <t>91.17.04-233</t>
        </is>
      </c>
      <c r="C43" s="398" t="inlineStr">
        <is>
          <t>Установки для сварки: ручной дуговой (постоянного тока)</t>
        </is>
      </c>
      <c r="D43" s="391" t="inlineStr">
        <is>
          <t>маш.час</t>
        </is>
      </c>
      <c r="E43" s="229" t="n">
        <v>90.26000000000001</v>
      </c>
      <c r="F43" s="400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8">
      <c r="A44" s="391" t="n">
        <v>27</v>
      </c>
      <c r="B44" s="303" t="n">
        <v>10312</v>
      </c>
      <c r="C44" s="398" t="inlineStr">
        <is>
          <t>Тракторы на гусеничном ходу при работе на других видах строительства 79 кВт (108 л.с.)</t>
        </is>
      </c>
      <c r="D44" s="391" t="inlineStr">
        <is>
          <t>маш.час</t>
        </is>
      </c>
      <c r="E44" s="229" t="n">
        <v>7.98</v>
      </c>
      <c r="F44" s="400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8">
      <c r="A45" s="391" t="n">
        <v>28</v>
      </c>
      <c r="B45" s="303" t="n">
        <v>21141</v>
      </c>
      <c r="C45" s="398" t="inlineStr">
        <is>
          <t>Краны на автомобильном ходу при работе на других видах строительства 10 т</t>
        </is>
      </c>
      <c r="D45" s="391" t="inlineStr">
        <is>
          <t>маш.час</t>
        </is>
      </c>
      <c r="E45" s="229" t="n">
        <v>5.35</v>
      </c>
      <c r="F45" s="400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8">
      <c r="A46" s="391" t="n">
        <v>29</v>
      </c>
      <c r="B46" s="303" t="inlineStr">
        <is>
          <t>91.06.01-003</t>
        </is>
      </c>
      <c r="C46" s="398" t="inlineStr">
        <is>
          <t>Домкраты гидравлические, грузоподъемность 63-100 т</t>
        </is>
      </c>
      <c r="D46" s="391" t="inlineStr">
        <is>
          <t>маш.час</t>
        </is>
      </c>
      <c r="E46" s="229" t="n">
        <v>628.72</v>
      </c>
      <c r="F46" s="400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8">
      <c r="A47" s="391" t="n">
        <v>30</v>
      </c>
      <c r="B47" s="303" t="inlineStr">
        <is>
          <t>91.05.01-017</t>
        </is>
      </c>
      <c r="C47" s="398" t="inlineStr">
        <is>
          <t>Краны башенные, грузоподъемность 8 т</t>
        </is>
      </c>
      <c r="D47" s="391" t="inlineStr">
        <is>
          <t>маш.час</t>
        </is>
      </c>
      <c r="E47" s="229" t="n">
        <v>6.16</v>
      </c>
      <c r="F47" s="400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8">
      <c r="A48" s="391" t="n">
        <v>31</v>
      </c>
      <c r="B48" s="303" t="n">
        <v>21243</v>
      </c>
      <c r="C48" s="398" t="inlineStr">
        <is>
          <t>Краны на гусеничном ходу при работе на других видах строительства до 16 т</t>
        </is>
      </c>
      <c r="D48" s="391" t="inlineStr">
        <is>
          <t>маш.час</t>
        </is>
      </c>
      <c r="E48" s="229" t="n">
        <v>4.72</v>
      </c>
      <c r="F48" s="400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8">
      <c r="A49" s="391" t="n">
        <v>32</v>
      </c>
      <c r="B49" s="303" t="n">
        <v>150701</v>
      </c>
      <c r="C49" s="398" t="inlineStr">
        <is>
          <t>Трубоукладчики для труб диаметром: до 400 мм грузоподъемностью 6,3 т</t>
        </is>
      </c>
      <c r="D49" s="391" t="inlineStr">
        <is>
          <t>маш.час</t>
        </is>
      </c>
      <c r="E49" s="229" t="n">
        <v>2.81</v>
      </c>
      <c r="F49" s="400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8">
      <c r="A50" s="391" t="n">
        <v>33</v>
      </c>
      <c r="B50" s="303" t="inlineStr">
        <is>
          <t>91.14.02-002</t>
        </is>
      </c>
      <c r="C50" s="398" t="inlineStr">
        <is>
          <t>Автомобили бортовые, грузоподъемность: до 8 т</t>
        </is>
      </c>
      <c r="D50" s="391" t="inlineStr">
        <is>
          <t>маш.час</t>
        </is>
      </c>
      <c r="E50" s="229" t="n">
        <v>4.04</v>
      </c>
      <c r="F50" s="400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8">
      <c r="A51" s="391" t="n">
        <v>34</v>
      </c>
      <c r="B51" s="303" t="n">
        <v>41000</v>
      </c>
      <c r="C51" s="398" t="inlineStr">
        <is>
          <t>Преобразователи сварочные с номинальным сварочным током 315-500 А</t>
        </is>
      </c>
      <c r="D51" s="391" t="inlineStr">
        <is>
          <t>маш.час</t>
        </is>
      </c>
      <c r="E51" s="229" t="n">
        <v>27.4</v>
      </c>
      <c r="F51" s="400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8">
      <c r="A52" s="391" t="n">
        <v>35</v>
      </c>
      <c r="B52" s="303" t="n">
        <v>60248</v>
      </c>
      <c r="C52" s="398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1" t="inlineStr">
        <is>
          <t>маш.час</t>
        </is>
      </c>
      <c r="E52" s="229" t="n">
        <v>2.65</v>
      </c>
      <c r="F52" s="400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8">
      <c r="A53" s="391" t="n">
        <v>36</v>
      </c>
      <c r="B53" s="303" t="n">
        <v>400001</v>
      </c>
      <c r="C53" s="398" t="inlineStr">
        <is>
          <t>Автомобили бортовые, грузоподъемность до 5 т</t>
        </is>
      </c>
      <c r="D53" s="391" t="inlineStr">
        <is>
          <t>маш.час</t>
        </is>
      </c>
      <c r="E53" s="229" t="n">
        <v>3.32</v>
      </c>
      <c r="F53" s="400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8">
      <c r="A54" s="391" t="n">
        <v>37</v>
      </c>
      <c r="B54" s="303" t="n">
        <v>70149</v>
      </c>
      <c r="C54" s="398" t="inlineStr">
        <is>
          <t>Бульдозеры при работе на других видах строительства 79 кВт (108 л.с.)</t>
        </is>
      </c>
      <c r="D54" s="391" t="inlineStr">
        <is>
          <t>маш.час</t>
        </is>
      </c>
      <c r="E54" s="229" t="n">
        <v>3.15</v>
      </c>
      <c r="F54" s="400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8">
      <c r="A55" s="391" t="n">
        <v>38</v>
      </c>
      <c r="B55" s="303" t="n">
        <v>40502</v>
      </c>
      <c r="C55" s="398" t="inlineStr">
        <is>
          <t>Установки для сварки ручной дуговой (постоянного тока)</t>
        </is>
      </c>
      <c r="D55" s="391" t="inlineStr">
        <is>
          <t>маш.час</t>
        </is>
      </c>
      <c r="E55" s="229" t="n">
        <v>23.48</v>
      </c>
      <c r="F55" s="400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8">
      <c r="A56" s="391" t="n">
        <v>39</v>
      </c>
      <c r="B56" s="303" t="inlineStr">
        <is>
          <t>91.21.22-091</t>
        </is>
      </c>
      <c r="C56" s="398" t="inlineStr">
        <is>
          <t>Выпрямитель полупроводниковый для подогрева трансформаторов</t>
        </is>
      </c>
      <c r="D56" s="391" t="inlineStr">
        <is>
          <t>маш.час</t>
        </is>
      </c>
      <c r="E56" s="229" t="n">
        <v>46.4</v>
      </c>
      <c r="F56" s="400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8">
      <c r="A57" s="391" t="n">
        <v>40</v>
      </c>
      <c r="B57" s="303" t="inlineStr">
        <is>
          <t>91.21.22-491</t>
        </is>
      </c>
      <c r="C57" s="398" t="inlineStr">
        <is>
          <t>Шинотрубогиб</t>
        </is>
      </c>
      <c r="D57" s="391" t="inlineStr">
        <is>
          <t>маш.час</t>
        </is>
      </c>
      <c r="E57" s="229" t="n">
        <v>9.42</v>
      </c>
      <c r="F57" s="400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8">
      <c r="A58" s="391" t="n">
        <v>41</v>
      </c>
      <c r="B58" s="303" t="inlineStr">
        <is>
          <t>91.15.03-014</t>
        </is>
      </c>
      <c r="C58" s="398" t="inlineStr">
        <is>
          <t>Тракторы на пневмоколесном ходу, мощность 59 кВт (80 л.с.)</t>
        </is>
      </c>
      <c r="D58" s="391" t="inlineStr">
        <is>
          <t>маш.час</t>
        </is>
      </c>
      <c r="E58" s="229" t="n">
        <v>1.76</v>
      </c>
      <c r="F58" s="400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8">
      <c r="A59" s="391" t="n">
        <v>42</v>
      </c>
      <c r="B59" s="303" t="inlineStr">
        <is>
          <t>91.08.04-021</t>
        </is>
      </c>
      <c r="C59" s="398" t="inlineStr">
        <is>
          <t>Котлы битумные: передвижные 400 л</t>
        </is>
      </c>
      <c r="D59" s="391" t="inlineStr">
        <is>
          <t>маш.час</t>
        </is>
      </c>
      <c r="E59" s="229" t="n">
        <v>3.76</v>
      </c>
      <c r="F59" s="400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8">
      <c r="A60" s="391" t="n">
        <v>43</v>
      </c>
      <c r="B60" s="303" t="inlineStr">
        <is>
          <t>91.08.09-023</t>
        </is>
      </c>
      <c r="C60" s="398" t="inlineStr">
        <is>
          <t>Трамбовки пневматические при работе от: передвижных компрессорных станций</t>
        </is>
      </c>
      <c r="D60" s="391" t="inlineStr">
        <is>
          <t>маш.час</t>
        </is>
      </c>
      <c r="E60" s="229" t="n">
        <v>204.99</v>
      </c>
      <c r="F60" s="400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8">
      <c r="A61" s="391" t="n">
        <v>44</v>
      </c>
      <c r="B61" s="303" t="inlineStr">
        <is>
          <t>91.19.02-002</t>
        </is>
      </c>
      <c r="C61" s="398" t="inlineStr">
        <is>
          <t>Маслонасосы шестеренные, производительность м3/час: 2,3</t>
        </is>
      </c>
      <c r="D61" s="391" t="inlineStr">
        <is>
          <t>маш.час</t>
        </is>
      </c>
      <c r="E61" s="229" t="n">
        <v>99.56999999999999</v>
      </c>
      <c r="F61" s="400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8">
      <c r="A62" s="391" t="n">
        <v>45</v>
      </c>
      <c r="B62" s="303" t="n">
        <v>31812</v>
      </c>
      <c r="C62" s="398" t="inlineStr">
        <is>
          <t>Погрузчики одноковшовые универсальные фронтальные пневмоколесные 3 т</t>
        </is>
      </c>
      <c r="D62" s="391" t="inlineStr">
        <is>
          <t>маш.час</t>
        </is>
      </c>
      <c r="E62" s="229" t="n">
        <v>0.96</v>
      </c>
      <c r="F62" s="400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8">
      <c r="A63" s="391" t="n">
        <v>46</v>
      </c>
      <c r="B63" s="303" t="n">
        <v>331100</v>
      </c>
      <c r="C63" s="398" t="inlineStr">
        <is>
          <t>Трамбовки пневматические при работе от: передвижных компрессорных станций</t>
        </is>
      </c>
      <c r="D63" s="391" t="inlineStr">
        <is>
          <t>маш.час</t>
        </is>
      </c>
      <c r="E63" s="229" t="n">
        <v>120.95</v>
      </c>
      <c r="F63" s="400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8">
      <c r="A64" s="391" t="n">
        <v>47</v>
      </c>
      <c r="B64" s="303" t="n">
        <v>40102</v>
      </c>
      <c r="C64" s="398" t="inlineStr">
        <is>
          <t>Электростанции передвижные 4 кВт</t>
        </is>
      </c>
      <c r="D64" s="391" t="inlineStr">
        <is>
          <t>маш.час</t>
        </is>
      </c>
      <c r="E64" s="229" t="n">
        <v>2.33</v>
      </c>
      <c r="F64" s="400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8">
      <c r="A65" s="391" t="n">
        <v>48</v>
      </c>
      <c r="B65" s="303" t="n">
        <v>42901</v>
      </c>
      <c r="C65" s="39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1" t="inlineStr">
        <is>
          <t>маш.час</t>
        </is>
      </c>
      <c r="E65" s="229" t="n">
        <v>2.13</v>
      </c>
      <c r="F65" s="400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8">
      <c r="A66" s="391" t="n">
        <v>49</v>
      </c>
      <c r="B66" s="303" t="inlineStr">
        <is>
          <t>91.05.01-025</t>
        </is>
      </c>
      <c r="C66" s="398" t="inlineStr">
        <is>
          <t>Краны башенные, грузоподъемность 25-75 т</t>
        </is>
      </c>
      <c r="D66" s="391" t="inlineStr">
        <is>
          <t>маш.час</t>
        </is>
      </c>
      <c r="E66" s="229" t="n">
        <v>0.17</v>
      </c>
      <c r="F66" s="400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8">
      <c r="A67" s="391" t="n">
        <v>50</v>
      </c>
      <c r="B67" s="303" t="inlineStr">
        <is>
          <t>91.05.02-005</t>
        </is>
      </c>
      <c r="C67" s="398" t="inlineStr">
        <is>
          <t>Краны козловые, грузоподъемность 32 т</t>
        </is>
      </c>
      <c r="D67" s="391" t="inlineStr">
        <is>
          <t>маш.час</t>
        </is>
      </c>
      <c r="E67" s="229" t="n">
        <v>0.43</v>
      </c>
      <c r="F67" s="400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8">
      <c r="A68" s="391" t="n">
        <v>51</v>
      </c>
      <c r="B68" s="303" t="inlineStr">
        <is>
          <t>91.21.18-051</t>
        </is>
      </c>
      <c r="C68" s="398" t="inlineStr">
        <is>
          <t>Шкаф сушильный</t>
        </is>
      </c>
      <c r="D68" s="391" t="inlineStr">
        <is>
          <t>маш.час</t>
        </is>
      </c>
      <c r="E68" s="229" t="n">
        <v>18.56</v>
      </c>
      <c r="F68" s="400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8">
      <c r="A69" s="391" t="n">
        <v>52</v>
      </c>
      <c r="B69" s="303" t="n">
        <v>330301</v>
      </c>
      <c r="C69" s="398" t="inlineStr">
        <is>
          <t>Машины шлифовальные: электрические</t>
        </is>
      </c>
      <c r="D69" s="391" t="inlineStr">
        <is>
          <t>маш.час</t>
        </is>
      </c>
      <c r="E69" s="229" t="n">
        <v>7.56</v>
      </c>
      <c r="F69" s="400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8">
      <c r="A70" s="391" t="n">
        <v>53</v>
      </c>
      <c r="B70" s="303" t="inlineStr">
        <is>
          <t>91.19.10-031</t>
        </is>
      </c>
      <c r="C70" s="398" t="inlineStr">
        <is>
          <t>Станция насосная для привода гидродомкратов</t>
        </is>
      </c>
      <c r="D70" s="391" t="inlineStr">
        <is>
          <t>маш.час</t>
        </is>
      </c>
      <c r="E70" s="229" t="n">
        <v>18.1</v>
      </c>
      <c r="F70" s="400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8">
      <c r="A71" s="391" t="n">
        <v>54</v>
      </c>
      <c r="B71" s="303" t="n">
        <v>30304</v>
      </c>
      <c r="C71" s="398" t="inlineStr">
        <is>
          <t>Лебедки ручные и рычажные тяговым усилием 29,43 кН (3 т)</t>
        </is>
      </c>
      <c r="D71" s="391" t="inlineStr">
        <is>
          <t>маш.час</t>
        </is>
      </c>
      <c r="E71" s="229" t="n">
        <v>14.8</v>
      </c>
      <c r="F71" s="400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8">
      <c r="A72" s="391" t="n">
        <v>55</v>
      </c>
      <c r="B72" s="303" t="inlineStr">
        <is>
          <t>91.14.03-001</t>
        </is>
      </c>
      <c r="C72" s="398" t="inlineStr">
        <is>
          <t>Автомобиль-самосвал, грузоподъемность: до 7 т</t>
        </is>
      </c>
      <c r="D72" s="391" t="inlineStr">
        <is>
          <t>маш.час</t>
        </is>
      </c>
      <c r="E72" s="229" t="n">
        <v>0.14</v>
      </c>
      <c r="F72" s="400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8">
      <c r="A73" s="391" t="n">
        <v>56</v>
      </c>
      <c r="B73" s="303" t="n">
        <v>70117</v>
      </c>
      <c r="C73" s="398" t="inlineStr">
        <is>
          <t>Бульдозеры при работе на сооружении магистральных трубопроводов 96 кВт (130 л.с.)</t>
        </is>
      </c>
      <c r="D73" s="391" t="inlineStr">
        <is>
          <t>маш.час</t>
        </is>
      </c>
      <c r="E73" s="229" t="n">
        <v>0.08</v>
      </c>
      <c r="F73" s="400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8">
      <c r="A74" s="391" t="n">
        <v>57</v>
      </c>
      <c r="B74" s="303" t="n">
        <v>151700</v>
      </c>
      <c r="C74" s="398" t="inlineStr">
        <is>
          <t>Установки для подогрева стыков</t>
        </is>
      </c>
      <c r="D74" s="391" t="inlineStr">
        <is>
          <t>маш.час</t>
        </is>
      </c>
      <c r="E74" s="229" t="n">
        <v>0.31</v>
      </c>
      <c r="F74" s="400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8">
      <c r="A75" s="391" t="n">
        <v>58</v>
      </c>
      <c r="B75" s="303" t="n">
        <v>30101</v>
      </c>
      <c r="C75" s="398" t="inlineStr">
        <is>
          <t>Автопогрузчики 5 т</t>
        </is>
      </c>
      <c r="D75" s="391" t="inlineStr">
        <is>
          <t>маш.час</t>
        </is>
      </c>
      <c r="E75" s="229" t="n">
        <v>0.12</v>
      </c>
      <c r="F75" s="400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8">
      <c r="A76" s="391" t="n">
        <v>59</v>
      </c>
      <c r="B76" s="303" t="n">
        <v>30501</v>
      </c>
      <c r="C76" s="398" t="inlineStr">
        <is>
          <t>Лебедки тракторные тяговым усилием 78,48 кН (8 т)</t>
        </is>
      </c>
      <c r="D76" s="391" t="inlineStr">
        <is>
          <t>маш.час</t>
        </is>
      </c>
      <c r="E76" s="229" t="n">
        <v>0.96</v>
      </c>
      <c r="F76" s="400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8">
      <c r="A77" s="391" t="n">
        <v>60</v>
      </c>
      <c r="B77" s="303" t="inlineStr">
        <is>
          <t>91.07.04-001</t>
        </is>
      </c>
      <c r="C77" s="398" t="inlineStr">
        <is>
          <t>Вибратор глубинный</t>
        </is>
      </c>
      <c r="D77" s="391" t="inlineStr">
        <is>
          <t>маш.час</t>
        </is>
      </c>
      <c r="E77" s="229" t="n">
        <v>4.32</v>
      </c>
      <c r="F77" s="400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8">
      <c r="A78" s="391" t="n">
        <v>61</v>
      </c>
      <c r="B78" s="303" t="n">
        <v>40504</v>
      </c>
      <c r="C78" s="398" t="inlineStr">
        <is>
          <t>Аппарат для газовой сварки и резки</t>
        </is>
      </c>
      <c r="D78" s="391" t="inlineStr">
        <is>
          <t>маш.час</t>
        </is>
      </c>
      <c r="E78" s="229" t="n">
        <v>6.54</v>
      </c>
      <c r="F78" s="400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8">
      <c r="A79" s="391" t="n">
        <v>62</v>
      </c>
      <c r="B79" s="303" t="n">
        <v>111100</v>
      </c>
      <c r="C79" s="398" t="inlineStr">
        <is>
          <t>Вибратор глубинный</t>
        </is>
      </c>
      <c r="D79" s="391" t="inlineStr">
        <is>
          <t>маш.час</t>
        </is>
      </c>
      <c r="E79" s="229" t="n">
        <v>4.11</v>
      </c>
      <c r="F79" s="400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8">
      <c r="A80" s="391" t="n">
        <v>63</v>
      </c>
      <c r="B80" s="303" t="inlineStr">
        <is>
          <t>91.21.01-012</t>
        </is>
      </c>
      <c r="C80" s="398" t="inlineStr">
        <is>
          <t>Агрегаты окрасочные высокого давления для окраски поверхностей конструкций, мощность 1 кВт</t>
        </is>
      </c>
      <c r="D80" s="391" t="inlineStr">
        <is>
          <t>маш.час</t>
        </is>
      </c>
      <c r="E80" s="229" t="n">
        <v>0.93</v>
      </c>
      <c r="F80" s="400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8">
      <c r="A81" s="391" t="n">
        <v>64</v>
      </c>
      <c r="B81" s="303" t="n">
        <v>41401</v>
      </c>
      <c r="C81" s="398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1" t="inlineStr">
        <is>
          <t>маш.час</t>
        </is>
      </c>
      <c r="E81" s="229" t="n">
        <v>1.23</v>
      </c>
      <c r="F81" s="400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8">
      <c r="A82" s="391" t="n">
        <v>65</v>
      </c>
      <c r="B82" s="303" t="n">
        <v>42400</v>
      </c>
      <c r="C82" s="398" t="inlineStr">
        <is>
          <t>Узлы вакуумные испытательные для контроля герметичности шва</t>
        </is>
      </c>
      <c r="D82" s="391" t="inlineStr">
        <is>
          <t>маш.час</t>
        </is>
      </c>
      <c r="E82" s="229" t="n">
        <v>0.32</v>
      </c>
      <c r="F82" s="400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8">
      <c r="A83" s="391" t="n">
        <v>66</v>
      </c>
      <c r="B83" s="303" t="inlineStr">
        <is>
          <t>91.06.05-011</t>
        </is>
      </c>
      <c r="C83" s="398" t="inlineStr">
        <is>
          <t>Погрузчик, грузоподъемность 5 т</t>
        </is>
      </c>
      <c r="D83" s="391" t="inlineStr">
        <is>
          <t>маш.час</t>
        </is>
      </c>
      <c r="E83" s="229" t="n">
        <v>0.04</v>
      </c>
      <c r="F83" s="400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8">
      <c r="A84" s="391" t="n">
        <v>67</v>
      </c>
      <c r="B84" s="303" t="inlineStr">
        <is>
          <t>91.17.04-171</t>
        </is>
      </c>
      <c r="C84" s="398" t="inlineStr">
        <is>
          <t>Преобразователи сварочные номинальным сварочным током 315-500 А</t>
        </is>
      </c>
      <c r="D84" s="391" t="inlineStr">
        <is>
          <t>маш.час</t>
        </is>
      </c>
      <c r="E84" s="229" t="n">
        <v>0.12</v>
      </c>
      <c r="F84" s="400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8">
      <c r="A85" s="391" t="n">
        <v>68</v>
      </c>
      <c r="B85" s="303" t="inlineStr">
        <is>
          <t>91.17.04-042</t>
        </is>
      </c>
      <c r="C85" s="398" t="inlineStr">
        <is>
          <t>Аппарат для газовой сварки и резки</t>
        </is>
      </c>
      <c r="D85" s="391" t="inlineStr">
        <is>
          <t>маш.час</t>
        </is>
      </c>
      <c r="E85" s="229" t="n">
        <v>0.61</v>
      </c>
      <c r="F85" s="400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8">
      <c r="A86" s="391" t="n">
        <v>69</v>
      </c>
      <c r="B86" s="303" t="n">
        <v>331532</v>
      </c>
      <c r="C86" s="398" t="inlineStr">
        <is>
          <t>Пила: цепная электрическая</t>
        </is>
      </c>
      <c r="D86" s="391" t="inlineStr">
        <is>
          <t>маш.час</t>
        </is>
      </c>
      <c r="E86" s="229" t="n">
        <v>0.15</v>
      </c>
      <c r="F86" s="400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8">
      <c r="A87" s="391" t="n">
        <v>70</v>
      </c>
      <c r="B87" s="303" t="n">
        <v>331103</v>
      </c>
      <c r="C87" s="398" t="inlineStr">
        <is>
          <t>Трамбовки электрические</t>
        </is>
      </c>
      <c r="D87" s="391" t="inlineStr">
        <is>
          <t>маш.час</t>
        </is>
      </c>
      <c r="E87" s="229" t="n">
        <v>0.06</v>
      </c>
      <c r="F87" s="400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8">
      <c r="A88" s="391" t="n">
        <v>71</v>
      </c>
      <c r="B88" s="303" t="inlineStr">
        <is>
          <t>91.06.03-060</t>
        </is>
      </c>
      <c r="C88" s="398" t="inlineStr">
        <is>
          <t>Лебедки электрические тяговым усилием: до 5,79 кН (0,59 т)</t>
        </is>
      </c>
      <c r="D88" s="391" t="inlineStr">
        <is>
          <t>маш.час</t>
        </is>
      </c>
      <c r="E88" s="229" t="n">
        <v>0.02</v>
      </c>
      <c r="F88" s="400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8">
      <c r="A89" s="391" t="n"/>
      <c r="B89" s="391" t="n"/>
      <c r="C89" s="398" t="inlineStr">
        <is>
          <t>Итого прочие машины и механизмы</t>
        </is>
      </c>
      <c r="D89" s="391" t="n"/>
      <c r="E89" s="399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8">
      <c r="A90" s="391" t="n"/>
      <c r="B90" s="391" t="n"/>
      <c r="C90" s="381" t="inlineStr">
        <is>
          <t>Итого по разделу «Машины и механизмы»</t>
        </is>
      </c>
      <c r="D90" s="391" t="n"/>
      <c r="E90" s="399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49" t="n"/>
    </row>
    <row r="91" ht="14.25" customFormat="1" customHeight="1" s="358">
      <c r="A91" s="391" t="n"/>
      <c r="B91" s="381" t="inlineStr">
        <is>
          <t>Оборудование</t>
        </is>
      </c>
      <c r="C91" s="457" t="n"/>
      <c r="D91" s="457" t="n"/>
      <c r="E91" s="457" t="n"/>
      <c r="F91" s="457" t="n"/>
      <c r="G91" s="457" t="n"/>
      <c r="H91" s="458" t="n"/>
      <c r="I91" s="218" t="n"/>
      <c r="J91" s="218" t="n"/>
    </row>
    <row r="92">
      <c r="A92" s="391" t="n"/>
      <c r="B92" s="398" t="inlineStr">
        <is>
          <t>Основное оборудование</t>
        </is>
      </c>
      <c r="C92" s="457" t="n"/>
      <c r="D92" s="457" t="n"/>
      <c r="E92" s="457" t="n"/>
      <c r="F92" s="457" t="n"/>
      <c r="G92" s="457" t="n"/>
      <c r="H92" s="458" t="n"/>
      <c r="I92" s="218" t="n"/>
      <c r="J92" s="218" t="n"/>
      <c r="K92" s="358" t="n"/>
      <c r="L92" s="358" t="n"/>
    </row>
    <row r="93" ht="38.25" customHeight="1" s="351">
      <c r="A93" s="391" t="n">
        <v>72</v>
      </c>
      <c r="B93" s="329" t="inlineStr">
        <is>
          <t>БЦ.9.27</t>
        </is>
      </c>
      <c r="C93" s="332" t="inlineStr">
        <is>
          <t>Трансформатор силовой трехфазный трехобмоточный Т150/35/НН, мощность 16МВА</t>
        </is>
      </c>
      <c r="D93" s="391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55660377.36</v>
      </c>
      <c r="J93" s="317">
        <f>ROUND(I93*E93,2)</f>
        <v/>
      </c>
      <c r="K93" s="358" t="n"/>
      <c r="L93" s="358" t="n"/>
      <c r="M93" s="358" t="n"/>
      <c r="N93" s="358" t="n"/>
    </row>
    <row r="94">
      <c r="A94" s="391" t="n"/>
      <c r="B94" s="331" t="n"/>
      <c r="C94" s="332" t="inlineStr">
        <is>
          <t>Итого основное оборудование</t>
        </is>
      </c>
      <c r="D94" s="391" t="n"/>
      <c r="E94" s="229" t="n"/>
      <c r="F94" s="400" t="n"/>
      <c r="G94" s="317">
        <f>G93</f>
        <v/>
      </c>
      <c r="H94" s="401">
        <f>H93</f>
        <v/>
      </c>
      <c r="I94" s="219" t="n"/>
      <c r="J94" s="317">
        <f>J93</f>
        <v/>
      </c>
      <c r="K94" s="358" t="n"/>
      <c r="L94" s="358" t="n"/>
    </row>
    <row r="95" outlineLevel="1" s="351">
      <c r="A95" s="391" t="n">
        <v>73</v>
      </c>
      <c r="B95" s="329" t="inlineStr">
        <is>
          <t>БЦ.60.49</t>
        </is>
      </c>
      <c r="C95" s="332" t="inlineStr">
        <is>
          <t>Ограничитель перенапряжения 150 кВ</t>
        </is>
      </c>
      <c r="D95" s="391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43466.83</v>
      </c>
      <c r="J95" s="317">
        <f>ROUND(I95*E95,2)</f>
        <v/>
      </c>
      <c r="K95" s="358" t="n"/>
      <c r="L95" s="358" t="n"/>
      <c r="M95" s="358" t="n"/>
      <c r="N95" s="358" t="n"/>
    </row>
    <row r="96" outlineLevel="1" s="351">
      <c r="A96" s="391" t="n">
        <v>74</v>
      </c>
      <c r="B96" s="329" t="inlineStr">
        <is>
          <t>БЦ.110.22</t>
        </is>
      </c>
      <c r="C96" s="332" t="inlineStr">
        <is>
          <t>Заземлитель однополюсный 110 кВ</t>
        </is>
      </c>
      <c r="D96" s="391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8" t="n"/>
      <c r="L96" s="358" t="n"/>
      <c r="M96" s="358" t="n"/>
      <c r="N96" s="358" t="n"/>
    </row>
    <row r="97" outlineLevel="1" s="351">
      <c r="A97" s="391" t="n">
        <v>75</v>
      </c>
      <c r="B97" s="329" t="inlineStr">
        <is>
          <t>БЦ.60.41</t>
        </is>
      </c>
      <c r="C97" s="332" t="inlineStr">
        <is>
          <t>Ограничитель перенапряжения 35 кВ</t>
        </is>
      </c>
      <c r="D97" s="391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8" t="n"/>
      <c r="L97" s="358" t="n"/>
      <c r="M97" s="358" t="n"/>
      <c r="N97" s="358" t="n"/>
    </row>
    <row r="98" outlineLevel="1" s="351">
      <c r="A98" s="391" t="n">
        <v>76</v>
      </c>
      <c r="B98" s="329" t="inlineStr">
        <is>
          <t>БЦ.60.28</t>
        </is>
      </c>
      <c r="C98" s="332" t="inlineStr">
        <is>
          <t>Ограничитель перенапряжения 10 кВ</t>
        </is>
      </c>
      <c r="D98" s="391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8" t="n"/>
      <c r="L98" s="358" t="n"/>
      <c r="M98" s="358" t="n"/>
      <c r="N98" s="358" t="n"/>
    </row>
    <row r="99">
      <c r="A99" s="391" t="n"/>
      <c r="B99" s="391" t="n"/>
      <c r="C99" s="398" t="inlineStr">
        <is>
          <t>Итого прочее оборудование</t>
        </is>
      </c>
      <c r="D99" s="391" t="n"/>
      <c r="E99" s="229" t="n"/>
      <c r="F99" s="400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8" t="n"/>
      <c r="L99" s="358" t="n"/>
    </row>
    <row r="100">
      <c r="A100" s="391" t="n"/>
      <c r="B100" s="391" t="n"/>
      <c r="C100" s="381" t="inlineStr">
        <is>
          <t>Итого по разделу «Оборудование»</t>
        </is>
      </c>
      <c r="D100" s="391" t="n"/>
      <c r="E100" s="399" t="n"/>
      <c r="F100" s="400" t="n"/>
      <c r="G100" s="317">
        <f>G99+G94</f>
        <v/>
      </c>
      <c r="H100" s="401">
        <f>H99+H94</f>
        <v/>
      </c>
      <c r="I100" s="219" t="n"/>
      <c r="J100" s="317">
        <f>J99+J94</f>
        <v/>
      </c>
      <c r="K100" s="349" t="n"/>
      <c r="L100" s="358" t="n"/>
    </row>
    <row r="101" ht="25.5" customHeight="1" s="351">
      <c r="A101" s="391" t="n"/>
      <c r="B101" s="391" t="n"/>
      <c r="C101" s="398" t="inlineStr">
        <is>
          <t>в том числе технологическое оборудование</t>
        </is>
      </c>
      <c r="D101" s="391" t="n"/>
      <c r="E101" s="220" t="n"/>
      <c r="F101" s="400" t="n"/>
      <c r="G101" s="317">
        <f>G100</f>
        <v/>
      </c>
      <c r="H101" s="401" t="n"/>
      <c r="I101" s="219" t="n"/>
      <c r="J101" s="317">
        <f>J100</f>
        <v/>
      </c>
      <c r="K101" s="358" t="n"/>
      <c r="L101" s="358" t="n"/>
    </row>
    <row r="102" ht="14.25" customFormat="1" customHeight="1" s="358">
      <c r="A102" s="391" t="n"/>
      <c r="B102" s="381" t="inlineStr">
        <is>
          <t>Материалы</t>
        </is>
      </c>
      <c r="C102" s="457" t="n"/>
      <c r="D102" s="457" t="n"/>
      <c r="E102" s="457" t="n"/>
      <c r="F102" s="457" t="n"/>
      <c r="G102" s="457" t="n"/>
      <c r="H102" s="458" t="n"/>
      <c r="I102" s="218" t="n"/>
      <c r="J102" s="218" t="n"/>
    </row>
    <row r="103" ht="14.25" customFormat="1" customHeight="1" s="358">
      <c r="A103" s="392" t="n"/>
      <c r="B103" s="394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58">
      <c r="A104" s="391" t="n">
        <v>77</v>
      </c>
      <c r="B104" s="391" t="inlineStr">
        <is>
          <t>07.5.02.01-0028</t>
        </is>
      </c>
      <c r="C104" s="398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1" t="inlineStr">
        <is>
          <t>шт</t>
        </is>
      </c>
      <c r="E104" s="399" t="n">
        <v>1</v>
      </c>
      <c r="F104" s="400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8">
      <c r="A105" s="391" t="n">
        <v>78</v>
      </c>
      <c r="B105" s="391" t="inlineStr">
        <is>
          <t>05.1.08.06-0092</t>
        </is>
      </c>
      <c r="C105" s="398" t="inlineStr">
        <is>
          <t>Плиты сборные железобетонные для укладки рельсовых путей</t>
        </is>
      </c>
      <c r="D105" s="391" t="inlineStr">
        <is>
          <t>м3</t>
        </is>
      </c>
      <c r="E105" s="399" t="n">
        <v>77.39</v>
      </c>
      <c r="F105" s="400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8">
      <c r="A106" s="391" t="n">
        <v>79</v>
      </c>
      <c r="B106" s="391" t="inlineStr">
        <is>
          <t>02.3.01.02-1020</t>
        </is>
      </c>
      <c r="C106" s="398" t="inlineStr">
        <is>
          <t>Песок природный II класс, повышенной крупности, круглые сита</t>
        </is>
      </c>
      <c r="D106" s="391" t="inlineStr">
        <is>
          <t>м3</t>
        </is>
      </c>
      <c r="E106" s="399" t="n">
        <v>1754</v>
      </c>
      <c r="F106" s="400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8">
      <c r="A107" s="391" t="n">
        <v>80</v>
      </c>
      <c r="B107" s="391" t="inlineStr">
        <is>
          <t>02.3.01.02-0016</t>
        </is>
      </c>
      <c r="C107" s="398" t="inlineStr">
        <is>
          <t>Песок природный для строительных: работ средний с крупностью зерен размером свыше 5 мм-до 5% по массе</t>
        </is>
      </c>
      <c r="D107" s="391" t="inlineStr">
        <is>
          <t>м3</t>
        </is>
      </c>
      <c r="E107" s="399" t="n">
        <v>930.3200000000001</v>
      </c>
      <c r="F107" s="400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8">
      <c r="A108" s="391" t="n">
        <v>81</v>
      </c>
      <c r="B108" s="235" t="n"/>
      <c r="C108" s="236" t="inlineStr">
        <is>
          <t>Итого основные материалы</t>
        </is>
      </c>
      <c r="D108" s="393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8">
      <c r="A109" s="391" t="n">
        <v>82</v>
      </c>
      <c r="B109" s="391" t="inlineStr">
        <is>
          <t>103-0577</t>
        </is>
      </c>
      <c r="C109" s="398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1" t="inlineStr">
        <is>
          <t>м</t>
        </is>
      </c>
      <c r="E109" s="399" t="n">
        <v>50</v>
      </c>
      <c r="F109" s="400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8">
      <c r="A110" s="391" t="n">
        <v>83</v>
      </c>
      <c r="B110" s="391" t="inlineStr">
        <is>
          <t>20.5.03.03-0002</t>
        </is>
      </c>
      <c r="C110" s="398" t="inlineStr">
        <is>
          <t>Шины и ленты из цветных металлов</t>
        </is>
      </c>
      <c r="D110" s="391" t="inlineStr">
        <is>
          <t>т</t>
        </is>
      </c>
      <c r="E110" s="399" t="n">
        <v>0.161611</v>
      </c>
      <c r="F110" s="400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8">
      <c r="A111" s="391" t="n">
        <v>84</v>
      </c>
      <c r="B111" s="391" t="inlineStr">
        <is>
          <t>08.4.01.01-0022</t>
        </is>
      </c>
      <c r="C111" s="39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1" t="inlineStr">
        <is>
          <t>т</t>
        </is>
      </c>
      <c r="E111" s="399" t="n">
        <v>1.8</v>
      </c>
      <c r="F111" s="400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8">
      <c r="A112" s="391" t="n">
        <v>85</v>
      </c>
      <c r="B112" s="391" t="inlineStr">
        <is>
          <t>401-0064</t>
        </is>
      </c>
      <c r="C112" s="398" t="inlineStr">
        <is>
          <t>Бетон тяжелый, крупность заполнителя 20 мм, класс В10 (М150)</t>
        </is>
      </c>
      <c r="D112" s="391" t="inlineStr">
        <is>
          <t>м3</t>
        </is>
      </c>
      <c r="E112" s="399" t="n">
        <v>28.26</v>
      </c>
      <c r="F112" s="400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8">
      <c r="A113" s="391" t="n">
        <v>86</v>
      </c>
      <c r="B113" s="391" t="inlineStr">
        <is>
          <t>05.2.02.01-0057</t>
        </is>
      </c>
      <c r="C113" s="398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1" t="inlineStr">
        <is>
          <t>шт</t>
        </is>
      </c>
      <c r="E113" s="399" t="n">
        <v>26</v>
      </c>
      <c r="F113" s="400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8">
      <c r="A114" s="391" t="n">
        <v>87</v>
      </c>
      <c r="B114" s="391" t="inlineStr">
        <is>
          <t>01.3.02.01-0003</t>
        </is>
      </c>
      <c r="C114" s="398" t="inlineStr">
        <is>
          <t>Азот жидкий технический</t>
        </is>
      </c>
      <c r="D114" s="391" t="inlineStr">
        <is>
          <t>т</t>
        </is>
      </c>
      <c r="E114" s="399" t="n">
        <v>6</v>
      </c>
      <c r="F114" s="400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8">
      <c r="A115" s="391" t="n">
        <v>88</v>
      </c>
      <c r="B115" s="391" t="inlineStr">
        <is>
          <t>25.1.04.03-0021</t>
        </is>
      </c>
      <c r="C115" s="398" t="inlineStr">
        <is>
          <t>Болты путевые с гайками для скрепления рельсов диаметром 22 мм</t>
        </is>
      </c>
      <c r="D115" s="391" t="inlineStr">
        <is>
          <t>т</t>
        </is>
      </c>
      <c r="E115" s="399" t="n">
        <v>0.891</v>
      </c>
      <c r="F115" s="400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8">
      <c r="A116" s="391" t="n">
        <v>89</v>
      </c>
      <c r="B116" s="391" t="inlineStr">
        <is>
          <t>04.1.02.05-0009</t>
        </is>
      </c>
      <c r="C116" s="398" t="inlineStr">
        <is>
          <t>Бетон тяжелый, класс: В25 (М350)</t>
        </is>
      </c>
      <c r="D116" s="391" t="inlineStr">
        <is>
          <t>м3</t>
        </is>
      </c>
      <c r="E116" s="399" t="n">
        <v>8.932</v>
      </c>
      <c r="F116" s="400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8">
      <c r="A117" s="391" t="n">
        <v>90</v>
      </c>
      <c r="B117" s="391" t="inlineStr">
        <is>
          <t>01.7.03.04-0001</t>
        </is>
      </c>
      <c r="C117" s="398" t="inlineStr">
        <is>
          <t>Электроэнергия</t>
        </is>
      </c>
      <c r="D117" s="391" t="inlineStr">
        <is>
          <t>кВт-ч</t>
        </is>
      </c>
      <c r="E117" s="399" t="n">
        <v>12010</v>
      </c>
      <c r="F117" s="400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8">
      <c r="A118" s="391" t="n">
        <v>91</v>
      </c>
      <c r="B118" s="391" t="inlineStr">
        <is>
          <t>01.3.03.08-0021</t>
        </is>
      </c>
      <c r="C118" s="398" t="inlineStr">
        <is>
          <t>Углекислота</t>
        </is>
      </c>
      <c r="D118" s="391" t="inlineStr">
        <is>
          <t>кг</t>
        </is>
      </c>
      <c r="E118" s="399" t="n">
        <v>2480</v>
      </c>
      <c r="F118" s="400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8">
      <c r="A119" s="391" t="n">
        <v>92</v>
      </c>
      <c r="B119" s="306" t="inlineStr">
        <is>
          <t>Прайс из СД ОП</t>
        </is>
      </c>
      <c r="C119" s="398" t="inlineStr">
        <is>
          <t>Шинодержатель ШППШ-3кВ-2 У3</t>
        </is>
      </c>
      <c r="D119" s="391" t="inlineStr">
        <is>
          <t>шт.</t>
        </is>
      </c>
      <c r="E119" s="399" t="n">
        <v>18</v>
      </c>
      <c r="F119" s="400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8">
      <c r="A120" s="391" t="n">
        <v>93</v>
      </c>
      <c r="B120" s="391" t="inlineStr">
        <is>
          <t>101-1894</t>
        </is>
      </c>
      <c r="C120" s="398" t="inlineStr">
        <is>
          <t>Трубы хризотилцементные напорные: ВТ6, диаметр условного прохода 300 мм</t>
        </is>
      </c>
      <c r="D120" s="391" t="inlineStr">
        <is>
          <t>м</t>
        </is>
      </c>
      <c r="E120" s="399" t="n">
        <v>60.48</v>
      </c>
      <c r="F120" s="400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8">
      <c r="A121" s="391" t="n">
        <v>94</v>
      </c>
      <c r="B121" s="391" t="inlineStr">
        <is>
          <t>08.4.03.02-0002</t>
        </is>
      </c>
      <c r="C121" s="398" t="inlineStr">
        <is>
          <t>Горячекатаная арматурная сталь гладкая класса А-I, диаметром: 8 мм</t>
        </is>
      </c>
      <c r="D121" s="391" t="inlineStr">
        <is>
          <t>т</t>
        </is>
      </c>
      <c r="E121" s="399" t="n">
        <v>0.572</v>
      </c>
      <c r="F121" s="400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8">
      <c r="A122" s="391" t="n">
        <v>95</v>
      </c>
      <c r="B122" s="306" t="inlineStr">
        <is>
          <t>Прайс из СД ОП</t>
        </is>
      </c>
      <c r="C122" s="398" t="inlineStr">
        <is>
          <t>Лоток стальной поворотный У1 100х200 37014HDZ</t>
        </is>
      </c>
      <c r="D122" s="391" t="inlineStr">
        <is>
          <t>шт.</t>
        </is>
      </c>
      <c r="E122" s="399" t="n">
        <v>5</v>
      </c>
      <c r="F122" s="400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8">
      <c r="A123" s="391" t="n">
        <v>96</v>
      </c>
      <c r="B123" s="391" t="inlineStr">
        <is>
          <t>07.2.07.13-0012</t>
        </is>
      </c>
      <c r="C123" s="398" t="inlineStr">
        <is>
          <t>Балки промежуточные</t>
        </is>
      </c>
      <c r="D123" s="391" t="inlineStr">
        <is>
          <t>т</t>
        </is>
      </c>
      <c r="E123" s="399" t="n">
        <v>0.2556</v>
      </c>
      <c r="F123" s="400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8">
      <c r="A124" s="391" t="n">
        <v>97</v>
      </c>
      <c r="B124" s="391" t="inlineStr">
        <is>
          <t>25.1.05.01-0012</t>
        </is>
      </c>
      <c r="C124" s="398" t="inlineStr">
        <is>
          <t>Накладки двухголовые для рельсов: раздельного скрепления</t>
        </is>
      </c>
      <c r="D124" s="391" t="inlineStr">
        <is>
          <t>т</t>
        </is>
      </c>
      <c r="E124" s="399" t="n">
        <v>0.7459</v>
      </c>
      <c r="F124" s="400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8">
      <c r="A125" s="391" t="n">
        <v>98</v>
      </c>
      <c r="B125" s="391" t="inlineStr">
        <is>
          <t>14.5.09.01-0003</t>
        </is>
      </c>
      <c r="C125" s="398" t="inlineStr">
        <is>
          <t>Ацетон технический, сорт высший</t>
        </is>
      </c>
      <c r="D125" s="391" t="inlineStr">
        <is>
          <t>т</t>
        </is>
      </c>
      <c r="E125" s="399" t="n">
        <v>0.28</v>
      </c>
      <c r="F125" s="400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8">
      <c r="A126" s="391" t="n">
        <v>99</v>
      </c>
      <c r="B126" s="391" t="inlineStr">
        <is>
          <t>05.2.02.01-0038</t>
        </is>
      </c>
      <c r="C126" s="398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1" t="inlineStr">
        <is>
          <t>шт</t>
        </is>
      </c>
      <c r="E126" s="399" t="n">
        <v>14</v>
      </c>
      <c r="F126" s="400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8">
      <c r="A127" s="391" t="n">
        <v>100</v>
      </c>
      <c r="B127" s="391" t="inlineStr">
        <is>
          <t>08.4.01.02-0001</t>
        </is>
      </c>
      <c r="C127" s="398" t="inlineStr">
        <is>
          <t>Детали закладные весом до 1 килограмма</t>
        </is>
      </c>
      <c r="D127" s="391" t="inlineStr">
        <is>
          <t>т</t>
        </is>
      </c>
      <c r="E127" s="399" t="n">
        <v>0.2098</v>
      </c>
      <c r="F127" s="400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8">
      <c r="A128" s="391" t="n">
        <v>101</v>
      </c>
      <c r="B128" s="391" t="inlineStr">
        <is>
          <t>201-0774</t>
        </is>
      </c>
      <c r="C128" s="39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1" t="inlineStr">
        <is>
          <t>т</t>
        </is>
      </c>
      <c r="E128" s="399" t="n">
        <v>0.1854</v>
      </c>
      <c r="F128" s="400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8">
      <c r="A129" s="391" t="n">
        <v>102</v>
      </c>
      <c r="B129" s="306" t="inlineStr">
        <is>
          <t>Прайс из СД ОП</t>
        </is>
      </c>
      <c r="C129" s="398" t="inlineStr">
        <is>
          <t xml:space="preserve">Шинный компенсатор 10 кВ КША 120*10 Б У2 </t>
        </is>
      </c>
      <c r="D129" s="391" t="inlineStr">
        <is>
          <t>шт.</t>
        </is>
      </c>
      <c r="E129" s="399" t="n">
        <v>6</v>
      </c>
      <c r="F129" s="400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8">
      <c r="A130" s="391" t="n">
        <v>103</v>
      </c>
      <c r="B130" s="391" t="inlineStr">
        <is>
          <t>01.7.19.04-0003</t>
        </is>
      </c>
      <c r="C130" s="398" t="inlineStr">
        <is>
          <t>Пластина техническая без тканевых прокладок</t>
        </is>
      </c>
      <c r="D130" s="391" t="inlineStr">
        <is>
          <t>т</t>
        </is>
      </c>
      <c r="E130" s="399" t="n">
        <v>0.036</v>
      </c>
      <c r="F130" s="400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8">
      <c r="A131" s="391" t="n">
        <v>104</v>
      </c>
      <c r="B131" s="391" t="inlineStr">
        <is>
          <t>04.3.01.09-0011</t>
        </is>
      </c>
      <c r="C131" s="398" t="inlineStr">
        <is>
          <t>Раствор готовый кладочный цементный марки: 25</t>
        </is>
      </c>
      <c r="D131" s="391" t="inlineStr">
        <is>
          <t>м3</t>
        </is>
      </c>
      <c r="E131" s="399" t="n">
        <v>4.135</v>
      </c>
      <c r="F131" s="400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8">
      <c r="A132" s="391" t="n">
        <v>105</v>
      </c>
      <c r="B132" s="391" t="inlineStr">
        <is>
          <t>05.2.02.01-0049</t>
        </is>
      </c>
      <c r="C132" s="398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1" t="inlineStr">
        <is>
          <t>шт</t>
        </is>
      </c>
      <c r="E132" s="399" t="n">
        <v>8</v>
      </c>
      <c r="F132" s="400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8">
      <c r="A133" s="391" t="n">
        <v>106</v>
      </c>
      <c r="B133" s="391" t="inlineStr">
        <is>
          <t>01.7.15.03-0042</t>
        </is>
      </c>
      <c r="C133" s="398" t="inlineStr">
        <is>
          <t>Болты с гайками и шайбами строительные</t>
        </is>
      </c>
      <c r="D133" s="391" t="inlineStr">
        <is>
          <t>кг</t>
        </is>
      </c>
      <c r="E133" s="399" t="n">
        <v>208.8725</v>
      </c>
      <c r="F133" s="400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8">
      <c r="A134" s="391" t="n">
        <v>107</v>
      </c>
      <c r="B134" s="391" t="inlineStr">
        <is>
          <t>08.3.07.01-0076</t>
        </is>
      </c>
      <c r="C134" s="398" t="inlineStr">
        <is>
          <t>Сталь полосовая, марка стали: Ст3сп шириной 50-200 мм толщиной 4-5 мм</t>
        </is>
      </c>
      <c r="D134" s="391" t="inlineStr">
        <is>
          <t>т</t>
        </is>
      </c>
      <c r="E134" s="399" t="n">
        <v>0.3732</v>
      </c>
      <c r="F134" s="400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8">
      <c r="A135" s="391" t="n">
        <v>108</v>
      </c>
      <c r="B135" s="391" t="inlineStr">
        <is>
          <t>21.2.01.02-0091</t>
        </is>
      </c>
      <c r="C135" s="39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1" t="inlineStr">
        <is>
          <t>т</t>
        </is>
      </c>
      <c r="E135" s="399" t="n">
        <v>0.05256</v>
      </c>
      <c r="F135" s="400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8">
      <c r="A136" s="391" t="n">
        <v>109</v>
      </c>
      <c r="B136" s="306" t="inlineStr">
        <is>
          <t>Прайс из СД ОП</t>
        </is>
      </c>
      <c r="C136" s="398" t="inlineStr">
        <is>
          <t xml:space="preserve">Шинодержатель ШП-1-375А У1  </t>
        </is>
      </c>
      <c r="D136" s="391" t="inlineStr">
        <is>
          <t>шт.</t>
        </is>
      </c>
      <c r="E136" s="399" t="n">
        <v>24</v>
      </c>
      <c r="F136" s="400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8">
      <c r="A137" s="391" t="n">
        <v>110</v>
      </c>
      <c r="B137" s="391" t="inlineStr">
        <is>
          <t>01.2.03.03-0013</t>
        </is>
      </c>
      <c r="C137" s="398" t="inlineStr">
        <is>
          <t>Мастика битумная кровельная горячая</t>
        </is>
      </c>
      <c r="D137" s="391" t="inlineStr">
        <is>
          <t>т</t>
        </is>
      </c>
      <c r="E137" s="399" t="n">
        <v>0.4623</v>
      </c>
      <c r="F137" s="400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8">
      <c r="A138" s="391" t="n">
        <v>111</v>
      </c>
      <c r="B138" s="391" t="inlineStr">
        <is>
          <t>201-0756</t>
        </is>
      </c>
      <c r="C138" s="39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1" t="inlineStr">
        <is>
          <t>т</t>
        </is>
      </c>
      <c r="E138" s="399" t="n">
        <v>0.1916</v>
      </c>
      <c r="F138" s="400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8">
      <c r="A139" s="391" t="n">
        <v>112</v>
      </c>
      <c r="B139" s="391" t="inlineStr">
        <is>
          <t>999-9950</t>
        </is>
      </c>
      <c r="C139" s="398" t="inlineStr">
        <is>
          <t>Вспомогательные ненормируемые ресурсы (2% от Оплаты труда рабочих)</t>
        </is>
      </c>
      <c r="D139" s="391" t="inlineStr">
        <is>
          <t>руб.</t>
        </is>
      </c>
      <c r="E139" s="399" t="n">
        <v>1428.4554</v>
      </c>
      <c r="F139" s="400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8">
      <c r="A140" s="391" t="n">
        <v>113</v>
      </c>
      <c r="B140" s="391" t="inlineStr">
        <is>
          <t>408-0023</t>
        </is>
      </c>
      <c r="C140" s="398" t="inlineStr">
        <is>
          <t>Щебень из природного камня для строительных работ марка 400, фракция 20-40 мм</t>
        </is>
      </c>
      <c r="D140" s="391" t="inlineStr">
        <is>
          <t>м3</t>
        </is>
      </c>
      <c r="E140" s="399" t="n">
        <v>15.6</v>
      </c>
      <c r="F140" s="400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8">
      <c r="A141" s="391" t="n">
        <v>114</v>
      </c>
      <c r="B141" s="391" t="inlineStr">
        <is>
          <t>25.1.01.04-0031</t>
        </is>
      </c>
      <c r="C141" s="398" t="inlineStr">
        <is>
          <t>Шпалы непропитанные для железных дорог: 1 тип</t>
        </is>
      </c>
      <c r="D141" s="391" t="inlineStr">
        <is>
          <t>шт</t>
        </is>
      </c>
      <c r="E141" s="399" t="n">
        <v>4.8</v>
      </c>
      <c r="F141" s="400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8">
      <c r="A142" s="391" t="n">
        <v>115</v>
      </c>
      <c r="B142" s="391" t="inlineStr">
        <is>
          <t>101-0850</t>
        </is>
      </c>
      <c r="C142" s="398" t="inlineStr">
        <is>
          <t>Резина листовая вулканизованная цветная</t>
        </is>
      </c>
      <c r="D142" s="391" t="inlineStr">
        <is>
          <t>кг</t>
        </is>
      </c>
      <c r="E142" s="399" t="n">
        <v>46.1</v>
      </c>
      <c r="F142" s="400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8">
      <c r="A143" s="391" t="n">
        <v>116</v>
      </c>
      <c r="B143" s="391" t="inlineStr">
        <is>
          <t>04.3.01.09-0014</t>
        </is>
      </c>
      <c r="C143" s="398" t="inlineStr">
        <is>
          <t>Раствор готовый кладочный цементный марки: 100</t>
        </is>
      </c>
      <c r="D143" s="391" t="inlineStr">
        <is>
          <t>м3</t>
        </is>
      </c>
      <c r="E143" s="399" t="n">
        <v>2.166</v>
      </c>
      <c r="F143" s="400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8">
      <c r="A144" s="391" t="n">
        <v>117</v>
      </c>
      <c r="B144" s="391" t="inlineStr">
        <is>
          <t>101-2535</t>
        </is>
      </c>
      <c r="C144" s="398" t="inlineStr">
        <is>
          <t>Люки чугунные легкие</t>
        </is>
      </c>
      <c r="D144" s="391" t="inlineStr">
        <is>
          <t>шт.</t>
        </is>
      </c>
      <c r="E144" s="399" t="n">
        <v>3</v>
      </c>
      <c r="F144" s="400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8">
      <c r="A145" s="391" t="n">
        <v>118</v>
      </c>
      <c r="B145" s="391" t="inlineStr">
        <is>
          <t>403-8272</t>
        </is>
      </c>
      <c r="C145" s="398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1" t="inlineStr">
        <is>
          <t>шт.</t>
        </is>
      </c>
      <c r="E145" s="399" t="n">
        <v>3</v>
      </c>
      <c r="F145" s="400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8">
      <c r="A146" s="391" t="n">
        <v>119</v>
      </c>
      <c r="B146" s="306" t="inlineStr">
        <is>
          <t>Прайс из СД ОП</t>
        </is>
      </c>
      <c r="C146" s="398" t="inlineStr">
        <is>
          <t xml:space="preserve">Пластина переходная АП 120х10 УХЛ1 (1,07кг)   </t>
        </is>
      </c>
      <c r="D146" s="391" t="inlineStr">
        <is>
          <t>шт.</t>
        </is>
      </c>
      <c r="E146" s="399" t="n">
        <v>12</v>
      </c>
      <c r="F146" s="400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8">
      <c r="A147" s="391" t="n">
        <v>120</v>
      </c>
      <c r="B147" s="391" t="inlineStr">
        <is>
          <t>401-0004</t>
        </is>
      </c>
      <c r="C147" s="398" t="inlineStr">
        <is>
          <t>Бетон тяжелый, класс В10 (М150)</t>
        </is>
      </c>
      <c r="D147" s="391" t="inlineStr">
        <is>
          <t>м3</t>
        </is>
      </c>
      <c r="E147" s="399" t="n">
        <v>1.8</v>
      </c>
      <c r="F147" s="400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8">
      <c r="A148" s="391" t="n">
        <v>121</v>
      </c>
      <c r="B148" s="391" t="inlineStr">
        <is>
          <t>01.3.01.06-0050</t>
        </is>
      </c>
      <c r="C148" s="398" t="inlineStr">
        <is>
          <t>Смазка универсальная тугоплавкая УТ (консталин жировой)</t>
        </is>
      </c>
      <c r="D148" s="391" t="inlineStr">
        <is>
          <t>т</t>
        </is>
      </c>
      <c r="E148" s="399" t="n">
        <v>0.0495</v>
      </c>
      <c r="F148" s="400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8">
      <c r="A149" s="391" t="n">
        <v>122</v>
      </c>
      <c r="B149" s="391" t="inlineStr">
        <is>
          <t>25.1.05.02-0062</t>
        </is>
      </c>
      <c r="C149" s="398" t="inlineStr">
        <is>
          <t>Подкладки раздельного скрепления: КБ-65 для рельсов типа Р-75, Р-65 и КБ-50 для рельсов типа Р-50</t>
        </is>
      </c>
      <c r="D149" s="391" t="inlineStr">
        <is>
          <t>т</t>
        </is>
      </c>
      <c r="E149" s="399" t="n">
        <v>0.1575</v>
      </c>
      <c r="F149" s="400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8">
      <c r="A150" s="391" t="n">
        <v>123</v>
      </c>
      <c r="B150" s="306" t="inlineStr">
        <is>
          <t>Прайс из СД ОП</t>
        </is>
      </c>
      <c r="C150" s="398" t="inlineStr">
        <is>
          <t xml:space="preserve">Лоток стальной прямой У1 100х3000х200 35103HDZ  </t>
        </is>
      </c>
      <c r="D150" s="391" t="inlineStr">
        <is>
          <t>шт.</t>
        </is>
      </c>
      <c r="E150" s="399" t="n">
        <v>3</v>
      </c>
      <c r="F150" s="400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8">
      <c r="A151" s="391" t="n">
        <v>124</v>
      </c>
      <c r="B151" s="391" t="inlineStr">
        <is>
          <t>403-8241</t>
        </is>
      </c>
      <c r="C151" s="398" t="inlineStr">
        <is>
          <t>Плита днища ПН10 /бетон В15 (М200), объем 0,18 м3, расход ар-ры 15,14 кг / (серия 3.900.1-14)</t>
        </is>
      </c>
      <c r="D151" s="391" t="inlineStr">
        <is>
          <t>шт.</t>
        </is>
      </c>
      <c r="E151" s="399" t="n">
        <v>3</v>
      </c>
      <c r="F151" s="400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8">
      <c r="A152" s="391" t="n">
        <v>125</v>
      </c>
      <c r="B152" s="306" t="inlineStr">
        <is>
          <t>Прайс из СД ОП</t>
        </is>
      </c>
      <c r="C152" s="398" t="inlineStr">
        <is>
          <t>Рукав гибкий металлический РЗ-ЦХ 40мм</t>
        </is>
      </c>
      <c r="D152" s="391" t="inlineStr">
        <is>
          <t>м</t>
        </is>
      </c>
      <c r="E152" s="399" t="n">
        <v>200</v>
      </c>
      <c r="F152" s="400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8">
      <c r="A153" s="391" t="n">
        <v>126</v>
      </c>
      <c r="B153" s="391" t="inlineStr">
        <is>
          <t>411-0001</t>
        </is>
      </c>
      <c r="C153" s="398" t="inlineStr">
        <is>
          <t>Вода</t>
        </is>
      </c>
      <c r="D153" s="391" t="inlineStr">
        <is>
          <t>м3</t>
        </is>
      </c>
      <c r="E153" s="399" t="n">
        <v>230.376</v>
      </c>
      <c r="F153" s="400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8">
      <c r="A154" s="391" t="n">
        <v>127</v>
      </c>
      <c r="B154" s="306" t="inlineStr">
        <is>
          <t>Прайс из СД ОП</t>
        </is>
      </c>
      <c r="C154" s="398" t="inlineStr">
        <is>
          <t xml:space="preserve">Зажим аппаратный прессуемый А4А-185-8   </t>
        </is>
      </c>
      <c r="D154" s="391" t="inlineStr">
        <is>
          <t>шт.</t>
        </is>
      </c>
      <c r="E154" s="399" t="n">
        <v>18</v>
      </c>
      <c r="F154" s="400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8">
      <c r="A155" s="391" t="n">
        <v>128</v>
      </c>
      <c r="B155" s="391" t="inlineStr">
        <is>
          <t>101-0782</t>
        </is>
      </c>
      <c r="C155" s="398" t="inlineStr">
        <is>
          <t>Поковки из квадратных заготовок, масса: 1,8 кг</t>
        </is>
      </c>
      <c r="D155" s="391" t="inlineStr">
        <is>
          <t>т</t>
        </is>
      </c>
      <c r="E155" s="399" t="n">
        <v>0.093</v>
      </c>
      <c r="F155" s="400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8">
      <c r="A156" s="391" t="n">
        <v>129</v>
      </c>
      <c r="B156" s="391" t="inlineStr">
        <is>
          <t>18.5.08.09-0001</t>
        </is>
      </c>
      <c r="C156" s="398" t="inlineStr">
        <is>
          <t>Патрубки</t>
        </is>
      </c>
      <c r="D156" s="391" t="inlineStr">
        <is>
          <t>10 шт</t>
        </is>
      </c>
      <c r="E156" s="399" t="n">
        <v>2</v>
      </c>
      <c r="F156" s="400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8">
      <c r="A157" s="391" t="n">
        <v>130</v>
      </c>
      <c r="B157" s="391" t="inlineStr">
        <is>
          <t>403-8271</t>
        </is>
      </c>
      <c r="C157" s="398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1" t="inlineStr">
        <is>
          <t>шт.</t>
        </is>
      </c>
      <c r="E157" s="399" t="n">
        <v>2</v>
      </c>
      <c r="F157" s="400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8">
      <c r="A158" s="391" t="n">
        <v>131</v>
      </c>
      <c r="B158" s="391" t="inlineStr">
        <is>
          <t>01.7.20.08-0031</t>
        </is>
      </c>
      <c r="C158" s="398" t="inlineStr">
        <is>
          <t>Бязь суровая арт. 6804</t>
        </is>
      </c>
      <c r="D158" s="391" t="inlineStr">
        <is>
          <t>10 м2</t>
        </is>
      </c>
      <c r="E158" s="399" t="n">
        <v>5.62</v>
      </c>
      <c r="F158" s="400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8">
      <c r="A159" s="391" t="n">
        <v>132</v>
      </c>
      <c r="B159" s="391" t="inlineStr">
        <is>
          <t>14.4.02.09-0301</t>
        </is>
      </c>
      <c r="C159" s="398" t="inlineStr">
        <is>
          <t>Краска "Цинол"</t>
        </is>
      </c>
      <c r="D159" s="391" t="inlineStr">
        <is>
          <t>кг</t>
        </is>
      </c>
      <c r="E159" s="399" t="n">
        <v>1.84</v>
      </c>
      <c r="F159" s="400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8">
      <c r="A160" s="391" t="n">
        <v>133</v>
      </c>
      <c r="B160" s="391" t="inlineStr">
        <is>
          <t>08.3.05.02-0101</t>
        </is>
      </c>
      <c r="C160" s="398" t="inlineStr">
        <is>
          <t>Сталь листовая углеродистая обыкновенного качества марки ВСт3пс5 толщиной: 4-6 мм</t>
        </is>
      </c>
      <c r="D160" s="391" t="inlineStr">
        <is>
          <t>т</t>
        </is>
      </c>
      <c r="E160" s="399" t="n">
        <v>0.0697</v>
      </c>
      <c r="F160" s="400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8">
      <c r="A161" s="391" t="n">
        <v>134</v>
      </c>
      <c r="B161" s="391" t="inlineStr">
        <is>
          <t>14.4.02.09-0001</t>
        </is>
      </c>
      <c r="C161" s="398" t="inlineStr">
        <is>
          <t>Краска</t>
        </is>
      </c>
      <c r="D161" s="391" t="inlineStr">
        <is>
          <t>кг</t>
        </is>
      </c>
      <c r="E161" s="399" t="n">
        <v>13.735</v>
      </c>
      <c r="F161" s="400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8">
      <c r="A162" s="391" t="n">
        <v>135</v>
      </c>
      <c r="B162" s="391" t="inlineStr">
        <is>
          <t>403-8227</t>
        </is>
      </c>
      <c r="C162" s="398" t="inlineStr">
        <is>
          <t>Плита перекрытия ПП10-1 /бетон В15 (М200), объем 0,10 м3, расход ар-ры 8,38 кг/ (серия 3.900.1-14)</t>
        </is>
      </c>
      <c r="D162" s="391" t="inlineStr">
        <is>
          <t>шт.</t>
        </is>
      </c>
      <c r="E162" s="399" t="n">
        <v>3</v>
      </c>
      <c r="F162" s="400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8">
      <c r="A163" s="391" t="n">
        <v>136</v>
      </c>
      <c r="B163" s="391" t="inlineStr">
        <is>
          <t>101-2226</t>
        </is>
      </c>
      <c r="C163" s="398" t="inlineStr">
        <is>
          <t>Муфты хризотилцементные: САМ 6, для напорных труб условным проходом 300 мм</t>
        </is>
      </c>
      <c r="D163" s="391" t="inlineStr">
        <is>
          <t>шт.</t>
        </is>
      </c>
      <c r="E163" s="399" t="n">
        <v>15.12</v>
      </c>
      <c r="F163" s="400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8">
      <c r="A164" s="391" t="n">
        <v>137</v>
      </c>
      <c r="B164" s="391" t="inlineStr">
        <is>
          <t>203-0512</t>
        </is>
      </c>
      <c r="C164" s="398" t="inlineStr">
        <is>
          <t>Щиты: из досок толщиной 40 мм</t>
        </is>
      </c>
      <c r="D164" s="391" t="inlineStr">
        <is>
          <t>м2</t>
        </is>
      </c>
      <c r="E164" s="399" t="n">
        <v>5.85</v>
      </c>
      <c r="F164" s="400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8">
      <c r="A165" s="391" t="n">
        <v>138</v>
      </c>
      <c r="B165" s="391" t="inlineStr">
        <is>
          <t>204-0022</t>
        </is>
      </c>
      <c r="C165" s="398" t="inlineStr">
        <is>
          <t>Горячекатаная арматурная сталь периодического профиля класса А-III, диаметром 12 мм</t>
        </is>
      </c>
      <c r="D165" s="391" t="inlineStr">
        <is>
          <t>т</t>
        </is>
      </c>
      <c r="E165" s="399" t="n">
        <v>0.0378</v>
      </c>
      <c r="F165" s="400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8">
      <c r="A166" s="391" t="n">
        <v>139</v>
      </c>
      <c r="B166" s="391" t="inlineStr">
        <is>
          <t>101-1529</t>
        </is>
      </c>
      <c r="C166" s="398" t="inlineStr">
        <is>
          <t>Электроды диаметром: 6 мм Э42</t>
        </is>
      </c>
      <c r="D166" s="391" t="inlineStr">
        <is>
          <t>т</t>
        </is>
      </c>
      <c r="E166" s="399" t="n">
        <v>0.03</v>
      </c>
      <c r="F166" s="400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8">
      <c r="A167" s="391" t="n">
        <v>140</v>
      </c>
      <c r="B167" s="391" t="inlineStr">
        <is>
          <t>23.3.06.04-0011</t>
        </is>
      </c>
      <c r="C167" s="398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1" t="inlineStr">
        <is>
          <t>м</t>
        </is>
      </c>
      <c r="E167" s="399" t="n">
        <v>9.800000000000001</v>
      </c>
      <c r="F167" s="400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8">
      <c r="A168" s="391" t="n">
        <v>141</v>
      </c>
      <c r="B168" s="391" t="inlineStr">
        <is>
          <t>01.7.11.07-0032</t>
        </is>
      </c>
      <c r="C168" s="398" t="inlineStr">
        <is>
          <t>Электроды диаметром: 4 мм Э42</t>
        </is>
      </c>
      <c r="D168" s="391" t="inlineStr">
        <is>
          <t>т</t>
        </is>
      </c>
      <c r="E168" s="399" t="n">
        <v>0.0264</v>
      </c>
      <c r="F168" s="400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8">
      <c r="A169" s="391" t="n">
        <v>142</v>
      </c>
      <c r="B169" s="306" t="inlineStr">
        <is>
          <t>Прайс из СД ОП</t>
        </is>
      </c>
      <c r="C169" s="398" t="inlineStr">
        <is>
          <t xml:space="preserve">Зажим аппаратный прессуемый А4А-185-2  </t>
        </is>
      </c>
      <c r="D169" s="391" t="inlineStr">
        <is>
          <t>шт.</t>
        </is>
      </c>
      <c r="E169" s="399" t="n">
        <v>8</v>
      </c>
      <c r="F169" s="400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8">
      <c r="A170" s="391" t="n">
        <v>143</v>
      </c>
      <c r="B170" s="391" t="inlineStr">
        <is>
          <t>01.7.11.07-0034</t>
        </is>
      </c>
      <c r="C170" s="398" t="inlineStr">
        <is>
          <t>Электроды диаметром: 4 мм Э42А</t>
        </is>
      </c>
      <c r="D170" s="391" t="inlineStr">
        <is>
          <t>кг</t>
        </is>
      </c>
      <c r="E170" s="399" t="n">
        <v>24.2896</v>
      </c>
      <c r="F170" s="400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8">
      <c r="A171" s="391" t="n">
        <v>144</v>
      </c>
      <c r="B171" s="391" t="inlineStr">
        <is>
          <t>01.7.15.10-0053</t>
        </is>
      </c>
      <c r="C171" s="398" t="inlineStr">
        <is>
          <t>Скобы: металлические</t>
        </is>
      </c>
      <c r="D171" s="391" t="inlineStr">
        <is>
          <t>кг</t>
        </is>
      </c>
      <c r="E171" s="399" t="n">
        <v>40</v>
      </c>
      <c r="F171" s="400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8">
      <c r="A172" s="391" t="n">
        <v>145</v>
      </c>
      <c r="B172" s="391" t="inlineStr">
        <is>
          <t>11.2.13.04-0011</t>
        </is>
      </c>
      <c r="C172" s="398" t="inlineStr">
        <is>
          <t>Щиты: из досок толщиной 25 мм</t>
        </is>
      </c>
      <c r="D172" s="391" t="inlineStr">
        <is>
          <t>м2</t>
        </is>
      </c>
      <c r="E172" s="399" t="n">
        <v>6.855</v>
      </c>
      <c r="F172" s="400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8">
      <c r="A173" s="391" t="n">
        <v>146</v>
      </c>
      <c r="B173" s="391" t="inlineStr">
        <is>
          <t>25.2.01.01-0001</t>
        </is>
      </c>
      <c r="C173" s="398" t="inlineStr">
        <is>
          <t>Бирки-оконцеватели</t>
        </is>
      </c>
      <c r="D173" s="391" t="inlineStr">
        <is>
          <t>100 шт</t>
        </is>
      </c>
      <c r="E173" s="399" t="n">
        <v>3.68</v>
      </c>
      <c r="F173" s="400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8">
      <c r="A174" s="391" t="n">
        <v>147</v>
      </c>
      <c r="B174" s="391" t="inlineStr">
        <is>
          <t>101-2441</t>
        </is>
      </c>
      <c r="C174" s="398" t="inlineStr">
        <is>
          <t>Кольца резиновые для хризотилцементных: напорных муфт САМ</t>
        </is>
      </c>
      <c r="D174" s="391" t="inlineStr">
        <is>
          <t>кг</t>
        </is>
      </c>
      <c r="E174" s="399" t="n">
        <v>7.74</v>
      </c>
      <c r="F174" s="400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8">
      <c r="A175" s="391" t="n">
        <v>148</v>
      </c>
      <c r="B175" s="391" t="inlineStr">
        <is>
          <t>08.4.03.02-0003</t>
        </is>
      </c>
      <c r="C175" s="398" t="inlineStr">
        <is>
          <t>Горячекатаная арматурная сталь гладкая класса А-I, диаметром: 10 мм</t>
        </is>
      </c>
      <c r="D175" s="391" t="inlineStr">
        <is>
          <t>т</t>
        </is>
      </c>
      <c r="E175" s="399" t="n">
        <v>0.0324</v>
      </c>
      <c r="F175" s="400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8">
      <c r="A176" s="391" t="n">
        <v>149</v>
      </c>
      <c r="B176" s="391" t="inlineStr">
        <is>
          <t>101-1539</t>
        </is>
      </c>
      <c r="C176" s="398" t="inlineStr">
        <is>
          <t>Электроды диаметром: 8 мм Э46</t>
        </is>
      </c>
      <c r="D176" s="391" t="inlineStr">
        <is>
          <t>т</t>
        </is>
      </c>
      <c r="E176" s="399" t="n">
        <v>0.0213</v>
      </c>
      <c r="F176" s="400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8">
      <c r="A177" s="391" t="n">
        <v>150</v>
      </c>
      <c r="B177" s="391" t="inlineStr">
        <is>
          <t>20.2.09.13-0011</t>
        </is>
      </c>
      <c r="C177" s="398" t="inlineStr">
        <is>
          <t>Муфта</t>
        </is>
      </c>
      <c r="D177" s="391" t="inlineStr">
        <is>
          <t>шт</t>
        </is>
      </c>
      <c r="E177" s="399" t="n">
        <v>40</v>
      </c>
      <c r="F177" s="400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8">
      <c r="A178" s="391" t="n">
        <v>151</v>
      </c>
      <c r="B178" s="391" t="inlineStr">
        <is>
          <t>14.4.02.04-0015</t>
        </is>
      </c>
      <c r="C178" s="398" t="inlineStr">
        <is>
          <t>Краска для наружных работ: черная, марок МА-015, ПФ-014</t>
        </is>
      </c>
      <c r="D178" s="391" t="inlineStr">
        <is>
          <t>т</t>
        </is>
      </c>
      <c r="E178" s="399" t="n">
        <v>0.0124</v>
      </c>
      <c r="F178" s="400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8">
      <c r="A179" s="391" t="n">
        <v>152</v>
      </c>
      <c r="B179" s="391" t="inlineStr">
        <is>
          <t>403-8296</t>
        </is>
      </c>
      <c r="C179" s="398" t="inlineStr">
        <is>
          <t>Кольцо опорное КО-6 /бетон В15 (М200), объем 0,02 м3, расход ар-ры 1,10 кг / (серия 3.900.1-14)</t>
        </is>
      </c>
      <c r="D179" s="391" t="inlineStr">
        <is>
          <t>шт.</t>
        </is>
      </c>
      <c r="E179" s="399" t="n">
        <v>6</v>
      </c>
      <c r="F179" s="400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8">
      <c r="A180" s="391" t="n">
        <v>153</v>
      </c>
      <c r="B180" s="391" t="inlineStr">
        <is>
          <t>07.2.07.04-0007</t>
        </is>
      </c>
      <c r="C180" s="398" t="inlineStr">
        <is>
          <t>Конструкции стальные индивидуальные: решетчатые сварные массой до 0,1 т</t>
        </is>
      </c>
      <c r="D180" s="391" t="inlineStr">
        <is>
          <t>т</t>
        </is>
      </c>
      <c r="E180" s="399" t="n">
        <v>0.0158</v>
      </c>
      <c r="F180" s="400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8">
      <c r="A181" s="391" t="n">
        <v>154</v>
      </c>
      <c r="B181" s="391" t="inlineStr">
        <is>
          <t>01.7.17.11-0001</t>
        </is>
      </c>
      <c r="C181" s="398" t="inlineStr">
        <is>
          <t>Бумага шлифовальная</t>
        </is>
      </c>
      <c r="D181" s="391" t="inlineStr">
        <is>
          <t>кг</t>
        </is>
      </c>
      <c r="E181" s="399" t="n">
        <v>3.44</v>
      </c>
      <c r="F181" s="400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8">
      <c r="A182" s="391" t="n">
        <v>155</v>
      </c>
      <c r="B182" s="391" t="inlineStr">
        <is>
          <t>04.1.02.05-0005</t>
        </is>
      </c>
      <c r="C182" s="398" t="inlineStr">
        <is>
          <t>Бетон тяжелый, класс: В12,5 (М150)</t>
        </is>
      </c>
      <c r="D182" s="391" t="inlineStr">
        <is>
          <t>м3</t>
        </is>
      </c>
      <c r="E182" s="399" t="n">
        <v>0.2784</v>
      </c>
      <c r="F182" s="400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8">
      <c r="A183" s="391" t="n">
        <v>156</v>
      </c>
      <c r="B183" s="391" t="inlineStr">
        <is>
          <t>01.1.02.02-0021</t>
        </is>
      </c>
      <c r="C183" s="398" t="inlineStr">
        <is>
          <t>Бумага асбестовая электроизоляционная марки: БЭ толщиной 0,2-0,3 мм</t>
        </is>
      </c>
      <c r="D183" s="391" t="inlineStr">
        <is>
          <t>т</t>
        </is>
      </c>
      <c r="E183" s="399" t="n">
        <v>0.014</v>
      </c>
      <c r="F183" s="400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8">
      <c r="A184" s="391" t="n">
        <v>157</v>
      </c>
      <c r="B184" s="391" t="inlineStr">
        <is>
          <t>101-2376</t>
        </is>
      </c>
      <c r="C184" s="39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1" t="inlineStr">
        <is>
          <t>м3</t>
        </is>
      </c>
      <c r="E184" s="399" t="n">
        <v>0.1064</v>
      </c>
      <c r="F184" s="400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8">
      <c r="A185" s="391" t="n">
        <v>158</v>
      </c>
      <c r="B185" s="391" t="inlineStr">
        <is>
          <t>14.4.04.08-0003</t>
        </is>
      </c>
      <c r="C185" s="398" t="inlineStr">
        <is>
          <t>Эмаль ПФ-115 серая</t>
        </is>
      </c>
      <c r="D185" s="391" t="inlineStr">
        <is>
          <t>т</t>
        </is>
      </c>
      <c r="E185" s="399" t="n">
        <v>0.01</v>
      </c>
      <c r="F185" s="400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8">
      <c r="A186" s="391" t="n">
        <v>159</v>
      </c>
      <c r="B186" s="391" t="inlineStr">
        <is>
          <t>403-8270</t>
        </is>
      </c>
      <c r="C186" s="398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1" t="inlineStr">
        <is>
          <t>шт.</t>
        </is>
      </c>
      <c r="E186" s="399" t="n">
        <v>1</v>
      </c>
      <c r="F186" s="400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8">
      <c r="A187" s="391" t="n">
        <v>160</v>
      </c>
      <c r="B187" s="391" t="inlineStr">
        <is>
          <t>01.7.20.08-0102</t>
        </is>
      </c>
      <c r="C187" s="398" t="inlineStr">
        <is>
          <t>Миткаль «Т-2» суровый (суровье)</t>
        </is>
      </c>
      <c r="D187" s="391" t="inlineStr">
        <is>
          <t>10 м</t>
        </is>
      </c>
      <c r="E187" s="399" t="n">
        <v>1.6</v>
      </c>
      <c r="F187" s="400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8">
      <c r="A188" s="391" t="n">
        <v>161</v>
      </c>
      <c r="B188" s="391" t="inlineStr">
        <is>
          <t>11.1.03.05-0085</t>
        </is>
      </c>
      <c r="C188" s="398" t="inlineStr">
        <is>
          <t>Доски необрезные хвойных пород длиной: 4-6,5 м, все ширины, толщиной 44 мм и более, III сорта</t>
        </is>
      </c>
      <c r="D188" s="391" t="inlineStr">
        <is>
          <t>м3</t>
        </is>
      </c>
      <c r="E188" s="399" t="n">
        <v>0.164</v>
      </c>
      <c r="F188" s="400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8">
      <c r="A189" s="391" t="n">
        <v>162</v>
      </c>
      <c r="B189" s="391" t="inlineStr">
        <is>
          <t>14.4.01.01-0003</t>
        </is>
      </c>
      <c r="C189" s="398" t="inlineStr">
        <is>
          <t>Грунтовка: ГФ-021 красно-коричневая</t>
        </is>
      </c>
      <c r="D189" s="391" t="inlineStr">
        <is>
          <t>т</t>
        </is>
      </c>
      <c r="E189" s="399" t="n">
        <v>0.0064</v>
      </c>
      <c r="F189" s="400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8">
      <c r="A190" s="391" t="n">
        <v>163</v>
      </c>
      <c r="B190" s="391" t="inlineStr">
        <is>
          <t>08.3.03.06-0002</t>
        </is>
      </c>
      <c r="C190" s="398" t="inlineStr">
        <is>
          <t>Проволока горячекатаная в мотках, диаметром 6,3-6,5 мм</t>
        </is>
      </c>
      <c r="D190" s="391" t="inlineStr">
        <is>
          <t>т</t>
        </is>
      </c>
      <c r="E190" s="399" t="n">
        <v>0.022</v>
      </c>
      <c r="F190" s="400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8">
      <c r="A191" s="391" t="n">
        <v>164</v>
      </c>
      <c r="B191" s="391" t="inlineStr">
        <is>
          <t>01.3.01.03-0002</t>
        </is>
      </c>
      <c r="C191" s="398" t="inlineStr">
        <is>
          <t>Керосин для технических целей марок КТ-1, КТ-2</t>
        </is>
      </c>
      <c r="D191" s="391" t="inlineStr">
        <is>
          <t>т</t>
        </is>
      </c>
      <c r="E191" s="399" t="n">
        <v>0.0363</v>
      </c>
      <c r="F191" s="400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8">
      <c r="A192" s="391" t="n">
        <v>165</v>
      </c>
      <c r="B192" s="306" t="inlineStr">
        <is>
          <t>Прайс из СД ОП</t>
        </is>
      </c>
      <c r="C192" s="398" t="inlineStr">
        <is>
          <t xml:space="preserve">Зажим аппаратный прессуемый А1М-185-2 </t>
        </is>
      </c>
      <c r="D192" s="391" t="inlineStr">
        <is>
          <t>шт.</t>
        </is>
      </c>
      <c r="E192" s="399" t="n">
        <v>4</v>
      </c>
      <c r="F192" s="400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8">
      <c r="A193" s="391" t="n">
        <v>166</v>
      </c>
      <c r="B193" s="391" t="inlineStr">
        <is>
          <t>10.1.02.04-0009</t>
        </is>
      </c>
      <c r="C193" s="398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1" t="inlineStr">
        <is>
          <t>т</t>
        </is>
      </c>
      <c r="E193" s="399" t="n">
        <v>0.0016</v>
      </c>
      <c r="F193" s="400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8">
      <c r="A194" s="391" t="n">
        <v>167</v>
      </c>
      <c r="B194" s="391" t="inlineStr">
        <is>
          <t>101-2016</t>
        </is>
      </c>
      <c r="C194" s="398" t="inlineStr">
        <is>
          <t>Мастика битумно-резиновая МБР изоляционная для защиты алюминиевой оболочки и брони от коррозии</t>
        </is>
      </c>
      <c r="D194" s="391" t="inlineStr">
        <is>
          <t>кг</t>
        </is>
      </c>
      <c r="E194" s="399" t="n">
        <v>12</v>
      </c>
      <c r="F194" s="400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8">
      <c r="A195" s="391" t="n">
        <v>168</v>
      </c>
      <c r="B195" s="391" t="inlineStr">
        <is>
          <t>102-0061</t>
        </is>
      </c>
      <c r="C195" s="398" t="inlineStr">
        <is>
          <t>Доски обрезные хвойных пород длиной: 4-6,5 м, шириной 75-150 мм, толщиной 44 мм и более, III сорта</t>
        </is>
      </c>
      <c r="D195" s="391" t="inlineStr">
        <is>
          <t>м3</t>
        </is>
      </c>
      <c r="E195" s="399" t="n">
        <v>0.0791</v>
      </c>
      <c r="F195" s="400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8">
      <c r="A196" s="391" t="n">
        <v>169</v>
      </c>
      <c r="B196" s="391" t="inlineStr">
        <is>
          <t>402-0002</t>
        </is>
      </c>
      <c r="C196" s="398" t="inlineStr">
        <is>
          <t>Раствор готовый кладочный цементный марки: 50</t>
        </is>
      </c>
      <c r="D196" s="391" t="inlineStr">
        <is>
          <t>м3</t>
        </is>
      </c>
      <c r="E196" s="399" t="n">
        <v>0.1602</v>
      </c>
      <c r="F196" s="400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8">
      <c r="A197" s="391" t="n">
        <v>170</v>
      </c>
      <c r="B197" s="391" t="inlineStr">
        <is>
          <t>11.1.03.06-0095</t>
        </is>
      </c>
      <c r="C197" s="398" t="inlineStr">
        <is>
          <t>Доски обрезные хвойных пород длиной: 4-6,5 м, шириной 75-150 мм, толщиной 44 мм и более, III сорта</t>
        </is>
      </c>
      <c r="D197" s="391" t="inlineStr">
        <is>
          <t>м3</t>
        </is>
      </c>
      <c r="E197" s="399" t="n">
        <v>0.0713</v>
      </c>
      <c r="F197" s="400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8">
      <c r="A198" s="391" t="n">
        <v>171</v>
      </c>
      <c r="B198" s="391" t="inlineStr">
        <is>
          <t>01.3.02.09-0022</t>
        </is>
      </c>
      <c r="C198" s="398" t="inlineStr">
        <is>
          <t>Пропан-бутан, смесь техническая</t>
        </is>
      </c>
      <c r="D198" s="391" t="inlineStr">
        <is>
          <t>кг</t>
        </is>
      </c>
      <c r="E198" s="399" t="n">
        <v>12.1508</v>
      </c>
      <c r="F198" s="400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8">
      <c r="A199" s="391" t="n">
        <v>172</v>
      </c>
      <c r="B199" s="391" t="inlineStr">
        <is>
          <t>101-1513</t>
        </is>
      </c>
      <c r="C199" s="398" t="inlineStr">
        <is>
          <t>Электроды диаметром: 4 мм Э42</t>
        </is>
      </c>
      <c r="D199" s="391" t="inlineStr">
        <is>
          <t>т</t>
        </is>
      </c>
      <c r="E199" s="399" t="n">
        <v>0.007</v>
      </c>
      <c r="F199" s="400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8">
      <c r="A200" s="391" t="n">
        <v>173</v>
      </c>
      <c r="B200" s="391" t="inlineStr">
        <is>
          <t>101-1714</t>
        </is>
      </c>
      <c r="C200" s="398" t="inlineStr">
        <is>
          <t>Болты с гайками и шайбами строительные</t>
        </is>
      </c>
      <c r="D200" s="391" t="inlineStr">
        <is>
          <t>т</t>
        </is>
      </c>
      <c r="E200" s="399" t="n">
        <v>0.0077</v>
      </c>
      <c r="F200" s="400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8">
      <c r="A201" s="391" t="n">
        <v>174</v>
      </c>
      <c r="B201" s="391" t="inlineStr">
        <is>
          <t>01.3.02.08-0001</t>
        </is>
      </c>
      <c r="C201" s="398" t="inlineStr">
        <is>
          <t>Кислород технический: газообразный</t>
        </is>
      </c>
      <c r="D201" s="391" t="inlineStr">
        <is>
          <t>м3</t>
        </is>
      </c>
      <c r="E201" s="399" t="n">
        <v>11.1584</v>
      </c>
      <c r="F201" s="400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8">
      <c r="A202" s="391" t="n">
        <v>175</v>
      </c>
      <c r="B202" s="391" t="inlineStr">
        <is>
          <t>106-0023</t>
        </is>
      </c>
      <c r="C202" s="398" t="inlineStr">
        <is>
          <t>Шпалы из древесины хвойных пород длиной: 1500 мм для колеи 750 мм пропитанные, тип 2</t>
        </is>
      </c>
      <c r="D202" s="391" t="inlineStr">
        <is>
          <t>шт.</t>
        </is>
      </c>
      <c r="E202" s="399" t="n">
        <v>1.011</v>
      </c>
      <c r="F202" s="400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8">
      <c r="A203" s="391" t="n">
        <v>176</v>
      </c>
      <c r="B203" s="391" t="inlineStr">
        <is>
          <t>101-0962</t>
        </is>
      </c>
      <c r="C203" s="398" t="inlineStr">
        <is>
          <t>Смазка солидол жировой марки «Ж»</t>
        </is>
      </c>
      <c r="D203" s="391" t="inlineStr">
        <is>
          <t>т</t>
        </is>
      </c>
      <c r="E203" s="399" t="n">
        <v>0.007</v>
      </c>
      <c r="F203" s="400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8">
      <c r="A204" s="391" t="n">
        <v>177</v>
      </c>
      <c r="B204" s="391" t="inlineStr">
        <is>
          <t>01.3.01.07-0008</t>
        </is>
      </c>
      <c r="C204" s="398" t="inlineStr">
        <is>
          <t>Спирт этиловый ректификованный технический, сорт I</t>
        </is>
      </c>
      <c r="D204" s="391" t="inlineStr">
        <is>
          <t>т</t>
        </is>
      </c>
      <c r="E204" s="399" t="n">
        <v>0.0016</v>
      </c>
      <c r="F204" s="400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8">
      <c r="A205" s="391" t="n">
        <v>178</v>
      </c>
      <c r="B205" s="391" t="inlineStr">
        <is>
          <t>01.7.15.11-0026</t>
        </is>
      </c>
      <c r="C205" s="398" t="inlineStr">
        <is>
          <t>Шайбы квадратные</t>
        </is>
      </c>
      <c r="D205" s="391" t="inlineStr">
        <is>
          <t>100 шт</t>
        </is>
      </c>
      <c r="E205" s="399" t="n">
        <v>0.24</v>
      </c>
      <c r="F205" s="400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8">
      <c r="A206" s="391" t="n">
        <v>179</v>
      </c>
      <c r="B206" s="391" t="inlineStr">
        <is>
          <t>23.3.06.05-0002</t>
        </is>
      </c>
      <c r="C206" s="398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1" t="inlineStr">
        <is>
          <t>м</t>
        </is>
      </c>
      <c r="E206" s="399" t="n">
        <v>4</v>
      </c>
      <c r="F206" s="400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8">
      <c r="A207" s="391" t="n">
        <v>180</v>
      </c>
      <c r="B207" s="391" t="inlineStr">
        <is>
          <t>01.7.15.04-0011</t>
        </is>
      </c>
      <c r="C207" s="398" t="inlineStr">
        <is>
          <t>Винты с полукруглой головкой длиной: 50 мм</t>
        </is>
      </c>
      <c r="D207" s="391" t="inlineStr">
        <is>
          <t>т</t>
        </is>
      </c>
      <c r="E207" s="399" t="n">
        <v>0.0044</v>
      </c>
      <c r="F207" s="400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8">
      <c r="A208" s="391" t="n">
        <v>181</v>
      </c>
      <c r="B208" s="391" t="inlineStr">
        <is>
          <t>101-1019</t>
        </is>
      </c>
      <c r="C208" s="398" t="inlineStr">
        <is>
          <t>Швеллеры № 40 из стали марки: Ст0</t>
        </is>
      </c>
      <c r="D208" s="391" t="inlineStr">
        <is>
          <t>т</t>
        </is>
      </c>
      <c r="E208" s="399" t="n">
        <v>0.0103</v>
      </c>
      <c r="F208" s="400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8">
      <c r="A209" s="391" t="n">
        <v>182</v>
      </c>
      <c r="B209" s="391" t="inlineStr">
        <is>
          <t>402-0004</t>
        </is>
      </c>
      <c r="C209" s="398" t="inlineStr">
        <is>
          <t>Раствор готовый кладочный цементный марки: 100</t>
        </is>
      </c>
      <c r="D209" s="391" t="inlineStr">
        <is>
          <t>м3</t>
        </is>
      </c>
      <c r="E209" s="399" t="n">
        <v>0.096</v>
      </c>
      <c r="F209" s="400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8">
      <c r="A210" s="391" t="n">
        <v>183</v>
      </c>
      <c r="B210" s="306" t="inlineStr">
        <is>
          <t>Прайс из СД ОП</t>
        </is>
      </c>
      <c r="C210" s="398" t="inlineStr">
        <is>
          <t>Зажим аппаратный штыревой АШМ-16-1</t>
        </is>
      </c>
      <c r="D210" s="391" t="inlineStr">
        <is>
          <t>шт.</t>
        </is>
      </c>
      <c r="E210" s="399" t="n">
        <v>2</v>
      </c>
      <c r="F210" s="400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8">
      <c r="A211" s="391" t="n">
        <v>184</v>
      </c>
      <c r="B211" s="391" t="inlineStr">
        <is>
          <t>101-0807</t>
        </is>
      </c>
      <c r="C211" s="398" t="inlineStr">
        <is>
          <t>Проволока сварочная легированная диаметром: 4 мм</t>
        </is>
      </c>
      <c r="D211" s="391" t="inlineStr">
        <is>
          <t>т</t>
        </is>
      </c>
      <c r="E211" s="399" t="n">
        <v>0.0035</v>
      </c>
      <c r="F211" s="400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8">
      <c r="A212" s="391" t="n">
        <v>185</v>
      </c>
      <c r="B212" s="391" t="inlineStr">
        <is>
          <t>102-0025</t>
        </is>
      </c>
      <c r="C212" s="398" t="inlineStr">
        <is>
          <t>Бруски обрезные хвойных пород длиной: 4-6,5 м, шириной 75-150 мм, толщиной 40-75 мм, III сорта</t>
        </is>
      </c>
      <c r="D212" s="391" t="inlineStr">
        <is>
          <t>м3</t>
        </is>
      </c>
      <c r="E212" s="399" t="n">
        <v>0.0357</v>
      </c>
      <c r="F212" s="400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8">
      <c r="A213" s="391" t="n">
        <v>186</v>
      </c>
      <c r="B213" s="391" t="inlineStr">
        <is>
          <t>08.3.08.02-0052</t>
        </is>
      </c>
      <c r="C213" s="398" t="inlineStr">
        <is>
          <t>Сталь угловая равнополочная, марка стали: ВСт3кп2, размером 50x50x5 мм</t>
        </is>
      </c>
      <c r="D213" s="391" t="inlineStr">
        <is>
          <t>т</t>
        </is>
      </c>
      <c r="E213" s="399" t="n">
        <v>0.0077</v>
      </c>
      <c r="F213" s="400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8">
      <c r="A214" s="391" t="n">
        <v>187</v>
      </c>
      <c r="B214" s="391" t="inlineStr">
        <is>
          <t>101-1705</t>
        </is>
      </c>
      <c r="C214" s="398" t="inlineStr">
        <is>
          <t>Пакля пропитанная</t>
        </is>
      </c>
      <c r="D214" s="391" t="inlineStr">
        <is>
          <t>кг</t>
        </is>
      </c>
      <c r="E214" s="399" t="n">
        <v>4.8</v>
      </c>
      <c r="F214" s="400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8">
      <c r="A215" s="391" t="n">
        <v>188</v>
      </c>
      <c r="B215" s="391" t="inlineStr">
        <is>
          <t>10.2.02.10-0013</t>
        </is>
      </c>
      <c r="C215" s="398" t="inlineStr">
        <is>
          <t>Пруток круглый медный марки М3-Т, диаметром: 20 мм</t>
        </is>
      </c>
      <c r="D215" s="391" t="inlineStr">
        <is>
          <t>т</t>
        </is>
      </c>
      <c r="E215" s="399" t="n">
        <v>0.0005999999999999999</v>
      </c>
      <c r="F215" s="400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8">
      <c r="A216" s="391" t="n">
        <v>189</v>
      </c>
      <c r="B216" s="391" t="inlineStr">
        <is>
          <t>20.1.02.23-0082</t>
        </is>
      </c>
      <c r="C216" s="398" t="inlineStr">
        <is>
          <t>Перемычки гибкие, тип ПГС-50</t>
        </is>
      </c>
      <c r="D216" s="391" t="inlineStr">
        <is>
          <t>10 шт</t>
        </is>
      </c>
      <c r="E216" s="399" t="n">
        <v>1.032</v>
      </c>
      <c r="F216" s="400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8">
      <c r="A217" s="391" t="n">
        <v>190</v>
      </c>
      <c r="B217" s="391" t="inlineStr">
        <is>
          <t>01.7.15.06-0111</t>
        </is>
      </c>
      <c r="C217" s="398" t="inlineStr">
        <is>
          <t>Гвозди строительные</t>
        </is>
      </c>
      <c r="D217" s="391" t="inlineStr">
        <is>
          <t>т</t>
        </is>
      </c>
      <c r="E217" s="399" t="n">
        <v>0.0033</v>
      </c>
      <c r="F217" s="400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8">
      <c r="A218" s="391" t="n">
        <v>191</v>
      </c>
      <c r="B218" s="391" t="inlineStr">
        <is>
          <t>101-0324</t>
        </is>
      </c>
      <c r="C218" s="398" t="inlineStr">
        <is>
          <t>Кислород технический: газообразный</t>
        </is>
      </c>
      <c r="D218" s="391" t="inlineStr">
        <is>
          <t>м3</t>
        </is>
      </c>
      <c r="E218" s="399" t="n">
        <v>5.96</v>
      </c>
      <c r="F218" s="400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8">
      <c r="A219" s="391" t="n">
        <v>192</v>
      </c>
      <c r="B219" s="391" t="inlineStr">
        <is>
          <t>102-0008</t>
        </is>
      </c>
      <c r="C219" s="398" t="inlineStr">
        <is>
          <t>Лесоматериалы круглые хвойных пород для строительства диаметром 14-24 см, длиной 3-6,5 м</t>
        </is>
      </c>
      <c r="D219" s="391" t="inlineStr">
        <is>
          <t>м3</t>
        </is>
      </c>
      <c r="E219" s="399" t="n">
        <v>0.0622</v>
      </c>
      <c r="F219" s="400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8">
      <c r="A220" s="391" t="n">
        <v>193</v>
      </c>
      <c r="B220" s="391" t="inlineStr">
        <is>
          <t>101-2467</t>
        </is>
      </c>
      <c r="C220" s="398" t="inlineStr">
        <is>
          <t>Растворитель марки: Р-4</t>
        </is>
      </c>
      <c r="D220" s="391" t="inlineStr">
        <is>
          <t>т</t>
        </is>
      </c>
      <c r="E220" s="399" t="n">
        <v>0.0032</v>
      </c>
      <c r="F220" s="400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8">
      <c r="A221" s="391" t="n">
        <v>194</v>
      </c>
      <c r="B221" s="391" t="inlineStr">
        <is>
          <t>07.2.01.01-0003</t>
        </is>
      </c>
      <c r="C221" s="39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1" t="inlineStr">
        <is>
          <t>т</t>
        </is>
      </c>
      <c r="E221" s="399" t="n">
        <v>0.003</v>
      </c>
      <c r="F221" s="400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8">
      <c r="A222" s="391" t="n">
        <v>195</v>
      </c>
      <c r="B222" s="391" t="inlineStr">
        <is>
          <t>101-1805</t>
        </is>
      </c>
      <c r="C222" s="398" t="inlineStr">
        <is>
          <t>Гвозди строительные</t>
        </is>
      </c>
      <c r="D222" s="391" t="inlineStr">
        <is>
          <t>т</t>
        </is>
      </c>
      <c r="E222" s="399" t="n">
        <v>0.0024</v>
      </c>
      <c r="F222" s="400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8">
      <c r="A223" s="391" t="n">
        <v>196</v>
      </c>
      <c r="B223" s="391" t="inlineStr">
        <is>
          <t>01.7.02.07-0011</t>
        </is>
      </c>
      <c r="C223" s="398" t="inlineStr">
        <is>
          <t>Прессшпан листовой, марки А</t>
        </is>
      </c>
      <c r="D223" s="391" t="inlineStr">
        <is>
          <t>кг</t>
        </is>
      </c>
      <c r="E223" s="399" t="n">
        <v>0.6</v>
      </c>
      <c r="F223" s="400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8">
      <c r="A224" s="391" t="n">
        <v>197</v>
      </c>
      <c r="B224" s="391" t="inlineStr">
        <is>
          <t>01.2.01.02-0054</t>
        </is>
      </c>
      <c r="C224" s="398" t="inlineStr">
        <is>
          <t>Битумы нефтяные строительные марки: БН-90/10</t>
        </is>
      </c>
      <c r="D224" s="391" t="inlineStr">
        <is>
          <t>т</t>
        </is>
      </c>
      <c r="E224" s="399" t="n">
        <v>0.0198</v>
      </c>
      <c r="F224" s="400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8">
      <c r="A225" s="391" t="n">
        <v>198</v>
      </c>
      <c r="B225" s="391" t="inlineStr">
        <is>
          <t>101-2562</t>
        </is>
      </c>
      <c r="C225" s="398" t="inlineStr">
        <is>
          <t>Флюс: АН-47</t>
        </is>
      </c>
      <c r="D225" s="391" t="inlineStr">
        <is>
          <t>т</t>
        </is>
      </c>
      <c r="E225" s="399" t="n">
        <v>0.0045</v>
      </c>
      <c r="F225" s="400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8">
      <c r="A226" s="391" t="n">
        <v>199</v>
      </c>
      <c r="B226" s="391" t="inlineStr">
        <is>
          <t>101-1668</t>
        </is>
      </c>
      <c r="C226" s="398" t="inlineStr">
        <is>
          <t>Рогожа</t>
        </is>
      </c>
      <c r="D226" s="391" t="inlineStr">
        <is>
          <t>м2</t>
        </is>
      </c>
      <c r="E226" s="399" t="n">
        <v>2.515</v>
      </c>
      <c r="F226" s="400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8">
      <c r="A227" s="391" t="n">
        <v>200</v>
      </c>
      <c r="B227" s="391" t="inlineStr">
        <is>
          <t>113-0021</t>
        </is>
      </c>
      <c r="C227" s="398" t="inlineStr">
        <is>
          <t>Грунтовка: ГФ-021 красно-коричневая</t>
        </is>
      </c>
      <c r="D227" s="391" t="inlineStr">
        <is>
          <t>т</t>
        </is>
      </c>
      <c r="E227" s="399" t="n">
        <v>0.0016</v>
      </c>
      <c r="F227" s="400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8">
      <c r="A228" s="391" t="n">
        <v>201</v>
      </c>
      <c r="B228" s="391" t="inlineStr">
        <is>
          <t>01.7.15.06-0121</t>
        </is>
      </c>
      <c r="C228" s="398" t="inlineStr">
        <is>
          <t>Гвозди строительные с плоской головкой: 1,6x50 мм</t>
        </is>
      </c>
      <c r="D228" s="391" t="inlineStr">
        <is>
          <t>т</t>
        </is>
      </c>
      <c r="E228" s="399" t="n">
        <v>0.0024</v>
      </c>
      <c r="F228" s="400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8">
      <c r="A229" s="391" t="n">
        <v>202</v>
      </c>
      <c r="B229" s="391" t="inlineStr">
        <is>
          <t>101-0797</t>
        </is>
      </c>
      <c r="C229" s="398" t="inlineStr">
        <is>
          <t>Проволока горячекатаная в мотках, диаметром 6,3-6,5 мм</t>
        </is>
      </c>
      <c r="D229" s="391" t="inlineStr">
        <is>
          <t>т</t>
        </is>
      </c>
      <c r="E229" s="399" t="n">
        <v>0.0044</v>
      </c>
      <c r="F229" s="400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8">
      <c r="A230" s="391" t="n">
        <v>203</v>
      </c>
      <c r="B230" s="391" t="inlineStr">
        <is>
          <t>101-0309</t>
        </is>
      </c>
      <c r="C230" s="398" t="inlineStr">
        <is>
          <t>Канаты пеньковые пропитанные</t>
        </is>
      </c>
      <c r="D230" s="391" t="inlineStr">
        <is>
          <t>т</t>
        </is>
      </c>
      <c r="E230" s="399" t="n">
        <v>0.0005</v>
      </c>
      <c r="F230" s="400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8">
      <c r="A231" s="391" t="n">
        <v>204</v>
      </c>
      <c r="B231" s="391" t="inlineStr">
        <is>
          <t>408-0122</t>
        </is>
      </c>
      <c r="C231" s="398" t="inlineStr">
        <is>
          <t>Песок природный для строительных: работ средний</t>
        </is>
      </c>
      <c r="D231" s="391" t="inlineStr">
        <is>
          <t>м3</t>
        </is>
      </c>
      <c r="E231" s="399" t="n">
        <v>0.3328</v>
      </c>
      <c r="F231" s="400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8">
      <c r="A232" s="391" t="n">
        <v>205</v>
      </c>
      <c r="B232" s="391" t="inlineStr">
        <is>
          <t>01.7.07.20-0002</t>
        </is>
      </c>
      <c r="C232" s="398" t="inlineStr">
        <is>
          <t>Тальк молотый, сорт I</t>
        </is>
      </c>
      <c r="D232" s="391" t="inlineStr">
        <is>
          <t>т</t>
        </is>
      </c>
      <c r="E232" s="399" t="n">
        <v>0.0098</v>
      </c>
      <c r="F232" s="400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8">
      <c r="A233" s="391" t="n">
        <v>206</v>
      </c>
      <c r="B233" s="391" t="inlineStr">
        <is>
          <t>01.7.06.05-0041</t>
        </is>
      </c>
      <c r="C233" s="398" t="inlineStr">
        <is>
          <t>Лента изоляционная прорезиненная односторонняя ширина 20 мм, толщина 0,25-0,35 мм</t>
        </is>
      </c>
      <c r="D233" s="391" t="inlineStr">
        <is>
          <t>кг</t>
        </is>
      </c>
      <c r="E233" s="399" t="n">
        <v>0.5264</v>
      </c>
      <c r="F233" s="400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8">
      <c r="A234" s="391" t="n">
        <v>207</v>
      </c>
      <c r="B234" s="391" t="inlineStr">
        <is>
          <t>02.2.05.04-0093</t>
        </is>
      </c>
      <c r="C234" s="398" t="inlineStr">
        <is>
          <t>Щебень из природного камня для строительных работ марка: 800, фракция 20-40 мм</t>
        </is>
      </c>
      <c r="D234" s="391" t="inlineStr">
        <is>
          <t>м3</t>
        </is>
      </c>
      <c r="E234" s="399" t="n">
        <v>0.1404</v>
      </c>
      <c r="F234" s="400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8">
      <c r="A235" s="391" t="n">
        <v>208</v>
      </c>
      <c r="B235" s="391" t="inlineStr">
        <is>
          <t>101-2611</t>
        </is>
      </c>
      <c r="C235" s="398" t="inlineStr">
        <is>
          <t>Опалубка металлическая</t>
        </is>
      </c>
      <c r="D235" s="391" t="inlineStr">
        <is>
          <t>т</t>
        </is>
      </c>
      <c r="E235" s="399" t="n">
        <v>0.0035</v>
      </c>
      <c r="F235" s="400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8">
      <c r="A236" s="391" t="n">
        <v>209</v>
      </c>
      <c r="B236" s="391" t="inlineStr">
        <is>
          <t>10.3.02.03-0011</t>
        </is>
      </c>
      <c r="C236" s="398" t="inlineStr">
        <is>
          <t>Припои оловянно-свинцовые бессурьмянистые марки: ПОС30</t>
        </is>
      </c>
      <c r="D236" s="391" t="inlineStr">
        <is>
          <t>кг</t>
        </is>
      </c>
      <c r="E236" s="399" t="n">
        <v>0.2</v>
      </c>
      <c r="F236" s="400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8">
      <c r="A237" s="391" t="n">
        <v>210</v>
      </c>
      <c r="B237" s="391" t="inlineStr">
        <is>
          <t>01.7.06.12-0004</t>
        </is>
      </c>
      <c r="C237" s="398" t="inlineStr">
        <is>
          <t>Лента киперная 40 мм</t>
        </is>
      </c>
      <c r="D237" s="391" t="inlineStr">
        <is>
          <t>100 м</t>
        </is>
      </c>
      <c r="E237" s="399" t="n">
        <v>0.14</v>
      </c>
      <c r="F237" s="400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8">
      <c r="A238" s="391" t="n">
        <v>211</v>
      </c>
      <c r="B238" s="391" t="inlineStr">
        <is>
          <t>01.3.02.02-0001</t>
        </is>
      </c>
      <c r="C238" s="398" t="inlineStr">
        <is>
          <t>Аргон газообразный, сорт: I</t>
        </is>
      </c>
      <c r="D238" s="391" t="inlineStr">
        <is>
          <t>м3</t>
        </is>
      </c>
      <c r="E238" s="399" t="n">
        <v>0.66</v>
      </c>
      <c r="F238" s="400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8">
      <c r="A239" s="391" t="n">
        <v>212</v>
      </c>
      <c r="B239" s="391" t="inlineStr">
        <is>
          <t>101-2278</t>
        </is>
      </c>
      <c r="C239" s="398" t="inlineStr">
        <is>
          <t>Пропан-бутан, смесь техническая</t>
        </is>
      </c>
      <c r="D239" s="391" t="inlineStr">
        <is>
          <t>кг</t>
        </is>
      </c>
      <c r="E239" s="399" t="n">
        <v>1.862</v>
      </c>
      <c r="F239" s="400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8">
      <c r="A240" s="391" t="n">
        <v>213</v>
      </c>
      <c r="B240" s="391" t="inlineStr">
        <is>
          <t>20.2.01.05-0003</t>
        </is>
      </c>
      <c r="C240" s="398" t="inlineStr">
        <is>
          <t>Гильза кабельная: медная ГМ 6</t>
        </is>
      </c>
      <c r="D240" s="391" t="inlineStr">
        <is>
          <t>100 шт</t>
        </is>
      </c>
      <c r="E240" s="399" t="n">
        <v>0.102</v>
      </c>
      <c r="F240" s="400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8">
      <c r="A241" s="391" t="n">
        <v>214</v>
      </c>
      <c r="B241" s="391" t="inlineStr">
        <is>
          <t>101-0322</t>
        </is>
      </c>
      <c r="C241" s="398" t="inlineStr">
        <is>
          <t>Керосин для технических целей марок КТ-1, КТ-2</t>
        </is>
      </c>
      <c r="D241" s="391" t="inlineStr">
        <is>
          <t>т</t>
        </is>
      </c>
      <c r="E241" s="399" t="n">
        <v>0.004</v>
      </c>
      <c r="F241" s="400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8">
      <c r="A242" s="391" t="n">
        <v>215</v>
      </c>
      <c r="B242" s="391" t="inlineStr">
        <is>
          <t>402-0064</t>
        </is>
      </c>
      <c r="C242" s="398" t="inlineStr">
        <is>
          <t>Раствор асбоцементный</t>
        </is>
      </c>
      <c r="D242" s="391" t="inlineStr">
        <is>
          <t>м3</t>
        </is>
      </c>
      <c r="E242" s="399" t="n">
        <v>0.025</v>
      </c>
      <c r="F242" s="400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8">
      <c r="A243" s="391" t="n">
        <v>216</v>
      </c>
      <c r="B243" s="391" t="inlineStr">
        <is>
          <t>102-0023</t>
        </is>
      </c>
      <c r="C243" s="398" t="inlineStr">
        <is>
          <t>Бруски обрезные хвойных пород длиной: 4-6,5 м, шириной 75-150 мм, толщиной 40-75 мм, I сорта</t>
        </is>
      </c>
      <c r="D243" s="391" t="inlineStr">
        <is>
          <t>м3</t>
        </is>
      </c>
      <c r="E243" s="399" t="n">
        <v>0.0053</v>
      </c>
      <c r="F243" s="400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8">
      <c r="A244" s="391" t="n">
        <v>217</v>
      </c>
      <c r="B244" s="391" t="inlineStr">
        <is>
          <t>14.1.02.01-0002</t>
        </is>
      </c>
      <c r="C244" s="398" t="inlineStr">
        <is>
          <t>Клей БМК-5к</t>
        </is>
      </c>
      <c r="D244" s="391" t="inlineStr">
        <is>
          <t>кг</t>
        </is>
      </c>
      <c r="E244" s="399" t="n">
        <v>0.32</v>
      </c>
      <c r="F244" s="400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8">
      <c r="A245" s="391" t="n">
        <v>218</v>
      </c>
      <c r="B245" s="391" t="inlineStr">
        <is>
          <t>14.5.09.02-0002</t>
        </is>
      </c>
      <c r="C245" s="398" t="inlineStr">
        <is>
          <t>Ксилол нефтяной марки А</t>
        </is>
      </c>
      <c r="D245" s="391" t="inlineStr">
        <is>
          <t>т</t>
        </is>
      </c>
      <c r="E245" s="399" t="n">
        <v>0.001</v>
      </c>
      <c r="F245" s="400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8">
      <c r="A246" s="391" t="n">
        <v>219</v>
      </c>
      <c r="B246" s="391" t="inlineStr">
        <is>
          <t>01.7.15.03-0041</t>
        </is>
      </c>
      <c r="C246" s="398" t="inlineStr">
        <is>
          <t>Болты с гайками и шайбами строительные</t>
        </is>
      </c>
      <c r="D246" s="391" t="inlineStr">
        <is>
          <t>т</t>
        </is>
      </c>
      <c r="E246" s="399" t="n">
        <v>0.0008</v>
      </c>
      <c r="F246" s="400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8">
      <c r="A247" s="391" t="n">
        <v>220</v>
      </c>
      <c r="B247" s="391" t="inlineStr">
        <is>
          <t>101-0623</t>
        </is>
      </c>
      <c r="C247" s="398" t="inlineStr">
        <is>
          <t>Мыло твердое хозяйственное 72%</t>
        </is>
      </c>
      <c r="D247" s="391" t="inlineStr">
        <is>
          <t>шт.</t>
        </is>
      </c>
      <c r="E247" s="399" t="n">
        <v>1.49</v>
      </c>
      <c r="F247" s="400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8">
      <c r="A248" s="391" t="n">
        <v>221</v>
      </c>
      <c r="B248" s="391" t="inlineStr">
        <is>
          <t>102-0053</t>
        </is>
      </c>
      <c r="C248" s="398" t="inlineStr">
        <is>
          <t>Доски обрезные хвойных пород длиной: 4-6,5 м, шириной 75-150 мм, толщиной 25 мм, III сорта</t>
        </is>
      </c>
      <c r="D248" s="391" t="inlineStr">
        <is>
          <t>м3</t>
        </is>
      </c>
      <c r="E248" s="399" t="n">
        <v>0.0057</v>
      </c>
      <c r="F248" s="400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8">
      <c r="A249" s="391" t="n">
        <v>222</v>
      </c>
      <c r="B249" s="391" t="inlineStr">
        <is>
          <t>405-0253</t>
        </is>
      </c>
      <c r="C249" s="398" t="inlineStr">
        <is>
          <t>Известь строительная: негашеная комовая, сорт I</t>
        </is>
      </c>
      <c r="D249" s="391" t="inlineStr">
        <is>
          <t>т</t>
        </is>
      </c>
      <c r="E249" s="399" t="n">
        <v>0.008500000000000001</v>
      </c>
      <c r="F249" s="400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8">
      <c r="A250" s="391" t="n">
        <v>223</v>
      </c>
      <c r="B250" s="391" t="inlineStr">
        <is>
          <t>20.2.02.01-0019</t>
        </is>
      </c>
      <c r="C250" s="398" t="inlineStr">
        <is>
          <t>Втулки изолирующие</t>
        </is>
      </c>
      <c r="D250" s="391" t="inlineStr">
        <is>
          <t>1000 шт</t>
        </is>
      </c>
      <c r="E250" s="399" t="n">
        <v>0.02</v>
      </c>
      <c r="F250" s="400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8">
      <c r="A251" s="391" t="n">
        <v>224</v>
      </c>
      <c r="B251" s="391" t="inlineStr">
        <is>
          <t>508-0097</t>
        </is>
      </c>
      <c r="C251" s="39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1" t="inlineStr">
        <is>
          <t>10 м</t>
        </is>
      </c>
      <c r="E251" s="399" t="n">
        <v>0.09950000000000001</v>
      </c>
      <c r="F251" s="400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8">
      <c r="A252" s="391" t="n">
        <v>225</v>
      </c>
      <c r="B252" s="391" t="inlineStr">
        <is>
          <t>14.5.09.11-0101</t>
        </is>
      </c>
      <c r="C252" s="398" t="inlineStr">
        <is>
          <t>Уайт-спирит</t>
        </is>
      </c>
      <c r="D252" s="391" t="inlineStr">
        <is>
          <t>т</t>
        </is>
      </c>
      <c r="E252" s="399" t="n">
        <v>0.0007</v>
      </c>
      <c r="F252" s="400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8">
      <c r="A253" s="391" t="n">
        <v>226</v>
      </c>
      <c r="B253" s="391" t="inlineStr">
        <is>
          <t>20.2.02.01-0012</t>
        </is>
      </c>
      <c r="C253" s="398" t="inlineStr">
        <is>
          <t>Втулки В22</t>
        </is>
      </c>
      <c r="D253" s="391" t="inlineStr">
        <is>
          <t>1000 шт</t>
        </is>
      </c>
      <c r="E253" s="399" t="n">
        <v>0.0249</v>
      </c>
      <c r="F253" s="400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8">
      <c r="A254" s="391" t="n">
        <v>227</v>
      </c>
      <c r="B254" s="391" t="inlineStr">
        <is>
          <t>01.7.15.07-0014</t>
        </is>
      </c>
      <c r="C254" s="398" t="inlineStr">
        <is>
          <t>Дюбели распорные полипропиленовые</t>
        </is>
      </c>
      <c r="D254" s="391" t="inlineStr">
        <is>
          <t>100 шт</t>
        </is>
      </c>
      <c r="E254" s="399" t="n">
        <v>0.0328</v>
      </c>
      <c r="F254" s="400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8">
      <c r="A255" s="391" t="n">
        <v>228</v>
      </c>
      <c r="B255" s="391" t="inlineStr">
        <is>
          <t>03.1.02.03-0011</t>
        </is>
      </c>
      <c r="C255" s="398" t="inlineStr">
        <is>
          <t>Известь строительная: негашеная комовая, сорт I</t>
        </is>
      </c>
      <c r="D255" s="391" t="inlineStr">
        <is>
          <t>т</t>
        </is>
      </c>
      <c r="E255" s="399" t="n">
        <v>0.0035</v>
      </c>
      <c r="F255" s="400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8">
      <c r="A256" s="391" t="n">
        <v>229</v>
      </c>
      <c r="B256" s="391" t="inlineStr">
        <is>
          <t>08.3.11.01-0091</t>
        </is>
      </c>
      <c r="C256" s="398" t="inlineStr">
        <is>
          <t>Швеллеры № 40 из стали марки: Ст0</t>
        </is>
      </c>
      <c r="D256" s="391" t="inlineStr">
        <is>
          <t>т</t>
        </is>
      </c>
      <c r="E256" s="399" t="n">
        <v>0.0005</v>
      </c>
      <c r="F256" s="400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8">
      <c r="A257" s="391" t="n">
        <v>230</v>
      </c>
      <c r="B257" s="391" t="inlineStr">
        <is>
          <t>22.2.02.11-0051</t>
        </is>
      </c>
      <c r="C257" s="398" t="inlineStr">
        <is>
          <t>Гайки установочные заземляющие</t>
        </is>
      </c>
      <c r="D257" s="391" t="inlineStr">
        <is>
          <t>100 шт</t>
        </is>
      </c>
      <c r="E257" s="399" t="n">
        <v>0.026</v>
      </c>
      <c r="F257" s="400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8">
      <c r="A258" s="391" t="n">
        <v>231</v>
      </c>
      <c r="B258" s="391" t="inlineStr">
        <is>
          <t>14.5.09.07-0029</t>
        </is>
      </c>
      <c r="C258" s="398" t="inlineStr">
        <is>
          <t>Растворитель марки: Р-4</t>
        </is>
      </c>
      <c r="D258" s="391" t="inlineStr">
        <is>
          <t>т</t>
        </is>
      </c>
      <c r="E258" s="399" t="n">
        <v>0.0002</v>
      </c>
      <c r="F258" s="400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8">
      <c r="A259" s="391" t="n">
        <v>232</v>
      </c>
      <c r="B259" s="391" t="inlineStr">
        <is>
          <t>01.7.15.07-0031</t>
        </is>
      </c>
      <c r="C259" s="398" t="inlineStr">
        <is>
          <t>Дюбели распорные с гайкой</t>
        </is>
      </c>
      <c r="D259" s="391" t="inlineStr">
        <is>
          <t>100 шт</t>
        </is>
      </c>
      <c r="E259" s="399" t="n">
        <v>0.0126</v>
      </c>
      <c r="F259" s="400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8">
      <c r="A260" s="391" t="n">
        <v>233</v>
      </c>
      <c r="B260" s="391" t="inlineStr">
        <is>
          <t>03.2.01.01-0003</t>
        </is>
      </c>
      <c r="C260" s="398" t="inlineStr">
        <is>
          <t>Портландцемент общестроительного назначения бездобавочный, марки: 500</t>
        </is>
      </c>
      <c r="D260" s="391" t="inlineStr">
        <is>
          <t>т</t>
        </is>
      </c>
      <c r="E260" s="399" t="n">
        <v>0.0028</v>
      </c>
      <c r="F260" s="400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8">
      <c r="A261" s="391" t="n">
        <v>234</v>
      </c>
      <c r="B261" s="391" t="inlineStr">
        <is>
          <t>20.2.02.02-0011</t>
        </is>
      </c>
      <c r="C261" s="398" t="inlineStr">
        <is>
          <t>Заглушки</t>
        </is>
      </c>
      <c r="D261" s="391" t="inlineStr">
        <is>
          <t>10 шт</t>
        </is>
      </c>
      <c r="E261" s="399" t="n">
        <v>0.0408</v>
      </c>
      <c r="F261" s="400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8">
      <c r="A262" s="391" t="n">
        <v>235</v>
      </c>
      <c r="B262" s="391" t="inlineStr">
        <is>
          <t>14.4.03.03-0002</t>
        </is>
      </c>
      <c r="C262" s="398" t="inlineStr">
        <is>
          <t>Лак битумный: БТ-123</t>
        </is>
      </c>
      <c r="D262" s="391" t="inlineStr">
        <is>
          <t>т</t>
        </is>
      </c>
      <c r="E262" s="399" t="n">
        <v>0.0001</v>
      </c>
      <c r="F262" s="400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8">
      <c r="A263" s="391" t="n">
        <v>236</v>
      </c>
      <c r="B263" s="391" t="inlineStr">
        <is>
          <t>07.2.07.12-0020</t>
        </is>
      </c>
      <c r="C263" s="39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1" t="inlineStr">
        <is>
          <t>т</t>
        </is>
      </c>
      <c r="E263" s="399" t="n">
        <v>0.0001</v>
      </c>
      <c r="F263" s="400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8">
      <c r="A264" s="391" t="n">
        <v>237</v>
      </c>
      <c r="B264" s="391" t="inlineStr">
        <is>
          <t>101-1305</t>
        </is>
      </c>
      <c r="C264" s="398" t="inlineStr">
        <is>
          <t>Портландцемент общестроительного назначения бездобавочный, марки: 400</t>
        </is>
      </c>
      <c r="D264" s="391" t="inlineStr">
        <is>
          <t>т</t>
        </is>
      </c>
      <c r="E264" s="399" t="n">
        <v>0.0017</v>
      </c>
      <c r="F264" s="400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8">
      <c r="A265" s="391" t="n">
        <v>238</v>
      </c>
      <c r="B265" s="391" t="inlineStr">
        <is>
          <t>01.7.06.11-0021</t>
        </is>
      </c>
      <c r="C265" s="398" t="inlineStr">
        <is>
          <t>Лента ФУМ</t>
        </is>
      </c>
      <c r="D265" s="391" t="inlineStr">
        <is>
          <t>кг</t>
        </is>
      </c>
      <c r="E265" s="399" t="n">
        <v>0.0012</v>
      </c>
      <c r="F265" s="400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8">
      <c r="A266" s="391" t="n">
        <v>239</v>
      </c>
      <c r="B266" s="391" t="inlineStr">
        <is>
          <t>11.1.03.01-0077</t>
        </is>
      </c>
      <c r="C266" s="398" t="inlineStr">
        <is>
          <t>Бруски обрезные хвойных пород длиной: 4-6,5 м, шириной 75-150 мм, толщиной 40-75 мм, I сорта</t>
        </is>
      </c>
      <c r="D266" s="391" t="inlineStr">
        <is>
          <t>м3</t>
        </is>
      </c>
      <c r="E266" s="399" t="n">
        <v>0.0003</v>
      </c>
      <c r="F266" s="400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8">
      <c r="A267" s="391" t="n">
        <v>240</v>
      </c>
      <c r="B267" s="391" t="inlineStr">
        <is>
          <t>01.7.11.07-0227</t>
        </is>
      </c>
      <c r="C267" s="398" t="inlineStr">
        <is>
          <t>Электроды: УОНИ 13/45</t>
        </is>
      </c>
      <c r="D267" s="391" t="inlineStr">
        <is>
          <t>кг</t>
        </is>
      </c>
      <c r="E267" s="399" t="n">
        <v>0.022</v>
      </c>
      <c r="F267" s="400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8">
      <c r="A268" s="391" t="n">
        <v>241</v>
      </c>
      <c r="B268" s="391" t="inlineStr">
        <is>
          <t>08.2.02.11-0007</t>
        </is>
      </c>
      <c r="C268" s="39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1" t="inlineStr">
        <is>
          <t>10 м</t>
        </is>
      </c>
      <c r="E268" s="399" t="n">
        <v>0.0048</v>
      </c>
      <c r="F268" s="400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8">
      <c r="A269" s="391" t="n">
        <v>242</v>
      </c>
      <c r="B269" s="391" t="inlineStr">
        <is>
          <t>02.3.01.02-0020</t>
        </is>
      </c>
      <c r="C269" s="398" t="inlineStr">
        <is>
          <t>Песок природный для строительных: растворов средний</t>
        </is>
      </c>
      <c r="D269" s="391" t="inlineStr">
        <is>
          <t>м3</t>
        </is>
      </c>
      <c r="E269" s="399" t="n">
        <v>0.0024</v>
      </c>
      <c r="F269" s="400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8">
      <c r="A270" s="391" t="n">
        <v>243</v>
      </c>
      <c r="B270" s="391" t="inlineStr">
        <is>
          <t>01.7.20.08-0051</t>
        </is>
      </c>
      <c r="C270" s="398" t="inlineStr">
        <is>
          <t>Ветошь</t>
        </is>
      </c>
      <c r="D270" s="391" t="inlineStr">
        <is>
          <t>кг</t>
        </is>
      </c>
      <c r="E270" s="399" t="n">
        <v>0.041</v>
      </c>
      <c r="F270" s="400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8">
      <c r="A271" s="391" t="n">
        <v>244</v>
      </c>
      <c r="B271" s="391" t="inlineStr">
        <is>
          <t>01.7.03.01-0001</t>
        </is>
      </c>
      <c r="C271" s="398" t="inlineStr">
        <is>
          <t>Вода</t>
        </is>
      </c>
      <c r="D271" s="391" t="inlineStr">
        <is>
          <t>м3</t>
        </is>
      </c>
      <c r="E271" s="399" t="n">
        <v>0.0106</v>
      </c>
      <c r="F271" s="400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8">
      <c r="A272" s="391" t="n"/>
      <c r="B272" s="391" t="n"/>
      <c r="C272" s="398" t="inlineStr">
        <is>
          <t>Итого прочие материалы</t>
        </is>
      </c>
      <c r="D272" s="391" t="n"/>
      <c r="E272" s="399" t="n"/>
      <c r="F272" s="400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8">
      <c r="A273" s="391" t="n"/>
      <c r="B273" s="391" t="n"/>
      <c r="C273" s="381" t="inlineStr">
        <is>
          <t>Итого по разделу «Материалы»</t>
        </is>
      </c>
      <c r="D273" s="391" t="n"/>
      <c r="E273" s="399" t="n"/>
      <c r="F273" s="400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49" t="n"/>
    </row>
    <row r="274" ht="14.25" customFormat="1" customHeight="1" s="358">
      <c r="A274" s="391" t="n"/>
      <c r="B274" s="391" t="n"/>
      <c r="C274" s="398" t="inlineStr">
        <is>
          <t>ИТОГО ПО РМ</t>
        </is>
      </c>
      <c r="D274" s="391" t="n"/>
      <c r="E274" s="399" t="n"/>
      <c r="F274" s="400" t="n"/>
      <c r="G274" s="317">
        <f>G14+G90+G273</f>
        <v/>
      </c>
      <c r="H274" s="401" t="n"/>
      <c r="I274" s="317" t="n"/>
      <c r="J274" s="317">
        <f>J14+J90+J273</f>
        <v/>
      </c>
    </row>
    <row r="275" ht="14.25" customFormat="1" customHeight="1" s="358">
      <c r="A275" s="391" t="n"/>
      <c r="B275" s="391" t="n"/>
      <c r="C275" s="398" t="inlineStr">
        <is>
          <t>Накладные расходы</t>
        </is>
      </c>
      <c r="D275" s="221">
        <f>ROUND(G275/(G$16+$G$14),2)</f>
        <v/>
      </c>
      <c r="E275" s="399" t="n"/>
      <c r="F275" s="400" t="n"/>
      <c r="G275" s="317" t="n">
        <v>126481.74</v>
      </c>
      <c r="H275" s="401" t="n"/>
      <c r="I275" s="317" t="n"/>
      <c r="J275" s="317">
        <f>ROUND(D275*(J14+J16),2)</f>
        <v/>
      </c>
    </row>
    <row r="276" ht="14.25" customFormat="1" customHeight="1" s="358">
      <c r="A276" s="391" t="n"/>
      <c r="B276" s="391" t="n"/>
      <c r="C276" s="398" t="inlineStr">
        <is>
          <t>Сметная прибыль</t>
        </is>
      </c>
      <c r="D276" s="221">
        <f>ROUND(G276/(G$14+G$16),2)</f>
        <v/>
      </c>
      <c r="E276" s="399" t="n"/>
      <c r="F276" s="400" t="n"/>
      <c r="G276" s="317" t="n">
        <v>81946.58</v>
      </c>
      <c r="H276" s="401" t="n"/>
      <c r="I276" s="317" t="n"/>
      <c r="J276" s="317">
        <f>ROUND(D276*(J14+J16),2)</f>
        <v/>
      </c>
    </row>
    <row r="277" ht="14.25" customFormat="1" customHeight="1" s="358">
      <c r="A277" s="391" t="n"/>
      <c r="B277" s="391" t="n"/>
      <c r="C277" s="398" t="inlineStr">
        <is>
          <t>Итого СМР (с НР и СП)</t>
        </is>
      </c>
      <c r="D277" s="391" t="n"/>
      <c r="E277" s="399" t="n"/>
      <c r="F277" s="400" t="n"/>
      <c r="G277" s="317">
        <f>ROUND((G14+G90+G273+G275+G276),2)</f>
        <v/>
      </c>
      <c r="H277" s="401" t="n"/>
      <c r="I277" s="317" t="n"/>
      <c r="J277" s="317">
        <f>ROUND((J14+J90+J273+J275+J276),2)</f>
        <v/>
      </c>
    </row>
    <row r="278" ht="14.25" customFormat="1" customHeight="1" s="358">
      <c r="A278" s="391" t="n"/>
      <c r="B278" s="391" t="n"/>
      <c r="C278" s="398" t="inlineStr">
        <is>
          <t>ВСЕГО СМР + ОБОРУДОВАНИЕ</t>
        </is>
      </c>
      <c r="D278" s="391" t="n"/>
      <c r="E278" s="399" t="n"/>
      <c r="F278" s="400" t="n"/>
      <c r="G278" s="317">
        <f>G277+G100</f>
        <v/>
      </c>
      <c r="H278" s="401" t="n"/>
      <c r="I278" s="317" t="n"/>
      <c r="J278" s="317">
        <f>J277+J100</f>
        <v/>
      </c>
    </row>
    <row r="279" ht="14.25" customFormat="1" customHeight="1" s="358">
      <c r="A279" s="391" t="n"/>
      <c r="B279" s="391" t="n"/>
      <c r="C279" s="398" t="inlineStr">
        <is>
          <t>ИТОГО ПОКАЗАТЕЛЬ НА ЕД. ИЗМ.</t>
        </is>
      </c>
      <c r="D279" s="391" t="inlineStr">
        <is>
          <t>ед.</t>
        </is>
      </c>
      <c r="E279" s="399" t="n">
        <v>2</v>
      </c>
      <c r="F279" s="400" t="n"/>
      <c r="G279" s="317">
        <f>G278/E279</f>
        <v/>
      </c>
      <c r="H279" s="401" t="n"/>
      <c r="I279" s="317" t="n"/>
      <c r="J279" s="317">
        <f>J278/E279</f>
        <v/>
      </c>
    </row>
    <row r="280">
      <c r="E280" s="358" t="n"/>
      <c r="F280" s="358" t="n"/>
      <c r="G280" s="358" t="n"/>
    </row>
    <row r="281" ht="14.25" customFormat="1" customHeight="1" s="358">
      <c r="A281" s="357" t="inlineStr">
        <is>
          <t>Составил ______________________     Е. М. Добровольская</t>
        </is>
      </c>
    </row>
    <row r="282" ht="14.25" customFormat="1" customHeight="1" s="358">
      <c r="A282" s="360" t="inlineStr">
        <is>
          <t xml:space="preserve">                         (подпись, инициалы, фамилия)</t>
        </is>
      </c>
    </row>
    <row r="283" ht="14.25" customFormat="1" customHeight="1" s="358">
      <c r="A283" s="357" t="n"/>
    </row>
    <row r="284" ht="14.25" customFormat="1" customHeight="1" s="358">
      <c r="A284" s="357" t="inlineStr">
        <is>
          <t>Проверил ______________________        А.В. Костянецкая</t>
        </is>
      </c>
    </row>
    <row r="285" ht="14.25" customFormat="1" customHeight="1" s="358">
      <c r="A285" s="360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C22" sqref="C22"/>
    </sheetView>
  </sheetViews>
  <sheetFormatPr baseColWidth="8" defaultRowHeight="15"/>
  <cols>
    <col width="5.7109375" customWidth="1" style="351" min="1" max="1"/>
    <col width="17.5703125" customWidth="1" style="351" min="2" max="2"/>
    <col width="39.140625" customWidth="1" style="351" min="3" max="3"/>
    <col width="10.7109375" customWidth="1" style="413" min="4" max="4"/>
    <col width="13.85546875" customWidth="1" style="351" min="5" max="5"/>
    <col width="13.28515625" customWidth="1" style="351" min="6" max="6"/>
    <col width="14.140625" customWidth="1" style="351" min="7" max="7"/>
  </cols>
  <sheetData>
    <row r="1">
      <c r="A1" s="406" t="inlineStr">
        <is>
          <t>Приложение №6</t>
        </is>
      </c>
    </row>
    <row r="2" ht="21.75" customHeight="1" s="351">
      <c r="A2" s="406" t="n"/>
      <c r="B2" s="406" t="n"/>
      <c r="C2" s="406" t="n"/>
      <c r="D2" s="374" t="n"/>
      <c r="E2" s="406" t="n"/>
      <c r="F2" s="406" t="n"/>
      <c r="G2" s="406" t="n"/>
    </row>
    <row r="3">
      <c r="A3" s="362" t="inlineStr">
        <is>
          <t>Расчет стоимости оборудования</t>
        </is>
      </c>
    </row>
    <row r="4" ht="25.5" customHeight="1" s="351">
      <c r="A4" s="365" t="inlineStr">
        <is>
          <t>Наименование разрабатываемого показателя УНЦ — Ячейка трёхобмоточного трансформатора Т150/35/НН, мощность 16МВА</t>
        </is>
      </c>
    </row>
    <row r="5">
      <c r="A5" s="357" t="n"/>
      <c r="B5" s="357" t="n"/>
      <c r="C5" s="357" t="n"/>
      <c r="D5" s="374" t="n"/>
      <c r="E5" s="357" t="n"/>
      <c r="F5" s="357" t="n"/>
      <c r="G5" s="357" t="n"/>
    </row>
    <row r="6" ht="30" customHeight="1" s="351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1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51">
      <c r="A9" s="320" t="n"/>
      <c r="B9" s="398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51">
      <c r="A10" s="391" t="n"/>
      <c r="B10" s="381" t="n"/>
      <c r="C10" s="398" t="inlineStr">
        <is>
          <t>ИТОГО ИНЖЕНЕРНОЕ ОБОРУДОВАНИЕ</t>
        </is>
      </c>
      <c r="D10" s="402" t="n"/>
      <c r="E10" s="148" t="n"/>
      <c r="F10" s="400" t="n"/>
      <c r="G10" s="400" t="n">
        <v>0</v>
      </c>
    </row>
    <row r="11">
      <c r="A11" s="391" t="n"/>
      <c r="B11" s="398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38.25" customHeight="1" s="351">
      <c r="A12" s="391" t="n">
        <v>1</v>
      </c>
      <c r="B12" s="399">
        <f>'Прил.5 Расчет СМР и ОБ'!B93</f>
        <v/>
      </c>
      <c r="C12" s="398">
        <f>'Прил.5 Расчет СМР и ОБ'!C93</f>
        <v/>
      </c>
      <c r="D12" s="391">
        <f>'Прил.5 Расчет СМР и ОБ'!D93</f>
        <v/>
      </c>
      <c r="E12" s="326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1" t="n">
        <v>2</v>
      </c>
      <c r="B13" s="399">
        <f>'Прил.5 Расчет СМР и ОБ'!B95</f>
        <v/>
      </c>
      <c r="C13" s="398">
        <f>'Прил.5 Расчет СМР и ОБ'!C95</f>
        <v/>
      </c>
      <c r="D13" s="391">
        <f>'Прил.5 Расчет СМР и ОБ'!D95</f>
        <v/>
      </c>
      <c r="E13" s="326">
        <f>'Прил.5 Расчет СМР и ОБ'!E95</f>
        <v/>
      </c>
      <c r="F13" s="317">
        <f>'Прил.5 Расчет СМР и ОБ'!F95</f>
        <v/>
      </c>
      <c r="G13" s="391">
        <f>'Прил.5 Расчет СМР и ОБ'!G95</f>
        <v/>
      </c>
    </row>
    <row r="14">
      <c r="A14" s="391" t="n">
        <v>3</v>
      </c>
      <c r="B14" s="399">
        <f>'Прил.5 Расчет СМР и ОБ'!B96</f>
        <v/>
      </c>
      <c r="C14" s="398">
        <f>'Прил.5 Расчет СМР и ОБ'!C96</f>
        <v/>
      </c>
      <c r="D14" s="391">
        <f>'Прил.5 Расчет СМР и ОБ'!D96</f>
        <v/>
      </c>
      <c r="E14" s="326">
        <f>'Прил.5 Расчет СМР и ОБ'!E96</f>
        <v/>
      </c>
      <c r="F14" s="317">
        <f>'Прил.5 Расчет СМР и ОБ'!F96</f>
        <v/>
      </c>
      <c r="G14" s="391">
        <f>'Прил.5 Расчет СМР и ОБ'!G96</f>
        <v/>
      </c>
    </row>
    <row r="15">
      <c r="A15" s="391" t="n">
        <v>4</v>
      </c>
      <c r="B15" s="399">
        <f>'Прил.5 Расчет СМР и ОБ'!B97</f>
        <v/>
      </c>
      <c r="C15" s="398">
        <f>'Прил.5 Расчет СМР и ОБ'!C97</f>
        <v/>
      </c>
      <c r="D15" s="391">
        <f>'Прил.5 Расчет СМР и ОБ'!D97</f>
        <v/>
      </c>
      <c r="E15" s="326">
        <f>'Прил.5 Расчет СМР и ОБ'!E97</f>
        <v/>
      </c>
      <c r="F15" s="317">
        <f>'Прил.5 Расчет СМР и ОБ'!F97</f>
        <v/>
      </c>
      <c r="G15" s="391">
        <f>'Прил.5 Расчет СМР и ОБ'!G97</f>
        <v/>
      </c>
    </row>
    <row r="16">
      <c r="A16" s="391" t="n">
        <v>5</v>
      </c>
      <c r="B16" s="399">
        <f>'Прил.5 Расчет СМР и ОБ'!B98</f>
        <v/>
      </c>
      <c r="C16" s="398">
        <f>'Прил.5 Расчет СМР и ОБ'!C98</f>
        <v/>
      </c>
      <c r="D16" s="391">
        <f>'Прил.5 Расчет СМР и ОБ'!D98</f>
        <v/>
      </c>
      <c r="E16" s="326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1">
      <c r="A17" s="391" t="n"/>
      <c r="B17" s="398" t="n"/>
      <c r="C17" s="398" t="inlineStr">
        <is>
          <t>ИТОГО ТЕХНОЛОГИЧЕСКОЕ ОБОРУДОВАНИЕ</t>
        </is>
      </c>
      <c r="D17" s="391" t="n"/>
      <c r="E17" s="410" t="n"/>
      <c r="F17" s="400" t="n"/>
      <c r="G17" s="317">
        <f>SUM(G12:G16)</f>
        <v/>
      </c>
    </row>
    <row r="18">
      <c r="A18" s="391" t="n"/>
      <c r="B18" s="398" t="n"/>
      <c r="C18" s="398" t="inlineStr">
        <is>
          <t>Всего по разделу «Оборудование»</t>
        </is>
      </c>
      <c r="D18" s="391" t="n"/>
      <c r="E18" s="410" t="n"/>
      <c r="F18" s="400" t="n"/>
      <c r="G18" s="317">
        <f>G10+G17</f>
        <v/>
      </c>
    </row>
    <row r="19">
      <c r="A19" s="359" t="n"/>
      <c r="B19" s="151" t="n"/>
      <c r="C19" s="359" t="n"/>
      <c r="D19" s="323" t="n"/>
      <c r="E19" s="359" t="n"/>
      <c r="F19" s="359" t="n"/>
      <c r="G19" s="359" t="n"/>
    </row>
    <row r="20">
      <c r="A20" s="357" t="inlineStr">
        <is>
          <t>Составил ______________________    Е. М. Добровольская</t>
        </is>
      </c>
      <c r="B20" s="358" t="n"/>
      <c r="C20" s="358" t="n"/>
      <c r="D20" s="323" t="n"/>
      <c r="E20" s="359" t="n"/>
      <c r="F20" s="359" t="n"/>
      <c r="G20" s="359" t="n"/>
    </row>
    <row r="21">
      <c r="A21" s="360" t="inlineStr">
        <is>
          <t xml:space="preserve">                         (подпись, инициалы, фамилия)</t>
        </is>
      </c>
      <c r="B21" s="358" t="n"/>
      <c r="C21" s="358" t="n"/>
      <c r="D21" s="323" t="n"/>
      <c r="E21" s="359" t="n"/>
      <c r="F21" s="359" t="n"/>
      <c r="G21" s="359" t="n"/>
    </row>
    <row r="22">
      <c r="A22" s="357" t="n"/>
      <c r="B22" s="358" t="n"/>
      <c r="C22" s="358" t="n"/>
      <c r="D22" s="323" t="n"/>
      <c r="E22" s="359" t="n"/>
      <c r="F22" s="359" t="n"/>
      <c r="G22" s="359" t="n"/>
    </row>
    <row r="23">
      <c r="A23" s="357" t="inlineStr">
        <is>
          <t>Проверил ______________________        А.В. Костянецкая</t>
        </is>
      </c>
      <c r="B23" s="358" t="n"/>
      <c r="C23" s="358" t="n"/>
      <c r="D23" s="323" t="n"/>
      <c r="E23" s="359" t="n"/>
      <c r="F23" s="359" t="n"/>
      <c r="G23" s="359" t="n"/>
    </row>
    <row r="24">
      <c r="A24" s="360" t="inlineStr">
        <is>
          <t xml:space="preserve">                        (подпись, инициалы, фамилия)</t>
        </is>
      </c>
      <c r="B24" s="358" t="n"/>
      <c r="C24" s="358" t="n"/>
      <c r="D24" s="323" t="n"/>
      <c r="E24" s="359" t="n"/>
      <c r="F24" s="359" t="n"/>
      <c r="G24" s="35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:D16"/>
    </sheetView>
  </sheetViews>
  <sheetFormatPr baseColWidth="8" defaultRowHeight="15"/>
  <cols>
    <col width="12.7109375" customWidth="1" style="351" min="1" max="1"/>
    <col width="16.42578125" customWidth="1" style="351" min="2" max="2"/>
    <col width="37.140625" customWidth="1" style="351" min="3" max="3"/>
    <col width="49" customWidth="1" style="351" min="4" max="4"/>
    <col width="9.140625" customWidth="1" style="351" min="5" max="5"/>
  </cols>
  <sheetData>
    <row r="1" ht="15.75" customHeight="1" s="351">
      <c r="A1" s="350" t="n"/>
      <c r="B1" s="350" t="n"/>
      <c r="C1" s="350" t="n"/>
      <c r="D1" s="350" t="inlineStr">
        <is>
          <t>Приложение №7</t>
        </is>
      </c>
    </row>
    <row r="2" ht="15.75" customHeight="1" s="351">
      <c r="A2" s="350" t="n"/>
      <c r="B2" s="350" t="n"/>
      <c r="C2" s="350" t="n"/>
      <c r="D2" s="350" t="n"/>
    </row>
    <row r="3" ht="15.75" customHeight="1" s="351">
      <c r="A3" s="350" t="n"/>
      <c r="B3" s="352" t="inlineStr">
        <is>
          <t>Расчет показателя УНЦ</t>
        </is>
      </c>
      <c r="C3" s="350" t="n"/>
      <c r="D3" s="350" t="n"/>
    </row>
    <row r="4" ht="15.75" customHeight="1" s="351">
      <c r="A4" s="350" t="n"/>
      <c r="B4" s="350" t="n"/>
      <c r="C4" s="350" t="n"/>
      <c r="D4" s="350" t="n"/>
    </row>
    <row r="5" ht="31.5" customHeight="1" s="351">
      <c r="A5" s="412" t="inlineStr">
        <is>
          <t xml:space="preserve">Наименование разрабатываемого показателя УНЦ - </t>
        </is>
      </c>
      <c r="D5" s="412">
        <f>'Прил.5 Расчет СМР и ОБ'!D6:J6</f>
        <v/>
      </c>
    </row>
    <row r="6" ht="15.75" customHeight="1" s="351">
      <c r="A6" s="350" t="inlineStr">
        <is>
          <t>Единица измерения  — 1 ячейка</t>
        </is>
      </c>
      <c r="B6" s="350" t="n"/>
      <c r="C6" s="350" t="n"/>
      <c r="D6" s="350" t="n"/>
    </row>
    <row r="7" ht="15.75" customHeight="1" s="351">
      <c r="A7" s="350" t="n"/>
      <c r="B7" s="350" t="n"/>
      <c r="C7" s="350" t="n"/>
      <c r="D7" s="350" t="n"/>
    </row>
    <row r="8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51">
      <c r="A10" s="378" t="n">
        <v>1</v>
      </c>
      <c r="B10" s="378" t="n">
        <v>2</v>
      </c>
      <c r="C10" s="378" t="n">
        <v>3</v>
      </c>
      <c r="D10" s="378" t="n">
        <v>4</v>
      </c>
    </row>
    <row r="11" ht="47.25" customHeight="1" s="351">
      <c r="A11" s="378" t="inlineStr">
        <is>
          <t>Т1-03-2</t>
        </is>
      </c>
      <c r="B11" s="378" t="inlineStr">
        <is>
          <t>УНЦ ячейки трансформатора 110 - 500 кВ</t>
        </is>
      </c>
      <c r="C11" s="355">
        <f>D5</f>
        <v/>
      </c>
      <c r="D11" s="356">
        <f>'Прил.4 РМ'!C41/1000</f>
        <v/>
      </c>
    </row>
    <row r="13">
      <c r="A13" s="357" t="inlineStr">
        <is>
          <t>Составил ______________________    Е. А. Князева</t>
        </is>
      </c>
      <c r="B13" s="358" t="n"/>
      <c r="C13" s="358" t="n"/>
      <c r="D13" s="359" t="n"/>
    </row>
    <row r="14">
      <c r="A14" s="360" t="inlineStr">
        <is>
          <t xml:space="preserve">                         (подпись, инициалы, фамилия)</t>
        </is>
      </c>
      <c r="B14" s="358" t="n"/>
      <c r="C14" s="358" t="n"/>
      <c r="D14" s="359" t="n"/>
    </row>
    <row r="15">
      <c r="A15" s="357" t="n"/>
      <c r="B15" s="358" t="n"/>
      <c r="C15" s="358" t="n"/>
      <c r="D15" s="359" t="n"/>
    </row>
    <row r="16">
      <c r="A16" s="357" t="inlineStr">
        <is>
          <t>Проверил ______________________        А.В. Костянецкая</t>
        </is>
      </c>
      <c r="B16" s="358" t="n"/>
      <c r="C16" s="358" t="n"/>
      <c r="D16" s="359" t="n"/>
    </row>
    <row r="17" ht="20.25" customHeight="1" s="351">
      <c r="A17" s="360" t="inlineStr">
        <is>
          <t xml:space="preserve">                        (подпись, инициалы, фамилия)</t>
        </is>
      </c>
      <c r="B17" s="358" t="n"/>
      <c r="C17" s="358" t="n"/>
      <c r="D17" s="35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51" min="1" max="1"/>
    <col width="40.7109375" customWidth="1" style="351" min="2" max="2"/>
    <col width="37" customWidth="1" style="351" min="3" max="3"/>
    <col width="32" customWidth="1" style="351" min="4" max="4"/>
    <col width="9.140625" customWidth="1" style="351" min="5" max="5"/>
  </cols>
  <sheetData>
    <row r="4" ht="15.75" customHeight="1" s="351">
      <c r="B4" s="369" t="inlineStr">
        <is>
          <t>Приложение № 10</t>
        </is>
      </c>
    </row>
    <row r="5" ht="18.75" customHeight="1" s="351">
      <c r="B5" s="190" t="n"/>
    </row>
    <row r="6" ht="15.75" customHeight="1" s="351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3" t="n"/>
    </row>
    <row r="8">
      <c r="B8" s="413" t="n"/>
      <c r="C8" s="413" t="n"/>
      <c r="D8" s="413" t="n"/>
      <c r="E8" s="413" t="n"/>
    </row>
    <row r="9" ht="47.25" customHeight="1" s="351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75" customHeight="1" s="351">
      <c r="B10" s="378" t="n">
        <v>1</v>
      </c>
      <c r="C10" s="378" t="n">
        <v>2</v>
      </c>
      <c r="D10" s="378" t="n">
        <v>3</v>
      </c>
    </row>
    <row r="11" ht="47.25" customHeight="1" s="351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47.25" customHeight="1" s="351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47.25" customHeight="1" s="351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1.5" customHeight="1" s="351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78.75" customHeight="1" s="351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1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1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1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93" t="n">
        <v>0.002</v>
      </c>
    </row>
    <row r="19" ht="24" customHeight="1" s="351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93" t="n">
        <v>0.03</v>
      </c>
    </row>
    <row r="20" ht="18.75" customHeight="1" s="351">
      <c r="B20" s="280" t="n"/>
    </row>
    <row r="21" ht="18.75" customHeight="1" s="351">
      <c r="B21" s="280" t="n"/>
    </row>
    <row r="22" ht="18.75" customHeight="1" s="351">
      <c r="B22" s="280" t="n"/>
    </row>
    <row r="23" ht="18.75" customHeight="1" s="351">
      <c r="B23" s="280" t="n"/>
    </row>
    <row r="26">
      <c r="B26" s="357" t="inlineStr">
        <is>
          <t>Составил ______________________        Е.А. Князева</t>
        </is>
      </c>
      <c r="C26" s="358" t="n"/>
    </row>
    <row r="27">
      <c r="B27" s="360" t="inlineStr">
        <is>
          <t xml:space="preserve">                         (подпись, инициалы, фамилия)</t>
        </is>
      </c>
      <c r="C27" s="358" t="n"/>
    </row>
    <row r="28">
      <c r="B28" s="357" t="n"/>
      <c r="C28" s="358" t="n"/>
    </row>
    <row r="29">
      <c r="B29" s="357" t="inlineStr">
        <is>
          <t>Проверил ______________________        А.В. Костянецкая</t>
        </is>
      </c>
      <c r="C29" s="358" t="n"/>
    </row>
    <row r="30">
      <c r="B30" s="360" t="inlineStr">
        <is>
          <t xml:space="preserve">                        (подпись, инициалы, фамилия)</t>
        </is>
      </c>
      <c r="C30" s="35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5" sqref="J15"/>
    </sheetView>
  </sheetViews>
  <sheetFormatPr baseColWidth="8" defaultColWidth="9.140625" defaultRowHeight="15"/>
  <cols>
    <col width="9.140625" customWidth="1" style="351" min="1" max="1"/>
    <col width="44.85546875" customWidth="1" style="351" min="2" max="2"/>
    <col width="13" customWidth="1" style="351" min="3" max="3"/>
    <col width="22.85546875" customWidth="1" style="351" min="4" max="4"/>
    <col width="21.5703125" customWidth="1" style="351" min="5" max="5"/>
    <col width="43.85546875" customWidth="1" style="351" min="6" max="6"/>
    <col width="9.140625" customWidth="1" style="351" min="7" max="7"/>
  </cols>
  <sheetData>
    <row r="2" ht="17.25" customHeight="1" s="351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1">
      <c r="A4" s="173" t="inlineStr">
        <is>
          <t>Составлен в уровне цен на 01.01.2023 г.</t>
        </is>
      </c>
      <c r="B4" s="350" t="n"/>
      <c r="C4" s="350" t="n"/>
      <c r="D4" s="350" t="n"/>
      <c r="E4" s="350" t="n"/>
      <c r="F4" s="350" t="n"/>
      <c r="G4" s="350" t="n"/>
    </row>
    <row r="5" ht="15.75" customHeight="1" s="35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0" t="n"/>
    </row>
    <row r="6" ht="15.75" customHeight="1" s="35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0" t="n"/>
    </row>
    <row r="7" ht="110.25" customHeight="1" s="35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5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0" t="n"/>
    </row>
    <row r="8" ht="31.5" customHeight="1" s="35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5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1">
      <c r="A9" s="176" t="inlineStr">
        <is>
          <t>1.3</t>
        </is>
      </c>
      <c r="B9" s="180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56" t="n">
        <v>1</v>
      </c>
      <c r="F9" s="180" t="n"/>
      <c r="G9" s="182" t="n"/>
    </row>
    <row r="10" ht="15.75" customHeight="1" s="351">
      <c r="A10" s="176" t="inlineStr">
        <is>
          <t>1.4</t>
        </is>
      </c>
      <c r="B10" s="180" t="inlineStr">
        <is>
          <t>Средний разряд работ</t>
        </is>
      </c>
      <c r="C10" s="378" t="n"/>
      <c r="D10" s="378" t="n"/>
      <c r="E10" s="183" t="n">
        <v>3.6</v>
      </c>
      <c r="F10" s="180" t="inlineStr">
        <is>
          <t>РТМ</t>
        </is>
      </c>
      <c r="G10" s="182" t="n"/>
    </row>
    <row r="11" ht="78.75" customHeight="1" s="35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0" t="n"/>
    </row>
    <row r="12" ht="78.75" customHeight="1" s="351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2025-01-24T12:16:23Z</dcterms:modified>
  <cp:lastModifiedBy>REDMIBOOK</cp:lastModifiedBy>
  <cp:lastPrinted>2023-11-28T04:44:46Z</cp:lastPrinted>
</cp:coreProperties>
</file>