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9" zoomScale="60" zoomScaleNormal="55" workbookViewId="0">
      <selection activeCell="E49" sqref="E49"/>
    </sheetView>
  </sheetViews>
  <sheetFormatPr baseColWidth="8" defaultColWidth="9.140625" defaultRowHeight="15.75"/>
  <cols>
    <col width="9.140625" customWidth="1" style="371" min="1" max="2"/>
    <col width="51.7109375" customWidth="1" style="371" min="3" max="3"/>
    <col width="47" customWidth="1" style="371" min="4" max="4"/>
    <col width="37.42578125" customWidth="1" style="371" min="5" max="5"/>
    <col width="9.140625" customWidth="1" style="371" min="6" max="6"/>
  </cols>
  <sheetData>
    <row r="3">
      <c r="B3" s="392" t="inlineStr">
        <is>
          <t>Приложение № 1</t>
        </is>
      </c>
    </row>
    <row r="4">
      <c r="B4" s="393" t="inlineStr">
        <is>
          <t>Сравнительная таблица отбора объекта-представителя</t>
        </is>
      </c>
    </row>
    <row r="5" ht="84" customHeight="1" s="361">
      <c r="B5" s="39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4" t="inlineStr">
        <is>
          <t>Наименование разрабатываемого показателя УНЦ - Ячейка трёхобмоточного трансформатора Т500/110/НН, мощность 300МВА</t>
        </is>
      </c>
    </row>
    <row r="8" ht="31.5" customHeight="1" s="361">
      <c r="B8" s="395" t="inlineStr">
        <is>
          <t>Сопоставимый уровень цен: 01.01.2001</t>
        </is>
      </c>
    </row>
    <row r="9" ht="15.75" customHeight="1" s="361">
      <c r="B9" s="395" t="inlineStr">
        <is>
          <t>Единица измерения  — 1 ячейка</t>
        </is>
      </c>
    </row>
    <row r="10">
      <c r="B10" s="395" t="n"/>
    </row>
    <row r="11">
      <c r="B11" s="402" t="inlineStr">
        <is>
          <t>№ п/п</t>
        </is>
      </c>
      <c r="C11" s="402" t="inlineStr">
        <is>
          <t>Параметр</t>
        </is>
      </c>
      <c r="D11" s="402" t="inlineStr">
        <is>
          <t xml:space="preserve">Объект-представитель </t>
        </is>
      </c>
      <c r="E11" s="222" t="n"/>
    </row>
    <row r="12" ht="96.75" customHeight="1" s="361">
      <c r="B12" s="402" t="n">
        <v>1</v>
      </c>
      <c r="C12" s="383" t="inlineStr">
        <is>
          <t>Наименование объекта-представителя</t>
        </is>
      </c>
      <c r="D12" s="402" t="inlineStr">
        <is>
          <t>ПС 500 кВ Усть-Кут (МЭС Сибири)</t>
        </is>
      </c>
    </row>
    <row r="13">
      <c r="B13" s="402" t="n">
        <v>2</v>
      </c>
      <c r="C13" s="383" t="inlineStr">
        <is>
          <t>Наименование субъекта Российской Федерации</t>
        </is>
      </c>
      <c r="D13" s="402" t="inlineStr">
        <is>
          <t>Иркутская Область</t>
        </is>
      </c>
    </row>
    <row r="14">
      <c r="B14" s="402" t="n">
        <v>3</v>
      </c>
      <c r="C14" s="383" t="inlineStr">
        <is>
          <t>Климатический район и подрайон</t>
        </is>
      </c>
      <c r="D14" s="402" t="inlineStr">
        <is>
          <t>IД</t>
        </is>
      </c>
    </row>
    <row r="15">
      <c r="B15" s="402" t="n">
        <v>4</v>
      </c>
      <c r="C15" s="383" t="inlineStr">
        <is>
          <t>Мощность объекта</t>
        </is>
      </c>
      <c r="D15" s="402" t="n">
        <v>1</v>
      </c>
    </row>
    <row r="16" ht="116.25" customHeight="1" s="361">
      <c r="B16" s="402" t="n">
        <v>5</v>
      </c>
      <c r="C16" s="3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2" t="inlineStr">
        <is>
          <t>Трансформатор трехфазный маслянный 500/110/НН/300000</t>
        </is>
      </c>
    </row>
    <row r="17" ht="79.5" customHeight="1" s="361">
      <c r="A17" s="371" t="n"/>
      <c r="B17" s="402" t="n">
        <v>6</v>
      </c>
      <c r="C17" s="3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74">
        <f>SUM(D18:D21)</f>
        <v/>
      </c>
      <c r="E17" s="375" t="n"/>
      <c r="F17" s="371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74" t="n">
        <v>10542.2585762</v>
      </c>
    </row>
    <row r="19" ht="15.75" customHeight="1" s="361">
      <c r="B19" s="382" t="inlineStr">
        <is>
          <t>6.2</t>
        </is>
      </c>
      <c r="C19" s="383" t="inlineStr">
        <is>
          <t>оборудование и инвентарь</t>
        </is>
      </c>
      <c r="D19" s="374" t="n">
        <v>409431.999388</v>
      </c>
    </row>
    <row r="20" ht="16.5" customHeight="1" s="361">
      <c r="A20" s="371" t="n"/>
      <c r="B20" s="382" t="inlineStr">
        <is>
          <t>6.3</t>
        </is>
      </c>
      <c r="C20" s="383" t="inlineStr">
        <is>
          <t>пусконаладочные работы</t>
        </is>
      </c>
      <c r="D20" s="374" t="n"/>
      <c r="E20" s="371" t="n"/>
      <c r="F20" s="371" t="n"/>
    </row>
    <row r="21" ht="35.25" customHeight="1" s="361">
      <c r="B21" s="382" t="inlineStr">
        <is>
          <t>6.4</t>
        </is>
      </c>
      <c r="C21" s="220" t="inlineStr">
        <is>
          <t>прочие и лимитированные затраты</t>
        </is>
      </c>
      <c r="D21" s="374">
        <f>D18*3.9%+(D18+D18*3.9%)*4.3%</f>
        <v/>
      </c>
    </row>
    <row r="22">
      <c r="B22" s="402" t="n">
        <v>7</v>
      </c>
      <c r="C22" s="220" t="inlineStr">
        <is>
          <t>Сопоставимый уровень цен</t>
        </is>
      </c>
      <c r="D22" s="380" t="inlineStr">
        <is>
          <t>2 кв. 2016</t>
        </is>
      </c>
      <c r="E22" s="379" t="n"/>
    </row>
    <row r="23" ht="123" customHeight="1" s="361">
      <c r="A23" s="371" t="n"/>
      <c r="B23" s="402" t="n">
        <v>8</v>
      </c>
      <c r="C23" s="3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74">
        <f>D17</f>
        <v/>
      </c>
      <c r="E23" s="375" t="n"/>
      <c r="F23" s="371" t="n"/>
    </row>
    <row r="24" ht="60.75" customHeight="1" s="361">
      <c r="A24" s="371" t="n"/>
      <c r="B24" s="402" t="n">
        <v>9</v>
      </c>
      <c r="C24" s="373" t="inlineStr">
        <is>
          <t>Приведенная сметная стоимость на единицу мощности, тыс. руб. (строка 8/строку 4)</t>
        </is>
      </c>
      <c r="D24" s="374">
        <f>D23/D15</f>
        <v/>
      </c>
      <c r="E24" s="379" t="n"/>
      <c r="F24" s="371" t="n"/>
    </row>
    <row r="25" ht="48" customHeight="1" s="361">
      <c r="B25" s="402" t="n">
        <v>10</v>
      </c>
      <c r="C25" s="383" t="inlineStr">
        <is>
          <t>Примечание</t>
        </is>
      </c>
      <c r="D25" s="402" t="n"/>
    </row>
    <row r="26">
      <c r="B26" s="217" t="n"/>
      <c r="C26" s="216" t="n"/>
      <c r="D26" s="216" t="n"/>
    </row>
    <row r="27" ht="37.5" customHeight="1" s="361">
      <c r="B27" s="215" t="n"/>
    </row>
    <row r="28">
      <c r="B28" s="371" t="inlineStr">
        <is>
          <t>Составил ______________________    Д.Ю. Нефедова</t>
        </is>
      </c>
    </row>
    <row r="29">
      <c r="B29" s="215" t="inlineStr">
        <is>
          <t xml:space="preserve">                         (подпись, инициалы, фамилия)</t>
        </is>
      </c>
    </row>
    <row r="31">
      <c r="B31" s="371" t="inlineStr">
        <is>
          <t>Проверил ______________________        А.В. Костянецкая</t>
        </is>
      </c>
    </row>
    <row r="32">
      <c r="B32" s="2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E21" sqref="E21"/>
    </sheetView>
  </sheetViews>
  <sheetFormatPr baseColWidth="8" defaultColWidth="9.140625" defaultRowHeight="15.75"/>
  <cols>
    <col width="5.5703125" customWidth="1" style="371" min="1" max="1"/>
    <col width="9.140625" customWidth="1" style="371" min="2" max="2"/>
    <col width="35.28515625" customWidth="1" style="371" min="3" max="3"/>
    <col width="13.85546875" customWidth="1" style="371" min="4" max="4"/>
    <col width="24.85546875" customWidth="1" style="371" min="5" max="5"/>
    <col width="15.5703125" customWidth="1" style="371" min="6" max="6"/>
    <col width="14.85546875" customWidth="1" style="371" min="7" max="7"/>
    <col width="16.7109375" customWidth="1" style="371" min="8" max="8"/>
    <col width="13" customWidth="1" style="371" min="9" max="10"/>
    <col width="18" customWidth="1" style="371" min="11" max="11"/>
    <col width="9.140625" customWidth="1" style="371" min="12" max="12"/>
  </cols>
  <sheetData>
    <row r="3">
      <c r="B3" s="392" t="inlineStr">
        <is>
          <t>Приложение № 2</t>
        </is>
      </c>
      <c r="K3" s="215" t="n"/>
    </row>
    <row r="4">
      <c r="B4" s="393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61">
      <c r="B6" s="395">
        <f>'Прил.1 Сравнит табл'!B7:D7</f>
        <v/>
      </c>
    </row>
    <row r="7">
      <c r="B7" s="395">
        <f>'Прил.1 Сравнит табл'!B9:D9</f>
        <v/>
      </c>
    </row>
    <row r="8" ht="18.75" customHeight="1" s="361">
      <c r="B8" s="246" t="n"/>
    </row>
    <row r="9" ht="15.75" customHeight="1" s="361">
      <c r="B9" s="402" t="inlineStr">
        <is>
          <t>№ п/п</t>
        </is>
      </c>
      <c r="C9" s="4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2" t="inlineStr">
        <is>
          <t>Объект-представитель 1</t>
        </is>
      </c>
      <c r="E9" s="478" t="n"/>
      <c r="F9" s="478" t="n"/>
      <c r="G9" s="478" t="n"/>
      <c r="H9" s="478" t="n"/>
      <c r="I9" s="478" t="n"/>
      <c r="J9" s="479" t="n"/>
    </row>
    <row r="10" ht="15.75" customHeight="1" s="361">
      <c r="B10" s="480" t="n"/>
      <c r="C10" s="480" t="n"/>
      <c r="D10" s="402" t="inlineStr">
        <is>
          <t>Номер сметы</t>
        </is>
      </c>
      <c r="E10" s="402" t="inlineStr">
        <is>
          <t>Наименование сметы</t>
        </is>
      </c>
      <c r="F10" s="402" t="inlineStr">
        <is>
          <t>Сметная стоимость в уровне цен 2 кв. 2016 г., тыс. руб.</t>
        </is>
      </c>
      <c r="G10" s="478" t="n"/>
      <c r="H10" s="478" t="n"/>
      <c r="I10" s="478" t="n"/>
      <c r="J10" s="479" t="n"/>
    </row>
    <row r="11" ht="31.5" customHeight="1" s="361">
      <c r="B11" s="481" t="n"/>
      <c r="C11" s="481" t="n"/>
      <c r="D11" s="481" t="n"/>
      <c r="E11" s="481" t="n"/>
      <c r="F11" s="402" t="inlineStr">
        <is>
          <t>Строительные работы</t>
        </is>
      </c>
      <c r="G11" s="402" t="inlineStr">
        <is>
          <t>Монтажные работы</t>
        </is>
      </c>
      <c r="H11" s="402" t="inlineStr">
        <is>
          <t>Оборудование</t>
        </is>
      </c>
      <c r="I11" s="402" t="inlineStr">
        <is>
          <t>Прочее</t>
        </is>
      </c>
      <c r="J11" s="402" t="inlineStr">
        <is>
          <t>Всего</t>
        </is>
      </c>
    </row>
    <row r="12" ht="31.5" customHeight="1" s="361">
      <c r="B12" s="367" t="n">
        <v>1</v>
      </c>
      <c r="C12" s="402" t="inlineStr">
        <is>
          <t>Трансформатор трехфазный маслянный 500/110/НН/300000</t>
        </is>
      </c>
      <c r="D12" s="382" t="inlineStr">
        <is>
          <t>02-07-01</t>
        </is>
      </c>
      <c r="E12" s="383" t="inlineStr">
        <is>
          <t>Установка трансформатора Т1</t>
        </is>
      </c>
      <c r="F12" s="384" t="n"/>
      <c r="G12" s="384" t="n">
        <v>10542.2585762</v>
      </c>
      <c r="H12" s="384" t="n">
        <v>409431.999388</v>
      </c>
      <c r="I12" s="368" t="n"/>
      <c r="J12" s="368">
        <f>SUM(F12:I12)</f>
        <v/>
      </c>
    </row>
    <row r="13" ht="15" customHeight="1" s="361">
      <c r="B13" s="400" t="inlineStr">
        <is>
          <t>Всего по объекту:</t>
        </is>
      </c>
      <c r="C13" s="482" t="n"/>
      <c r="D13" s="482" t="n"/>
      <c r="E13" s="483" t="n"/>
      <c r="F13" s="369">
        <f>SUM(F12:F12)</f>
        <v/>
      </c>
      <c r="G13" s="369">
        <f>SUM(G12:G12)</f>
        <v/>
      </c>
      <c r="H13" s="369">
        <f>SUM(H12:H12)</f>
        <v/>
      </c>
      <c r="I13" s="369">
        <f>SUM(I12:I12)</f>
        <v/>
      </c>
      <c r="J13" s="369">
        <f>SUM(F13:I13)</f>
        <v/>
      </c>
    </row>
    <row r="14" ht="28.5" customHeight="1" s="361">
      <c r="B14" s="401" t="inlineStr">
        <is>
          <t>Всего по объекту в сопоставимом уровне цен 2 кв. 2016 г:</t>
        </is>
      </c>
      <c r="C14" s="478" t="n"/>
      <c r="D14" s="478" t="n"/>
      <c r="E14" s="479" t="n"/>
      <c r="F14" s="370">
        <f>F13</f>
        <v/>
      </c>
      <c r="G14" s="370">
        <f>G13</f>
        <v/>
      </c>
      <c r="H14" s="370">
        <f>H13</f>
        <v/>
      </c>
      <c r="I14" s="370">
        <f>I13</f>
        <v/>
      </c>
      <c r="J14" s="370">
        <f>SUM(F14:I14)</f>
        <v/>
      </c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5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5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46" zoomScale="70" zoomScaleSheetLayoutView="70" workbookViewId="0">
      <selection activeCell="E258" sqref="E258"/>
    </sheetView>
  </sheetViews>
  <sheetFormatPr baseColWidth="8" defaultColWidth="9.140625" defaultRowHeight="15.75"/>
  <cols>
    <col width="9.140625" customWidth="1" style="371" min="1" max="1"/>
    <col width="12.5703125" customWidth="1" style="371" min="2" max="2"/>
    <col width="22.42578125" customWidth="1" style="371" min="3" max="3"/>
    <col width="49.7109375" customWidth="1" style="371" min="4" max="4"/>
    <col width="10.140625" customWidth="1" style="371" min="5" max="5"/>
    <col width="20.7109375" customWidth="1" style="371" min="6" max="6"/>
    <col width="20" customWidth="1" style="371" min="7" max="7"/>
    <col width="16.7109375" customWidth="1" style="371" min="8" max="8"/>
    <col width="9.140625" customWidth="1" style="371" min="9" max="9"/>
    <col width="15.5703125" customWidth="1" style="371" min="10" max="10"/>
    <col width="15" customWidth="1" style="371" min="11" max="11"/>
    <col width="13" customWidth="1" style="371" min="12" max="12"/>
    <col width="9.140625" customWidth="1" style="371" min="13" max="13"/>
  </cols>
  <sheetData>
    <row r="2" s="361">
      <c r="A2" s="371" t="n"/>
      <c r="B2" s="371" t="n"/>
      <c r="C2" s="371" t="n"/>
      <c r="D2" s="371" t="n"/>
      <c r="E2" s="371" t="n"/>
      <c r="F2" s="371" t="n"/>
      <c r="G2" s="371" t="n"/>
      <c r="H2" s="371" t="n"/>
      <c r="I2" s="371" t="n"/>
      <c r="J2" s="371" t="n"/>
      <c r="K2" s="371" t="n"/>
      <c r="L2" s="371" t="n"/>
      <c r="M2" s="371" t="n"/>
    </row>
    <row r="3">
      <c r="A3" s="392" t="inlineStr">
        <is>
          <t xml:space="preserve">Приложение № 3 </t>
        </is>
      </c>
    </row>
    <row r="4">
      <c r="A4" s="393" t="inlineStr">
        <is>
          <t>Объектная ресурсная ведомость</t>
        </is>
      </c>
    </row>
    <row r="5" ht="18.75" customHeight="1" s="361">
      <c r="A5" s="260" t="n"/>
      <c r="B5" s="260" t="n"/>
      <c r="C5" s="40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5" t="n"/>
    </row>
    <row r="7">
      <c r="A7" s="407" t="inlineStr">
        <is>
          <t>Наименование разрабатываемого показателя УНЦ -  Ячейка трёхобмоточного трансформатора Т500/110/НН, мощность 300МВА</t>
        </is>
      </c>
    </row>
    <row r="8">
      <c r="A8" s="407" t="n"/>
      <c r="B8" s="407" t="n"/>
      <c r="C8" s="407" t="n"/>
      <c r="D8" s="407" t="n"/>
      <c r="E8" s="407" t="n"/>
      <c r="F8" s="407" t="n"/>
      <c r="G8" s="407" t="n"/>
      <c r="H8" s="407" t="n"/>
    </row>
    <row r="9" ht="38.25" customHeight="1" s="361">
      <c r="A9" s="402" t="inlineStr">
        <is>
          <t>п/п</t>
        </is>
      </c>
      <c r="B9" s="402" t="inlineStr">
        <is>
          <t>№ЛСР</t>
        </is>
      </c>
      <c r="C9" s="402" t="inlineStr">
        <is>
          <t>Код ресурса</t>
        </is>
      </c>
      <c r="D9" s="402" t="inlineStr">
        <is>
          <t>Наименование ресурса</t>
        </is>
      </c>
      <c r="E9" s="402" t="inlineStr">
        <is>
          <t>Ед. изм.</t>
        </is>
      </c>
      <c r="F9" s="402" t="inlineStr">
        <is>
          <t>Кол-во единиц по данным объекта-представителя</t>
        </is>
      </c>
      <c r="G9" s="402" t="inlineStr">
        <is>
          <t>Сметная стоимость в ценах на 01.01.2000 (руб.)</t>
        </is>
      </c>
      <c r="H9" s="479" t="n"/>
    </row>
    <row r="10" ht="40.5" customHeight="1" s="361">
      <c r="A10" s="481" t="n"/>
      <c r="B10" s="481" t="n"/>
      <c r="C10" s="481" t="n"/>
      <c r="D10" s="481" t="n"/>
      <c r="E10" s="481" t="n"/>
      <c r="F10" s="481" t="n"/>
      <c r="G10" s="402" t="inlineStr">
        <is>
          <t>на ед.изм.</t>
        </is>
      </c>
      <c r="H10" s="402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4" t="inlineStr">
        <is>
          <t>Затраты труда рабочих</t>
        </is>
      </c>
      <c r="B12" s="478" t="n"/>
      <c r="C12" s="478" t="n"/>
      <c r="D12" s="478" t="n"/>
      <c r="E12" s="479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3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3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3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3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3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3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3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3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3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3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3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3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3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3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3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3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3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3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3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3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3" t="inlineStr">
        <is>
          <t>Затраты труда машинистов</t>
        </is>
      </c>
      <c r="B33" s="478" t="n"/>
      <c r="C33" s="478" t="n"/>
      <c r="D33" s="478" t="n"/>
      <c r="E33" s="479" t="n"/>
      <c r="F33" s="404" t="n"/>
      <c r="G33" s="227" t="n"/>
      <c r="H33" s="252">
        <f>H34</f>
        <v/>
      </c>
    </row>
    <row r="34">
      <c r="A34" s="433" t="n">
        <v>21</v>
      </c>
      <c r="B34" s="405" t="n"/>
      <c r="C34" s="255" t="n">
        <v>2</v>
      </c>
      <c r="D34" s="256" t="inlineStr">
        <is>
          <t>Затраты труда машинистов</t>
        </is>
      </c>
      <c r="E34" s="433" t="inlineStr">
        <is>
          <t>чел.-ч</t>
        </is>
      </c>
      <c r="F34" s="433" t="n">
        <v>666</v>
      </c>
      <c r="G34" s="268" t="n"/>
      <c r="H34" s="268" t="n">
        <v>9131.709999999999</v>
      </c>
    </row>
    <row r="35" customFormat="1" s="226">
      <c r="A35" s="404" t="inlineStr">
        <is>
          <t>Машины и механизмы</t>
        </is>
      </c>
      <c r="B35" s="478" t="n"/>
      <c r="C35" s="478" t="n"/>
      <c r="D35" s="478" t="n"/>
      <c r="E35" s="479" t="n"/>
      <c r="F35" s="404" t="n"/>
      <c r="G35" s="227" t="n"/>
      <c r="H35" s="252">
        <f>SUM(H36:H104)</f>
        <v/>
      </c>
    </row>
    <row r="36" ht="38.25" customHeight="1" s="361">
      <c r="A36" s="433" t="n">
        <v>22</v>
      </c>
      <c r="B36" s="405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3" t="inlineStr">
        <is>
          <t>маш.-ч</t>
        </is>
      </c>
      <c r="F36" s="433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3" t="n">
        <v>23</v>
      </c>
      <c r="B37" s="405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3" t="inlineStr">
        <is>
          <t>маш.-ч</t>
        </is>
      </c>
      <c r="F37" s="433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3" t="n">
        <v>24</v>
      </c>
      <c r="B38" s="405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3" t="inlineStr">
        <is>
          <t>маш.-ч</t>
        </is>
      </c>
      <c r="F38" s="433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3" t="n">
        <v>25</v>
      </c>
      <c r="B39" s="405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3" t="inlineStr">
        <is>
          <t>маш.-ч</t>
        </is>
      </c>
      <c r="F39" s="433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3" t="n">
        <v>26</v>
      </c>
      <c r="B40" s="405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3" t="inlineStr">
        <is>
          <t>маш.-ч</t>
        </is>
      </c>
      <c r="F40" s="433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3" t="n">
        <v>27</v>
      </c>
      <c r="B41" s="405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3" t="inlineStr">
        <is>
          <t>маш.-ч</t>
        </is>
      </c>
      <c r="F41" s="433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3" t="n">
        <v>28</v>
      </c>
      <c r="B42" s="405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3" t="inlineStr">
        <is>
          <t>маш.-ч</t>
        </is>
      </c>
      <c r="F42" s="433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3" t="n">
        <v>29</v>
      </c>
      <c r="B43" s="405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3" t="inlineStr">
        <is>
          <t>маш.-ч</t>
        </is>
      </c>
      <c r="F43" s="433" t="n">
        <v>43.973668</v>
      </c>
      <c r="G43" s="268" t="n">
        <v>111.99</v>
      </c>
      <c r="H43" s="251">
        <f>ROUND(F43*G43,2)</f>
        <v/>
      </c>
      <c r="I43" s="262" t="n"/>
    </row>
    <row r="44">
      <c r="A44" s="433" t="n">
        <v>30</v>
      </c>
      <c r="B44" s="405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3" t="inlineStr">
        <is>
          <t>маш.-ч</t>
        </is>
      </c>
      <c r="F44" s="433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3" t="n">
        <v>31</v>
      </c>
      <c r="B45" s="405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3" t="inlineStr">
        <is>
          <t>маш.-ч</t>
        </is>
      </c>
      <c r="F45" s="433" t="n">
        <v>24.4</v>
      </c>
      <c r="G45" s="268" t="n">
        <v>133.97</v>
      </c>
      <c r="H45" s="251">
        <f>ROUND(F45*G45,2)</f>
        <v/>
      </c>
      <c r="I45" s="262" t="n"/>
    </row>
    <row r="46">
      <c r="A46" s="433" t="n">
        <v>32</v>
      </c>
      <c r="B46" s="405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3" t="inlineStr">
        <is>
          <t>маш.-ч</t>
        </is>
      </c>
      <c r="F46" s="433" t="n">
        <v>18.12</v>
      </c>
      <c r="G46" s="268" t="n">
        <v>142.7</v>
      </c>
      <c r="H46" s="251">
        <f>ROUND(F46*G46,2)</f>
        <v/>
      </c>
      <c r="I46" s="262" t="n"/>
    </row>
    <row r="47">
      <c r="A47" s="433" t="n">
        <v>33</v>
      </c>
      <c r="B47" s="405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3" t="inlineStr">
        <is>
          <t>маш.-ч</t>
        </is>
      </c>
      <c r="F47" s="433" t="n">
        <v>66.63</v>
      </c>
      <c r="G47" s="268" t="n">
        <v>38.65</v>
      </c>
      <c r="H47" s="251">
        <f>ROUND(F47*G47,2)</f>
        <v/>
      </c>
      <c r="I47" s="262" t="n"/>
    </row>
    <row r="48">
      <c r="A48" s="433" t="n">
        <v>34</v>
      </c>
      <c r="B48" s="405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3" t="inlineStr">
        <is>
          <t>маш.-ч</t>
        </is>
      </c>
      <c r="F48" s="433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3" t="n">
        <v>35</v>
      </c>
      <c r="B49" s="405" t="n"/>
      <c r="C49" s="255" t="n">
        <v>350221</v>
      </c>
      <c r="D49" s="256" t="inlineStr">
        <is>
          <t>Маслоподогреватель</t>
        </is>
      </c>
      <c r="E49" s="433" t="inlineStr">
        <is>
          <t>маш.-ч</t>
        </is>
      </c>
      <c r="F49" s="433" t="n">
        <v>51.53</v>
      </c>
      <c r="G49" s="268" t="n">
        <v>38.87</v>
      </c>
      <c r="H49" s="251">
        <f>ROUND(F49*G49,2)</f>
        <v/>
      </c>
    </row>
    <row r="50" ht="25.5" customHeight="1" s="361">
      <c r="A50" s="433" t="n">
        <v>36</v>
      </c>
      <c r="B50" s="405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3" t="inlineStr">
        <is>
          <t>маш.-ч</t>
        </is>
      </c>
      <c r="F50" s="433" t="n">
        <v>22.74</v>
      </c>
      <c r="G50" s="268" t="n">
        <v>77.03</v>
      </c>
      <c r="H50" s="251">
        <f>ROUND(F50*G50,2)</f>
        <v/>
      </c>
    </row>
    <row r="51" ht="25.5" customHeight="1" s="361">
      <c r="A51" s="433" t="n">
        <v>37</v>
      </c>
      <c r="B51" s="405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3" t="inlineStr">
        <is>
          <t>маш.-ч</t>
        </is>
      </c>
      <c r="F51" s="433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3" t="n">
        <v>38</v>
      </c>
      <c r="B52" s="405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3" t="inlineStr">
        <is>
          <t>маш.-ч</t>
        </is>
      </c>
      <c r="F52" s="433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3" t="n">
        <v>39</v>
      </c>
      <c r="B53" s="405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3" t="inlineStr">
        <is>
          <t>маш.-ч</t>
        </is>
      </c>
      <c r="F53" s="433" t="n">
        <v>29.875</v>
      </c>
      <c r="G53" s="268" t="n">
        <v>26.32</v>
      </c>
      <c r="H53" s="251">
        <f>ROUND(F53*G53,2)</f>
        <v/>
      </c>
      <c r="L53" s="262" t="n"/>
    </row>
    <row r="54">
      <c r="A54" s="433" t="n">
        <v>40</v>
      </c>
      <c r="B54" s="405" t="n"/>
      <c r="C54" s="255" t="n">
        <v>350401</v>
      </c>
      <c r="D54" s="256" t="inlineStr">
        <is>
          <t>Насос вакуумный 3,6 м3/мин</t>
        </is>
      </c>
      <c r="E54" s="433" t="inlineStr">
        <is>
          <t>маш.-ч</t>
        </is>
      </c>
      <c r="F54" s="433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3" t="n">
        <v>41</v>
      </c>
      <c r="B55" s="405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3" t="inlineStr">
        <is>
          <t>маш.-ч</t>
        </is>
      </c>
      <c r="F55" s="433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3" t="n">
        <v>42</v>
      </c>
      <c r="B56" s="405" t="n"/>
      <c r="C56" s="255" t="n">
        <v>351101</v>
      </c>
      <c r="D56" s="256" t="inlineStr">
        <is>
          <t>Установка «Суховей»</t>
        </is>
      </c>
      <c r="E56" s="433" t="inlineStr">
        <is>
          <t>маш.-ч</t>
        </is>
      </c>
      <c r="F56" s="433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3" t="n">
        <v>43</v>
      </c>
      <c r="B57" s="405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3" t="inlineStr">
        <is>
          <t>маш.-ч</t>
        </is>
      </c>
      <c r="F57" s="433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3" t="n">
        <v>44</v>
      </c>
      <c r="B58" s="405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3" t="inlineStr">
        <is>
          <t>маш.-ч</t>
        </is>
      </c>
      <c r="F58" s="433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3" t="n">
        <v>45</v>
      </c>
      <c r="B59" s="405" t="n"/>
      <c r="C59" s="255" t="n">
        <v>30902</v>
      </c>
      <c r="D59" s="256" t="inlineStr">
        <is>
          <t>Подъемники гидравлические высотой подъема 10 м</t>
        </is>
      </c>
      <c r="E59" s="433" t="inlineStr">
        <is>
          <t>маш.-ч</t>
        </is>
      </c>
      <c r="F59" s="433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3" t="n">
        <v>46</v>
      </c>
      <c r="B60" s="405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3" t="inlineStr">
        <is>
          <t>маш.-ч</t>
        </is>
      </c>
      <c r="F60" s="433" t="n">
        <v>90.3</v>
      </c>
      <c r="G60" s="268" t="n">
        <v>3.82</v>
      </c>
      <c r="H60" s="251">
        <f>ROUND(F60*G60,2)</f>
        <v/>
      </c>
    </row>
    <row r="61">
      <c r="A61" s="433" t="n">
        <v>47</v>
      </c>
      <c r="B61" s="405" t="n"/>
      <c r="C61" s="255" t="n">
        <v>121011</v>
      </c>
      <c r="D61" s="256" t="inlineStr">
        <is>
          <t>Котлы битумные передвижные 400 л</t>
        </is>
      </c>
      <c r="E61" s="433" t="inlineStr">
        <is>
          <t>маш.-ч</t>
        </is>
      </c>
      <c r="F61" s="433" t="n">
        <v>8.43173</v>
      </c>
      <c r="G61" s="268" t="n">
        <v>30</v>
      </c>
      <c r="H61" s="251">
        <f>ROUND(F61*G61,2)</f>
        <v/>
      </c>
    </row>
    <row r="62" ht="25.5" customHeight="1" s="361">
      <c r="A62" s="433" t="n">
        <v>48</v>
      </c>
      <c r="B62" s="405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3" t="inlineStr">
        <is>
          <t>маш.-ч</t>
        </is>
      </c>
      <c r="F62" s="433" t="n">
        <v>1.212675</v>
      </c>
      <c r="G62" s="268" t="n">
        <v>152.5</v>
      </c>
      <c r="H62" s="251">
        <f>ROUND(F62*G62,2)</f>
        <v/>
      </c>
    </row>
    <row r="63">
      <c r="A63" s="433" t="n">
        <v>49</v>
      </c>
      <c r="B63" s="405" t="n"/>
      <c r="C63" s="255" t="n">
        <v>30101</v>
      </c>
      <c r="D63" s="256" t="inlineStr">
        <is>
          <t>Автопогрузчики 5 т</t>
        </is>
      </c>
      <c r="E63" s="433" t="inlineStr">
        <is>
          <t>маш.-ч</t>
        </is>
      </c>
      <c r="F63" s="433" t="n">
        <v>1.960916</v>
      </c>
      <c r="G63" s="268" t="n">
        <v>89.98999999999999</v>
      </c>
      <c r="H63" s="251">
        <f>ROUND(F63*G63,2)</f>
        <v/>
      </c>
    </row>
    <row r="64">
      <c r="A64" s="433" t="n">
        <v>50</v>
      </c>
      <c r="B64" s="405" t="n"/>
      <c r="C64" s="255" t="n">
        <v>140503</v>
      </c>
      <c r="D64" s="256" t="inlineStr">
        <is>
          <t>Дизель-молоты 1,8 т</t>
        </is>
      </c>
      <c r="E64" s="433" t="inlineStr">
        <is>
          <t>маш.-ч</t>
        </is>
      </c>
      <c r="F64" s="433" t="n">
        <v>2.899875</v>
      </c>
      <c r="G64" s="268" t="n">
        <v>56.77</v>
      </c>
      <c r="H64" s="251">
        <f>ROUND(F64*G64,2)</f>
        <v/>
      </c>
    </row>
    <row r="65" ht="25.5" customHeight="1" s="361">
      <c r="A65" s="433" t="n">
        <v>51</v>
      </c>
      <c r="B65" s="405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3" t="inlineStr">
        <is>
          <t>маш.-ч</t>
        </is>
      </c>
      <c r="F65" s="433" t="n">
        <v>1.377836</v>
      </c>
      <c r="G65" s="268" t="n">
        <v>115.4</v>
      </c>
      <c r="H65" s="251">
        <f>ROUND(F65*G65,2)</f>
        <v/>
      </c>
    </row>
    <row r="66">
      <c r="A66" s="433" t="n">
        <v>52</v>
      </c>
      <c r="B66" s="405" t="n"/>
      <c r="C66" s="255" t="n">
        <v>40102</v>
      </c>
      <c r="D66" s="256" t="inlineStr">
        <is>
          <t>Электростанции передвижные 4 кВт</t>
        </is>
      </c>
      <c r="E66" s="433" t="inlineStr">
        <is>
          <t>маш.-ч</t>
        </is>
      </c>
      <c r="F66" s="433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3" t="n">
        <v>53</v>
      </c>
      <c r="B67" s="405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3" t="inlineStr">
        <is>
          <t>маш.-ч</t>
        </is>
      </c>
      <c r="F67" s="433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3" t="n">
        <v>54</v>
      </c>
      <c r="B68" s="405" t="n"/>
      <c r="C68" s="255" t="n">
        <v>120907</v>
      </c>
      <c r="D68" s="256" t="inlineStr">
        <is>
          <t>Катки дорожные самоходные гладкие 13 т</t>
        </is>
      </c>
      <c r="E68" s="433" t="inlineStr">
        <is>
          <t>маш.-ч</t>
        </is>
      </c>
      <c r="F68" s="433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3" t="n">
        <v>55</v>
      </c>
      <c r="B69" s="405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3" t="inlineStr">
        <is>
          <t>маш.-ч</t>
        </is>
      </c>
      <c r="F69" s="433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3" t="n">
        <v>56</v>
      </c>
      <c r="B70" s="405" t="n"/>
      <c r="C70" s="255" t="n">
        <v>110901</v>
      </c>
      <c r="D70" s="256" t="inlineStr">
        <is>
          <t>Растворосмесители передвижные 65 л</t>
        </is>
      </c>
      <c r="E70" s="433" t="inlineStr">
        <is>
          <t>маш.-ч</t>
        </is>
      </c>
      <c r="F70" s="433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3" t="n">
        <v>57</v>
      </c>
      <c r="B71" s="405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3" t="inlineStr">
        <is>
          <t>маш.-ч</t>
        </is>
      </c>
      <c r="F71" s="433" t="n">
        <v>7.8678</v>
      </c>
      <c r="G71" s="268" t="n">
        <v>5.59</v>
      </c>
      <c r="H71" s="251">
        <f>ROUND(F71*G71,2)</f>
        <v/>
      </c>
      <c r="I71" s="262" t="n"/>
    </row>
    <row r="72">
      <c r="A72" s="433" t="n">
        <v>58</v>
      </c>
      <c r="B72" s="405" t="n"/>
      <c r="C72" s="255" t="n">
        <v>351251</v>
      </c>
      <c r="D72" s="256" t="inlineStr">
        <is>
          <t>Шкаф сушильный</t>
        </is>
      </c>
      <c r="E72" s="433" t="inlineStr">
        <is>
          <t>маш.-ч</t>
        </is>
      </c>
      <c r="F72" s="433" t="n">
        <v>16.24</v>
      </c>
      <c r="G72" s="268" t="n">
        <v>2.67</v>
      </c>
      <c r="H72" s="251">
        <f>ROUND(F72*G72,2)</f>
        <v/>
      </c>
      <c r="I72" s="262" t="n"/>
    </row>
    <row r="73">
      <c r="A73" s="433" t="n">
        <v>59</v>
      </c>
      <c r="B73" s="405" t="n"/>
      <c r="C73" s="255" t="n">
        <v>331305</v>
      </c>
      <c r="D73" s="256" t="inlineStr">
        <is>
          <t>Пылесосы промышленные</t>
        </is>
      </c>
      <c r="E73" s="433" t="inlineStr">
        <is>
          <t>маш.-ч</t>
        </is>
      </c>
      <c r="F73" s="433" t="n">
        <v>14.57</v>
      </c>
      <c r="G73" s="268" t="n">
        <v>2.7</v>
      </c>
      <c r="H73" s="251">
        <f>ROUND(F73*G73,2)</f>
        <v/>
      </c>
    </row>
    <row r="74" ht="25.5" customHeight="1" s="361">
      <c r="A74" s="433" t="n">
        <v>60</v>
      </c>
      <c r="B74" s="405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3" t="inlineStr">
        <is>
          <t>маш.-ч</t>
        </is>
      </c>
      <c r="F74" s="433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3" t="n">
        <v>61</v>
      </c>
      <c r="B75" s="405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3" t="inlineStr">
        <is>
          <t>маш.-ч</t>
        </is>
      </c>
      <c r="F75" s="433" t="n">
        <v>0.2471</v>
      </c>
      <c r="G75" s="268" t="n">
        <v>140.95</v>
      </c>
      <c r="H75" s="251">
        <f>ROUND(F75*G75,2)</f>
        <v/>
      </c>
    </row>
    <row r="76" ht="25.5" customHeight="1" s="361">
      <c r="A76" s="433" t="n">
        <v>62</v>
      </c>
      <c r="B76" s="405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3" t="inlineStr">
        <is>
          <t>маш.-ч</t>
        </is>
      </c>
      <c r="F76" s="433" t="n">
        <v>59.952333</v>
      </c>
      <c r="G76" s="268" t="n">
        <v>0.55</v>
      </c>
      <c r="H76" s="251">
        <f>ROUND(F76*G76,2)</f>
        <v/>
      </c>
    </row>
    <row r="77">
      <c r="A77" s="433" t="n">
        <v>63</v>
      </c>
      <c r="B77" s="405" t="n"/>
      <c r="C77" s="255" t="n">
        <v>31910</v>
      </c>
      <c r="D77" s="256" t="inlineStr">
        <is>
          <t>Люлька</t>
        </is>
      </c>
      <c r="E77" s="433" t="inlineStr">
        <is>
          <t>маш.-ч</t>
        </is>
      </c>
      <c r="F77" s="433" t="n">
        <v>0.6032</v>
      </c>
      <c r="G77" s="268" t="n">
        <v>53.87</v>
      </c>
      <c r="H77" s="251">
        <f>ROUND(F77*G77,2)</f>
        <v/>
      </c>
    </row>
    <row r="78">
      <c r="A78" s="433" t="n">
        <v>64</v>
      </c>
      <c r="B78" s="405" t="n"/>
      <c r="C78" s="255" t="n">
        <v>111100</v>
      </c>
      <c r="D78" s="256" t="inlineStr">
        <is>
          <t>Вибратор глубинный</t>
        </is>
      </c>
      <c r="E78" s="433" t="inlineStr">
        <is>
          <t>маш.-ч</t>
        </is>
      </c>
      <c r="F78" s="433" t="n">
        <v>12.703987</v>
      </c>
      <c r="G78" s="268" t="n">
        <v>1.9</v>
      </c>
      <c r="H78" s="251">
        <f>ROUND(F78*G78,2)</f>
        <v/>
      </c>
    </row>
    <row r="79" ht="25.5" customHeight="1" s="361">
      <c r="A79" s="433" t="n">
        <v>65</v>
      </c>
      <c r="B79" s="405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3" t="inlineStr">
        <is>
          <t>маш.-ч</t>
        </is>
      </c>
      <c r="F79" s="433" t="n">
        <v>21.53</v>
      </c>
      <c r="G79" s="268" t="n">
        <v>0.9</v>
      </c>
      <c r="H79" s="251">
        <f>ROUND(F79*G79,2)</f>
        <v/>
      </c>
    </row>
    <row r="80">
      <c r="A80" s="433" t="n">
        <v>66</v>
      </c>
      <c r="B80" s="405" t="n"/>
      <c r="C80" s="255" t="n">
        <v>121601</v>
      </c>
      <c r="D80" s="256" t="inlineStr">
        <is>
          <t>Машины поливомоечные 6000 л</t>
        </is>
      </c>
      <c r="E80" s="433" t="inlineStr">
        <is>
          <t>маш.-ч</t>
        </is>
      </c>
      <c r="F80" s="433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3" t="n">
        <v>67</v>
      </c>
      <c r="B81" s="405" t="n"/>
      <c r="C81" s="255" t="n">
        <v>120906</v>
      </c>
      <c r="D81" s="256" t="inlineStr">
        <is>
          <t>Катки дорожные самоходные гладкие 8 т</t>
        </is>
      </c>
      <c r="E81" s="433" t="inlineStr">
        <is>
          <t>маш.-ч</t>
        </is>
      </c>
      <c r="F81" s="433" t="n">
        <v>0.238606</v>
      </c>
      <c r="G81" s="268" t="n">
        <v>75</v>
      </c>
      <c r="H81" s="251">
        <f>ROUND(F81*G81,2)</f>
        <v/>
      </c>
      <c r="L81" s="262" t="n"/>
    </row>
    <row r="82">
      <c r="A82" s="433" t="n">
        <v>68</v>
      </c>
      <c r="B82" s="405" t="n"/>
      <c r="C82" s="255" t="n">
        <v>350701</v>
      </c>
      <c r="D82" s="256" t="inlineStr">
        <is>
          <t>Станция насосная для привода гидродомкратов</t>
        </is>
      </c>
      <c r="E82" s="433" t="inlineStr">
        <is>
          <t>маш.-ч</t>
        </is>
      </c>
      <c r="F82" s="433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3" t="n">
        <v>69</v>
      </c>
      <c r="B83" s="405" t="n"/>
      <c r="C83" s="255" t="n">
        <v>400101</v>
      </c>
      <c r="D83" s="256" t="inlineStr">
        <is>
          <t>Тягачи седельные, грузоподъемность 12 т</t>
        </is>
      </c>
      <c r="E83" s="433" t="inlineStr">
        <is>
          <t>маш.-ч</t>
        </is>
      </c>
      <c r="F83" s="433" t="n">
        <v>0.123025</v>
      </c>
      <c r="G83" s="268" t="n">
        <v>127.82</v>
      </c>
      <c r="H83" s="251">
        <f>ROUND(F83*G83,2)</f>
        <v/>
      </c>
      <c r="L83" s="262" t="n"/>
    </row>
    <row r="84">
      <c r="A84" s="433" t="n">
        <v>70</v>
      </c>
      <c r="B84" s="405" t="n"/>
      <c r="C84" s="255" t="n">
        <v>120202</v>
      </c>
      <c r="D84" s="256" t="inlineStr">
        <is>
          <t>Автогрейдеры среднего типа 99 кВт (135 л.с.)</t>
        </is>
      </c>
      <c r="E84" s="433" t="inlineStr">
        <is>
          <t>маш.-ч</t>
        </is>
      </c>
      <c r="F84" s="433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3" t="n">
        <v>71</v>
      </c>
      <c r="B85" s="405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3" t="inlineStr">
        <is>
          <t>маш.-ч</t>
        </is>
      </c>
      <c r="F85" s="433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3" t="n">
        <v>72</v>
      </c>
      <c r="B86" s="405" t="n"/>
      <c r="C86" s="255" t="n">
        <v>153101</v>
      </c>
      <c r="D86" s="256" t="inlineStr">
        <is>
          <t>Катки дорожные самоходные гладкие 5 т</t>
        </is>
      </c>
      <c r="E86" s="433" t="inlineStr">
        <is>
          <t>маш.-ч</t>
        </is>
      </c>
      <c r="F86" s="433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3" t="n">
        <v>73</v>
      </c>
      <c r="B87" s="405" t="n"/>
      <c r="C87" s="255" t="n">
        <v>330301</v>
      </c>
      <c r="D87" s="256" t="inlineStr">
        <is>
          <t>Машины шлифовальные электрические</t>
        </is>
      </c>
      <c r="E87" s="433" t="inlineStr">
        <is>
          <t>маш.-ч</t>
        </is>
      </c>
      <c r="F87" s="433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3" t="n">
        <v>74</v>
      </c>
      <c r="B88" s="405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3" t="inlineStr">
        <is>
          <t>маш.-ч</t>
        </is>
      </c>
      <c r="F88" s="433" t="n">
        <v>0.458008</v>
      </c>
      <c r="G88" s="268" t="n">
        <v>12.31</v>
      </c>
      <c r="H88" s="251">
        <f>ROUND(F88*G88,2)</f>
        <v/>
      </c>
      <c r="I88" s="262" t="n"/>
    </row>
    <row r="89">
      <c r="A89" s="433" t="n">
        <v>75</v>
      </c>
      <c r="B89" s="405" t="n"/>
      <c r="C89" s="255" t="n">
        <v>111301</v>
      </c>
      <c r="D89" s="256" t="inlineStr">
        <is>
          <t>Вибратор поверхностный</t>
        </is>
      </c>
      <c r="E89" s="433" t="inlineStr">
        <is>
          <t>маш.-ч</t>
        </is>
      </c>
      <c r="F89" s="433" t="n">
        <v>11.184151</v>
      </c>
      <c r="G89" s="268" t="n">
        <v>0.5</v>
      </c>
      <c r="H89" s="251">
        <f>ROUND(F89*G89,2)</f>
        <v/>
      </c>
    </row>
    <row r="90">
      <c r="A90" s="433" t="n">
        <v>76</v>
      </c>
      <c r="B90" s="405" t="n"/>
      <c r="C90" s="255" t="n">
        <v>400051</v>
      </c>
      <c r="D90" s="256" t="inlineStr">
        <is>
          <t>Автомобиль-самосвал, грузоподъемность до 7 т</t>
        </is>
      </c>
      <c r="E90" s="433" t="inlineStr">
        <is>
          <t>маш.-ч</t>
        </is>
      </c>
      <c r="F90" s="433" t="n">
        <v>0.04136</v>
      </c>
      <c r="G90" s="268" t="n">
        <v>111</v>
      </c>
      <c r="H90" s="251">
        <f>ROUND(F90*G90,2)</f>
        <v/>
      </c>
    </row>
    <row r="91">
      <c r="A91" s="433" t="n">
        <v>77</v>
      </c>
      <c r="B91" s="405" t="n"/>
      <c r="C91" s="255" t="n">
        <v>121803</v>
      </c>
      <c r="D91" s="256" t="inlineStr">
        <is>
          <t>Распределители каменной мелочи</t>
        </is>
      </c>
      <c r="E91" s="433" t="inlineStr">
        <is>
          <t>маш.-ч</t>
        </is>
      </c>
      <c r="F91" s="433" t="n">
        <v>0.0312</v>
      </c>
      <c r="G91" s="268" t="n">
        <v>116.64</v>
      </c>
      <c r="H91" s="251">
        <f>ROUND(F91*G91,2)</f>
        <v/>
      </c>
    </row>
    <row r="92">
      <c r="A92" s="433" t="n">
        <v>78</v>
      </c>
      <c r="B92" s="405" t="n"/>
      <c r="C92" s="255" t="n">
        <v>40504</v>
      </c>
      <c r="D92" s="256" t="inlineStr">
        <is>
          <t>Аппарат для газовой сварки и резки</t>
        </is>
      </c>
      <c r="E92" s="433" t="inlineStr">
        <is>
          <t>маш.-ч</t>
        </is>
      </c>
      <c r="F92" s="433" t="n">
        <v>2.809985</v>
      </c>
      <c r="G92" s="268" t="n">
        <v>1.2</v>
      </c>
      <c r="H92" s="251">
        <f>ROUND(F92*G92,2)</f>
        <v/>
      </c>
    </row>
    <row r="93" ht="25.5" customHeight="1" s="361">
      <c r="A93" s="433" t="n">
        <v>79</v>
      </c>
      <c r="B93" s="405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3" t="inlineStr">
        <is>
          <t>маш.-ч</t>
        </is>
      </c>
      <c r="F93" s="433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3" t="n">
        <v>80</v>
      </c>
      <c r="B94" s="405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3" t="inlineStr">
        <is>
          <t>маш.-ч</t>
        </is>
      </c>
      <c r="F94" s="433" t="n">
        <v>0.315</v>
      </c>
      <c r="G94" s="268" t="n">
        <v>6.9</v>
      </c>
      <c r="H94" s="251">
        <f>ROUND(F94*G94,2)</f>
        <v/>
      </c>
    </row>
    <row r="95">
      <c r="A95" s="433" t="n">
        <v>81</v>
      </c>
      <c r="B95" s="405" t="n"/>
      <c r="C95" s="255" t="n">
        <v>122801</v>
      </c>
      <c r="D95" s="256" t="inlineStr">
        <is>
          <t>Виброплита с двигателем внутреннего сгорания</t>
        </is>
      </c>
      <c r="E95" s="433" t="inlineStr">
        <is>
          <t>маш.-ч</t>
        </is>
      </c>
      <c r="F95" s="433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3" t="n">
        <v>82</v>
      </c>
      <c r="B96" s="405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3" t="inlineStr">
        <is>
          <t>маш.-ч</t>
        </is>
      </c>
      <c r="F96" s="433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3" t="n">
        <v>83</v>
      </c>
      <c r="B97" s="405" t="n"/>
      <c r="C97" s="255" t="n">
        <v>331532</v>
      </c>
      <c r="D97" s="256" t="inlineStr">
        <is>
          <t>Пила цепная электрическая</t>
        </is>
      </c>
      <c r="E97" s="433" t="inlineStr">
        <is>
          <t>маш.-ч</t>
        </is>
      </c>
      <c r="F97" s="433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3" t="n">
        <v>84</v>
      </c>
      <c r="B98" s="405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3" t="inlineStr">
        <is>
          <t>маш.-ч</t>
        </is>
      </c>
      <c r="F98" s="433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3" t="n">
        <v>85</v>
      </c>
      <c r="B99" s="405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3" t="inlineStr">
        <is>
          <t>маш.-ч</t>
        </is>
      </c>
      <c r="F99" s="433" t="n">
        <v>0.003333</v>
      </c>
      <c r="G99" s="268" t="n">
        <v>120.52</v>
      </c>
      <c r="H99" s="251">
        <f>ROUND(F99*G99,2)</f>
        <v/>
      </c>
      <c r="I99" s="262" t="n"/>
    </row>
    <row r="100">
      <c r="A100" s="433" t="n">
        <v>86</v>
      </c>
      <c r="B100" s="405" t="n"/>
      <c r="C100" s="255" t="n">
        <v>91400</v>
      </c>
      <c r="D100" s="256" t="inlineStr">
        <is>
          <t>Рыхлители прицепные (без трактора)</t>
        </is>
      </c>
      <c r="E100" s="433" t="inlineStr">
        <is>
          <t>маш.-ч</t>
        </is>
      </c>
      <c r="F100" s="433" t="n">
        <v>0.03456</v>
      </c>
      <c r="G100" s="268" t="n">
        <v>8</v>
      </c>
      <c r="H100" s="251">
        <f>ROUND(F100*G100,2)</f>
        <v/>
      </c>
      <c r="I100" s="262" t="n"/>
    </row>
    <row r="101">
      <c r="A101" s="433" t="n">
        <v>87</v>
      </c>
      <c r="B101" s="405" t="n"/>
      <c r="C101" s="255" t="n">
        <v>120102</v>
      </c>
      <c r="D101" s="256" t="inlineStr">
        <is>
          <t>Автогудронаторы 7000 л</t>
        </is>
      </c>
      <c r="E101" s="433" t="inlineStr">
        <is>
          <t>маш.-ч</t>
        </is>
      </c>
      <c r="F101" s="433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3" t="n">
        <v>88</v>
      </c>
      <c r="B102" s="405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3" t="inlineStr">
        <is>
          <t>маш.-ч</t>
        </is>
      </c>
      <c r="F102" s="433" t="n">
        <v>0.022464</v>
      </c>
      <c r="G102" s="268" t="n">
        <v>6.66</v>
      </c>
      <c r="H102" s="251">
        <f>ROUND(F102*G102,2)</f>
        <v/>
      </c>
    </row>
    <row r="103">
      <c r="A103" s="433" t="n">
        <v>89</v>
      </c>
      <c r="B103" s="405" t="n"/>
      <c r="C103" s="255" t="n">
        <v>122301</v>
      </c>
      <c r="D103" s="256" t="inlineStr">
        <is>
          <t>Трактор с щетками дорожными навесными</t>
        </is>
      </c>
      <c r="E103" s="433" t="inlineStr">
        <is>
          <t>маш.-ч</t>
        </is>
      </c>
      <c r="F103" s="433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3" t="n">
        <v>90</v>
      </c>
      <c r="B104" s="405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3" t="inlineStr">
        <is>
          <t>маш.-ч</t>
        </is>
      </c>
      <c r="F104" s="433" t="n">
        <v>0.018568</v>
      </c>
      <c r="G104" s="268" t="n">
        <v>6.7</v>
      </c>
      <c r="H104" s="251">
        <f>ROUND(F104*G104,2)</f>
        <v/>
      </c>
    </row>
    <row r="105" ht="15" customHeight="1" s="361">
      <c r="A105" s="403" t="inlineStr">
        <is>
          <t>Оборудование</t>
        </is>
      </c>
      <c r="B105" s="478" t="n"/>
      <c r="C105" s="478" t="n"/>
      <c r="D105" s="478" t="n"/>
      <c r="E105" s="479" t="n"/>
      <c r="F105" s="253" t="n"/>
      <c r="G105" s="253" t="n"/>
      <c r="H105" s="252">
        <f>SUM(H106:H109)</f>
        <v/>
      </c>
    </row>
    <row r="106" ht="46.5" customHeight="1" s="361">
      <c r="A106" s="259" t="n">
        <v>91</v>
      </c>
      <c r="B106" s="403" t="n"/>
      <c r="C106" s="255" t="inlineStr">
        <is>
          <t>Прайс из СД ОП</t>
        </is>
      </c>
      <c r="D106" s="256" t="inlineStr">
        <is>
          <t>Трансформатор трехфазный маслянный Т500/110/НН, мощность 300МВА</t>
        </is>
      </c>
      <c r="E106" s="433" t="inlineStr">
        <is>
          <t>шт.</t>
        </is>
      </c>
      <c r="F106" s="433" t="n">
        <v>1</v>
      </c>
      <c r="G106" s="251" t="n">
        <v>95047923.31999999</v>
      </c>
      <c r="H106" s="251">
        <f>ROUND(F106*G106,2)</f>
        <v/>
      </c>
      <c r="I106" s="265" t="n"/>
      <c r="J106" s="271" t="n"/>
      <c r="L106" s="273" t="n"/>
    </row>
    <row r="107" ht="46.5" customHeight="1" s="361">
      <c r="A107" s="259" t="n">
        <v>92</v>
      </c>
      <c r="B107" s="403" t="n"/>
      <c r="C107" s="255" t="inlineStr">
        <is>
          <t>Прайс из СД ОП</t>
        </is>
      </c>
      <c r="D107" s="256" t="inlineStr">
        <is>
          <t>Ограничитель перенапряжения 500 кВ</t>
        </is>
      </c>
      <c r="E107" s="433" t="inlineStr">
        <is>
          <t>1-ф компл.</t>
        </is>
      </c>
      <c r="F107" s="433" t="n">
        <v>3</v>
      </c>
      <c r="G107" s="251" t="n">
        <v>195910.54</v>
      </c>
      <c r="H107" s="251">
        <f>ROUND(F107*G107,2)</f>
        <v/>
      </c>
      <c r="I107" s="265" t="n"/>
      <c r="J107" s="271" t="n"/>
      <c r="L107" s="273" t="n"/>
    </row>
    <row r="108" ht="46.5" customHeight="1" s="361">
      <c r="A108" s="259" t="n">
        <v>93</v>
      </c>
      <c r="B108" s="403" t="n"/>
      <c r="C108" s="255" t="inlineStr">
        <is>
          <t>Прайс из СД ОП</t>
        </is>
      </c>
      <c r="D108" s="256" t="inlineStr">
        <is>
          <t>Ограничитель перенапряжения 110 кВ</t>
        </is>
      </c>
      <c r="E108" s="433" t="inlineStr">
        <is>
          <t>1-ф компл.</t>
        </is>
      </c>
      <c r="F108" s="433" t="n">
        <v>3</v>
      </c>
      <c r="G108" s="251" t="n">
        <v>7346.65</v>
      </c>
      <c r="H108" s="251">
        <f>ROUND(F108*G108,2)</f>
        <v/>
      </c>
      <c r="I108" s="265" t="n"/>
      <c r="J108" s="271" t="n"/>
      <c r="K108" s="371" t="n"/>
      <c r="L108" s="273" t="n"/>
      <c r="M108" s="371" t="n"/>
    </row>
    <row r="109" ht="46.5" customHeight="1" s="361">
      <c r="A109" s="259" t="n">
        <v>94</v>
      </c>
      <c r="B109" s="403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3" t="inlineStr">
        <is>
          <t>1-ф компл.</t>
        </is>
      </c>
      <c r="F109" s="433" t="n">
        <v>3</v>
      </c>
      <c r="G109" s="251" t="n">
        <v>1329.07</v>
      </c>
      <c r="H109" s="251">
        <f>ROUND(F109*G109,2)</f>
        <v/>
      </c>
      <c r="I109" s="265" t="n"/>
      <c r="J109" s="271" t="n"/>
      <c r="L109" s="273" t="n"/>
    </row>
    <row r="110">
      <c r="A110" s="404" t="inlineStr">
        <is>
          <t>Материалы</t>
        </is>
      </c>
      <c r="B110" s="478" t="n"/>
      <c r="C110" s="478" t="n"/>
      <c r="D110" s="478" t="n"/>
      <c r="E110" s="479" t="n"/>
      <c r="F110" s="404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5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3" t="inlineStr">
        <is>
          <t>м</t>
        </is>
      </c>
      <c r="F111" s="433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5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3" t="inlineStr">
        <is>
          <t>м</t>
        </is>
      </c>
      <c r="F112" s="433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5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3" t="inlineStr">
        <is>
          <t>шт.</t>
        </is>
      </c>
      <c r="F113" s="433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5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3" t="inlineStr">
        <is>
          <t>т</t>
        </is>
      </c>
      <c r="F114" s="433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5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3" t="inlineStr">
        <is>
          <t>шт.</t>
        </is>
      </c>
      <c r="F115" s="433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5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3" t="inlineStr">
        <is>
          <t>100 шт.</t>
        </is>
      </c>
      <c r="F116" s="433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5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3" t="inlineStr">
        <is>
          <t>м3</t>
        </is>
      </c>
      <c r="F117" s="433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5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3" t="inlineStr">
        <is>
          <t>кг</t>
        </is>
      </c>
      <c r="F118" s="433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5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3" t="inlineStr">
        <is>
          <t>100 шт.</t>
        </is>
      </c>
      <c r="F119" s="433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5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3" t="inlineStr">
        <is>
          <t>м</t>
        </is>
      </c>
      <c r="F120" s="433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5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3" t="inlineStr">
        <is>
          <t>100 шт.</t>
        </is>
      </c>
      <c r="F121" s="433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5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3" t="inlineStr">
        <is>
          <t>т</t>
        </is>
      </c>
      <c r="F122" s="433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5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3" t="inlineStr">
        <is>
          <t>м3</t>
        </is>
      </c>
      <c r="F123" s="433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5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3" t="inlineStr">
        <is>
          <t>шт.</t>
        </is>
      </c>
      <c r="F124" s="433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5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3" t="inlineStr">
        <is>
          <t>м</t>
        </is>
      </c>
      <c r="F125" s="433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5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3" t="inlineStr">
        <is>
          <t>м</t>
        </is>
      </c>
      <c r="F126" s="433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5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3" t="inlineStr">
        <is>
          <t>шт.</t>
        </is>
      </c>
      <c r="F127" s="433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5" t="n"/>
      <c r="C128" s="255" t="inlineStr">
        <is>
          <t>101-2536</t>
        </is>
      </c>
      <c r="D128" s="256" t="inlineStr">
        <is>
          <t>Люки чугунные тяжелые</t>
        </is>
      </c>
      <c r="E128" s="433" t="inlineStr">
        <is>
          <t>шт.</t>
        </is>
      </c>
      <c r="F128" s="433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5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3" t="inlineStr">
        <is>
          <t>кг</t>
        </is>
      </c>
      <c r="F129" s="433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5" t="n"/>
      <c r="C130" s="255" t="inlineStr">
        <is>
          <t>101-0311</t>
        </is>
      </c>
      <c r="D130" s="256" t="inlineStr">
        <is>
          <t>Каболка</t>
        </is>
      </c>
      <c r="E130" s="433" t="inlineStr">
        <is>
          <t>т</t>
        </is>
      </c>
      <c r="F130" s="433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5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3" t="inlineStr">
        <is>
          <t>м3</t>
        </is>
      </c>
      <c r="F131" s="433" t="n">
        <v>11.92992</v>
      </c>
      <c r="G131" s="251" t="n">
        <v>535.46</v>
      </c>
      <c r="H131" s="251">
        <f>ROUND(F131*G131,2)</f>
        <v/>
      </c>
    </row>
    <row r="132">
      <c r="A132" s="259" t="n">
        <v>116</v>
      </c>
      <c r="B132" s="405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3" t="inlineStr">
        <is>
          <t>м3</t>
        </is>
      </c>
      <c r="F132" s="433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5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3" t="inlineStr">
        <is>
          <t>т</t>
        </is>
      </c>
      <c r="F133" s="433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5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3" t="inlineStr">
        <is>
          <t>м3</t>
        </is>
      </c>
      <c r="F134" s="433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5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3" t="inlineStr">
        <is>
          <t>т</t>
        </is>
      </c>
      <c r="F135" s="433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5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3" t="inlineStr">
        <is>
          <t>шт.</t>
        </is>
      </c>
      <c r="F136" s="433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5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3" t="inlineStr">
        <is>
          <t>м3</t>
        </is>
      </c>
      <c r="F137" s="433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5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3" t="inlineStr">
        <is>
          <t>шт.</t>
        </is>
      </c>
      <c r="F138" s="433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5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3" t="inlineStr">
        <is>
          <t>шт.</t>
        </is>
      </c>
      <c r="F139" s="433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5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3" t="inlineStr">
        <is>
          <t>т</t>
        </is>
      </c>
      <c r="F140" s="433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5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3" t="inlineStr">
        <is>
          <t>шт.</t>
        </is>
      </c>
      <c r="F141" s="433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5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3" t="inlineStr">
        <is>
          <t>шт.</t>
        </is>
      </c>
      <c r="F142" s="433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5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3" t="inlineStr">
        <is>
          <t>шт.</t>
        </is>
      </c>
      <c r="F143" s="433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5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3" t="inlineStr">
        <is>
          <t>м2</t>
        </is>
      </c>
      <c r="F144" s="433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5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3" t="inlineStr">
        <is>
          <t>м3</t>
        </is>
      </c>
      <c r="F145" s="433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5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3" t="inlineStr">
        <is>
          <t>шт.</t>
        </is>
      </c>
      <c r="F146" s="433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5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3" t="inlineStr">
        <is>
          <t>шт.</t>
        </is>
      </c>
      <c r="F147" s="433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5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3" t="inlineStr">
        <is>
          <t>т</t>
        </is>
      </c>
      <c r="F148" s="433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5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3" t="inlineStr">
        <is>
          <t>м3</t>
        </is>
      </c>
      <c r="F149" s="433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5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3" t="inlineStr">
        <is>
          <t>м3</t>
        </is>
      </c>
      <c r="F150" s="433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5" t="n"/>
      <c r="C151" s="255" t="inlineStr">
        <is>
          <t>101-2536</t>
        </is>
      </c>
      <c r="D151" s="256" t="inlineStr">
        <is>
          <t>Люки чугунные тяжелые</t>
        </is>
      </c>
      <c r="E151" s="433" t="inlineStr">
        <is>
          <t>шт.</t>
        </is>
      </c>
      <c r="F151" s="433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5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3" t="inlineStr">
        <is>
          <t>т</t>
        </is>
      </c>
      <c r="F152" s="433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5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3" t="inlineStr">
        <is>
          <t>шт.</t>
        </is>
      </c>
      <c r="F153" s="433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5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3" t="inlineStr">
        <is>
          <t>м</t>
        </is>
      </c>
      <c r="F154" s="433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5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3" t="inlineStr">
        <is>
          <t>шт.</t>
        </is>
      </c>
      <c r="F155" s="433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5" t="n"/>
      <c r="C156" s="255" t="inlineStr">
        <is>
          <t>101-1668</t>
        </is>
      </c>
      <c r="D156" s="256" t="inlineStr">
        <is>
          <t>Рогожа</t>
        </is>
      </c>
      <c r="E156" s="433" t="inlineStr">
        <is>
          <t>м2</t>
        </is>
      </c>
      <c r="F156" s="433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5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3" t="inlineStr">
        <is>
          <t>т</t>
        </is>
      </c>
      <c r="F157" s="433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5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3" t="inlineStr">
        <is>
          <t>м3</t>
        </is>
      </c>
      <c r="F158" s="433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5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3" t="inlineStr">
        <is>
          <t>т</t>
        </is>
      </c>
      <c r="F159" s="433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5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3" t="inlineStr">
        <is>
          <t>т</t>
        </is>
      </c>
      <c r="F160" s="433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5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3" t="inlineStr">
        <is>
          <t>шт.</t>
        </is>
      </c>
      <c r="F161" s="433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5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3" t="inlineStr">
        <is>
          <t>м3</t>
        </is>
      </c>
      <c r="F162" s="433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5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3" t="inlineStr">
        <is>
          <t>т</t>
        </is>
      </c>
      <c r="F163" s="433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5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3" t="inlineStr">
        <is>
          <t>шт.</t>
        </is>
      </c>
      <c r="F164" s="433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5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3" t="inlineStr">
        <is>
          <t>т</t>
        </is>
      </c>
      <c r="F165" s="433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5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3" t="inlineStr">
        <is>
          <t>м3</t>
        </is>
      </c>
      <c r="F166" s="433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5" t="n"/>
      <c r="C167" s="255" t="inlineStr">
        <is>
          <t>413-0009</t>
        </is>
      </c>
      <c r="D167" s="256" t="inlineStr">
        <is>
          <t>Камень булыжный</t>
        </is>
      </c>
      <c r="E167" s="433" t="inlineStr">
        <is>
          <t>м3</t>
        </is>
      </c>
      <c r="F167" s="433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5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3" t="inlineStr">
        <is>
          <t>шт.</t>
        </is>
      </c>
      <c r="F168" s="433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5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3" t="inlineStr">
        <is>
          <t>м3</t>
        </is>
      </c>
      <c r="F169" s="433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5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3" t="inlineStr">
        <is>
          <t>шт.</t>
        </is>
      </c>
      <c r="F170" s="433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5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3" t="inlineStr">
        <is>
          <t>м2</t>
        </is>
      </c>
      <c r="F171" s="433" t="n">
        <v>12.807866</v>
      </c>
      <c r="G171" s="251" t="n">
        <v>35.53</v>
      </c>
      <c r="H171" s="251">
        <f>ROUND(F171*G171,2)</f>
        <v/>
      </c>
    </row>
    <row r="172" ht="25.5" customHeight="1" s="361">
      <c r="A172" s="259" t="n">
        <v>156</v>
      </c>
      <c r="B172" s="405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3" t="inlineStr">
        <is>
          <t>м3</t>
        </is>
      </c>
      <c r="F172" s="433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5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3" t="inlineStr">
        <is>
          <t>м</t>
        </is>
      </c>
      <c r="F173" s="433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5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3" t="inlineStr">
        <is>
          <t>т</t>
        </is>
      </c>
      <c r="F174" s="433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5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3" t="inlineStr">
        <is>
          <t>т</t>
        </is>
      </c>
      <c r="F175" s="433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5" t="n"/>
      <c r="C176" s="255" t="inlineStr">
        <is>
          <t>201-0650</t>
        </is>
      </c>
      <c r="D176" s="256" t="inlineStr">
        <is>
          <t>Стремянки СТ-1</t>
        </is>
      </c>
      <c r="E176" s="433" t="inlineStr">
        <is>
          <t>т</t>
        </is>
      </c>
      <c r="F176" s="433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5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3" t="inlineStr">
        <is>
          <t>т</t>
        </is>
      </c>
      <c r="F177" s="433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5" t="n"/>
      <c r="C178" s="255" t="inlineStr">
        <is>
          <t>109-0148</t>
        </is>
      </c>
      <c r="D178" s="256" t="inlineStr">
        <is>
          <t>Шнек диаметром 135 мм</t>
        </is>
      </c>
      <c r="E178" s="433" t="inlineStr">
        <is>
          <t>шт.</t>
        </is>
      </c>
      <c r="F178" s="433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5" t="n"/>
      <c r="C179" s="255" t="inlineStr">
        <is>
          <t>101-1805</t>
        </is>
      </c>
      <c r="D179" s="256" t="inlineStr">
        <is>
          <t>Гвозди строительные</t>
        </is>
      </c>
      <c r="E179" s="433" t="inlineStr">
        <is>
          <t>т</t>
        </is>
      </c>
      <c r="F179" s="433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5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3" t="inlineStr">
        <is>
          <t>шт.</t>
        </is>
      </c>
      <c r="F180" s="433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1">
      <c r="A181" s="259" t="n">
        <v>165</v>
      </c>
      <c r="B181" s="405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3" t="inlineStr">
        <is>
          <t>т</t>
        </is>
      </c>
      <c r="F181" s="433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5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3" t="inlineStr">
        <is>
          <t>т</t>
        </is>
      </c>
      <c r="F182" s="433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5" t="n"/>
      <c r="C183" s="255" t="inlineStr">
        <is>
          <t>509-1784</t>
        </is>
      </c>
      <c r="D183" s="256" t="inlineStr">
        <is>
          <t>Скобы металлические</t>
        </is>
      </c>
      <c r="E183" s="433" t="inlineStr">
        <is>
          <t>кг</t>
        </is>
      </c>
      <c r="F183" s="433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5" t="n"/>
      <c r="C184" s="255" t="inlineStr">
        <is>
          <t>101-2143</t>
        </is>
      </c>
      <c r="D184" s="256" t="inlineStr">
        <is>
          <t>Краска</t>
        </is>
      </c>
      <c r="E184" s="433" t="inlineStr">
        <is>
          <t>кг</t>
        </is>
      </c>
      <c r="F184" s="433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5" t="n"/>
      <c r="C185" s="255" t="inlineStr">
        <is>
          <t>411-0001</t>
        </is>
      </c>
      <c r="D185" s="256" t="inlineStr">
        <is>
          <t>Вода</t>
        </is>
      </c>
      <c r="E185" s="433" t="inlineStr">
        <is>
          <t>м3</t>
        </is>
      </c>
      <c r="F185" s="433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5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3" t="inlineStr">
        <is>
          <t>т</t>
        </is>
      </c>
      <c r="F186" s="433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5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3" t="inlineStr">
        <is>
          <t>кг</t>
        </is>
      </c>
      <c r="F187" s="433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5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3" t="inlineStr">
        <is>
          <t>шт.</t>
        </is>
      </c>
      <c r="F188" s="433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5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3" t="inlineStr">
        <is>
          <t>1000 шт.</t>
        </is>
      </c>
      <c r="F189" s="433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5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3" t="inlineStr">
        <is>
          <t>м2</t>
        </is>
      </c>
      <c r="F190" s="433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5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3" t="inlineStr">
        <is>
          <t>т</t>
        </is>
      </c>
      <c r="F191" s="433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5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3" t="inlineStr">
        <is>
          <t>т</t>
        </is>
      </c>
      <c r="F192" s="433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5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3" t="inlineStr">
        <is>
          <t>шт.</t>
        </is>
      </c>
      <c r="F193" s="433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5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3" t="inlineStr">
        <is>
          <t>м3</t>
        </is>
      </c>
      <c r="F194" s="433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5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3" t="inlineStr">
        <is>
          <t>т</t>
        </is>
      </c>
      <c r="F195" s="433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5" t="n"/>
      <c r="C196" s="255" t="inlineStr">
        <is>
          <t>101-2611</t>
        </is>
      </c>
      <c r="D196" s="256" t="inlineStr">
        <is>
          <t>Опалубка металлическая</t>
        </is>
      </c>
      <c r="E196" s="433" t="inlineStr">
        <is>
          <t>т</t>
        </is>
      </c>
      <c r="F196" s="433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5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3" t="inlineStr">
        <is>
          <t>т</t>
        </is>
      </c>
      <c r="F197" s="433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5" t="n"/>
      <c r="C198" s="255" t="inlineStr">
        <is>
          <t>411-0041</t>
        </is>
      </c>
      <c r="D198" s="256" t="inlineStr">
        <is>
          <t>Электроэнергия</t>
        </is>
      </c>
      <c r="E198" s="433" t="inlineStr">
        <is>
          <t>кВт-ч</t>
        </is>
      </c>
      <c r="F198" s="433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5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3" t="inlineStr">
        <is>
          <t>т</t>
        </is>
      </c>
      <c r="F199" s="433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5" t="n"/>
      <c r="C200" s="255" t="inlineStr">
        <is>
          <t>101-0113</t>
        </is>
      </c>
      <c r="D200" s="256" t="inlineStr">
        <is>
          <t>Бязь суровая арт. 6804</t>
        </is>
      </c>
      <c r="E200" s="433" t="inlineStr">
        <is>
          <t>10 м2</t>
        </is>
      </c>
      <c r="F200" s="433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5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3" t="inlineStr">
        <is>
          <t>т</t>
        </is>
      </c>
      <c r="F201" s="433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5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3" t="inlineStr">
        <is>
          <t>кг</t>
        </is>
      </c>
      <c r="F202" s="433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5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3" t="inlineStr">
        <is>
          <t>м3</t>
        </is>
      </c>
      <c r="F203" s="433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5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3" t="inlineStr">
        <is>
          <t>м3</t>
        </is>
      </c>
      <c r="F204" s="433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5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3" t="inlineStr">
        <is>
          <t>м3</t>
        </is>
      </c>
      <c r="F205" s="433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5" t="n"/>
      <c r="C206" s="255" t="inlineStr">
        <is>
          <t>111-0087</t>
        </is>
      </c>
      <c r="D206" s="256" t="inlineStr">
        <is>
          <t>Бирки-оконцеватели</t>
        </is>
      </c>
      <c r="E206" s="433" t="inlineStr">
        <is>
          <t>100 шт.</t>
        </is>
      </c>
      <c r="F206" s="433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5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3" t="inlineStr">
        <is>
          <t>шт.</t>
        </is>
      </c>
      <c r="F207" s="433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5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3" t="inlineStr">
        <is>
          <t>т</t>
        </is>
      </c>
      <c r="F208" s="433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5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3" t="inlineStr">
        <is>
          <t>кг</t>
        </is>
      </c>
      <c r="F209" s="433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5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3" t="inlineStr">
        <is>
          <t>м3</t>
        </is>
      </c>
      <c r="F210" s="433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5" t="n"/>
      <c r="C211" s="255" t="inlineStr">
        <is>
          <t>502-0639</t>
        </is>
      </c>
      <c r="D211" s="256" t="inlineStr">
        <is>
          <t>Муфта</t>
        </is>
      </c>
      <c r="E211" s="433" t="inlineStr">
        <is>
          <t>шт.</t>
        </is>
      </c>
      <c r="F211" s="433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5" t="n"/>
      <c r="C212" s="255" t="inlineStr">
        <is>
          <t>101-2355</t>
        </is>
      </c>
      <c r="D212" s="256" t="inlineStr">
        <is>
          <t>Бумага шлифовальная</t>
        </is>
      </c>
      <c r="E212" s="433" t="inlineStr">
        <is>
          <t>кг</t>
        </is>
      </c>
      <c r="F212" s="433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5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3" t="inlineStr">
        <is>
          <t>т</t>
        </is>
      </c>
      <c r="F213" s="433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5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3" t="inlineStr">
        <is>
          <t>кг</t>
        </is>
      </c>
      <c r="F214" s="433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5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3" t="inlineStr">
        <is>
          <t>м3</t>
        </is>
      </c>
      <c r="F215" s="433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5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3" t="inlineStr">
        <is>
          <t>м3</t>
        </is>
      </c>
      <c r="F216" s="433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5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3" t="inlineStr">
        <is>
          <t>т</t>
        </is>
      </c>
      <c r="F217" s="433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5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3" t="inlineStr">
        <is>
          <t>м3</t>
        </is>
      </c>
      <c r="F218" s="433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5" t="n"/>
      <c r="C219" s="255" t="inlineStr">
        <is>
          <t>402-0064</t>
        </is>
      </c>
      <c r="D219" s="256" t="inlineStr">
        <is>
          <t>Раствор асбоцементный</t>
        </is>
      </c>
      <c r="E219" s="433" t="inlineStr">
        <is>
          <t>м3</t>
        </is>
      </c>
      <c r="F219" s="433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5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3" t="inlineStr">
        <is>
          <t>м3</t>
        </is>
      </c>
      <c r="F220" s="433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5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3" t="inlineStr">
        <is>
          <t>м3</t>
        </is>
      </c>
      <c r="F221" s="433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5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3" t="inlineStr">
        <is>
          <t>т</t>
        </is>
      </c>
      <c r="F222" s="433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5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3" t="inlineStr">
        <is>
          <t>1000 шт.</t>
        </is>
      </c>
      <c r="F223" s="433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5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3" t="inlineStr">
        <is>
          <t>м3</t>
        </is>
      </c>
      <c r="F224" s="433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5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3" t="inlineStr">
        <is>
          <t>т</t>
        </is>
      </c>
      <c r="F225" s="433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5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3" t="inlineStr">
        <is>
          <t>т</t>
        </is>
      </c>
      <c r="F226" s="433" t="n">
        <v>0.044376</v>
      </c>
      <c r="G226" s="251" t="n">
        <v>734.5</v>
      </c>
      <c r="H226" s="251">
        <f>ROUND(F226*G226,2)</f>
        <v/>
      </c>
      <c r="I226" s="265" t="n"/>
    </row>
    <row r="227">
      <c r="A227" s="259" t="n">
        <v>211</v>
      </c>
      <c r="B227" s="405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3" t="inlineStr">
        <is>
          <t>м3</t>
        </is>
      </c>
      <c r="F227" s="433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5" t="n"/>
      <c r="C228" s="255" t="inlineStr">
        <is>
          <t>113-0246</t>
        </is>
      </c>
      <c r="D228" s="256" t="inlineStr">
        <is>
          <t>Эмаль ПФ-115 серая</t>
        </is>
      </c>
      <c r="E228" s="433" t="inlineStr">
        <is>
          <t>т</t>
        </is>
      </c>
      <c r="F228" s="433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5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3" t="inlineStr">
        <is>
          <t>т</t>
        </is>
      </c>
      <c r="F229" s="433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5" t="n"/>
      <c r="C230" s="255" t="inlineStr">
        <is>
          <t>102-8009</t>
        </is>
      </c>
      <c r="D230" s="256" t="inlineStr">
        <is>
          <t>Доски дубовые II сорта</t>
        </is>
      </c>
      <c r="E230" s="433" t="inlineStr">
        <is>
          <t>м3</t>
        </is>
      </c>
      <c r="F230" s="433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5" t="n"/>
      <c r="C231" s="255" t="inlineStr">
        <is>
          <t>101-1782</t>
        </is>
      </c>
      <c r="D231" s="256" t="inlineStr">
        <is>
          <t>Ткань мешочная</t>
        </is>
      </c>
      <c r="E231" s="433" t="inlineStr">
        <is>
          <t>10 м2</t>
        </is>
      </c>
      <c r="F231" s="433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5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3" t="inlineStr">
        <is>
          <t>т</t>
        </is>
      </c>
      <c r="F232" s="433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5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3" t="inlineStr">
        <is>
          <t>т</t>
        </is>
      </c>
      <c r="F233" s="433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5" t="n"/>
      <c r="C234" s="255" t="inlineStr">
        <is>
          <t>113-8040</t>
        </is>
      </c>
      <c r="D234" s="256" t="inlineStr">
        <is>
          <t>Клей БМК-5к</t>
        </is>
      </c>
      <c r="E234" s="433" t="inlineStr">
        <is>
          <t>кг</t>
        </is>
      </c>
      <c r="F234" s="433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5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3" t="inlineStr">
        <is>
          <t>т</t>
        </is>
      </c>
      <c r="F235" s="433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5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3" t="inlineStr">
        <is>
          <t>кг</t>
        </is>
      </c>
      <c r="F236" s="433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5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3" t="inlineStr">
        <is>
          <t>т</t>
        </is>
      </c>
      <c r="F237" s="433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5" t="n"/>
      <c r="C238" s="255" t="inlineStr">
        <is>
          <t>101-2478</t>
        </is>
      </c>
      <c r="D238" s="256" t="inlineStr">
        <is>
          <t>Лента К226</t>
        </is>
      </c>
      <c r="E238" s="433" t="inlineStr">
        <is>
          <t>100 м</t>
        </is>
      </c>
      <c r="F238" s="433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5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3" t="inlineStr">
        <is>
          <t>м3</t>
        </is>
      </c>
      <c r="F239" s="433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5" t="n"/>
      <c r="C240" s="255" t="inlineStr">
        <is>
          <t>101-1764</t>
        </is>
      </c>
      <c r="D240" s="256" t="inlineStr">
        <is>
          <t>Тальк молотый, сорт I</t>
        </is>
      </c>
      <c r="E240" s="433" t="inlineStr">
        <is>
          <t>т</t>
        </is>
      </c>
      <c r="F240" s="433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5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3" t="inlineStr">
        <is>
          <t>т</t>
        </is>
      </c>
      <c r="F241" s="433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5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3" t="inlineStr">
        <is>
          <t>м3</t>
        </is>
      </c>
      <c r="F242" s="433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5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3" t="inlineStr">
        <is>
          <t>т</t>
        </is>
      </c>
      <c r="F243" s="433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5" t="n"/>
      <c r="C244" s="255" t="inlineStr">
        <is>
          <t>101-3593</t>
        </is>
      </c>
      <c r="D244" s="256" t="inlineStr">
        <is>
          <t>Лента киперная 40 мм</t>
        </is>
      </c>
      <c r="E244" s="433" t="inlineStr">
        <is>
          <t>100 м</t>
        </is>
      </c>
      <c r="F244" s="433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5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3" t="inlineStr">
        <is>
          <t>т</t>
        </is>
      </c>
      <c r="F245" s="433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5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3" t="inlineStr">
        <is>
          <t>т</t>
        </is>
      </c>
      <c r="F246" s="433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5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3" t="inlineStr">
        <is>
          <t>т</t>
        </is>
      </c>
      <c r="F247" s="433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5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3" t="inlineStr">
        <is>
          <t>т</t>
        </is>
      </c>
      <c r="F248" s="433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5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3" t="inlineStr">
        <is>
          <t>т</t>
        </is>
      </c>
      <c r="F249" s="433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5" t="n"/>
      <c r="C250" s="255" t="inlineStr">
        <is>
          <t>113-1786</t>
        </is>
      </c>
      <c r="D250" s="256" t="inlineStr">
        <is>
          <t>Лак битумный БТ-123</t>
        </is>
      </c>
      <c r="E250" s="433" t="inlineStr">
        <is>
          <t>т</t>
        </is>
      </c>
      <c r="F250" s="433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5" t="n"/>
      <c r="C251" s="255" t="inlineStr">
        <is>
          <t>101-0069</t>
        </is>
      </c>
      <c r="D251" s="256" t="inlineStr">
        <is>
          <t>Бензин авиационный Б-70</t>
        </is>
      </c>
      <c r="E251" s="433" t="inlineStr">
        <is>
          <t>т</t>
        </is>
      </c>
      <c r="F251" s="433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5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3" t="inlineStr">
        <is>
          <t>м</t>
        </is>
      </c>
      <c r="F252" s="433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5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3" t="inlineStr">
        <is>
          <t>т</t>
        </is>
      </c>
      <c r="F253" s="433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5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3" t="inlineStr">
        <is>
          <t>м3</t>
        </is>
      </c>
      <c r="F254" s="433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5" t="n"/>
      <c r="C255" s="255" t="inlineStr">
        <is>
          <t>101-1292</t>
        </is>
      </c>
      <c r="D255" s="256" t="inlineStr">
        <is>
          <t>Уайт-спирит</t>
        </is>
      </c>
      <c r="E255" s="433" t="inlineStr">
        <is>
          <t>т</t>
        </is>
      </c>
      <c r="F255" s="433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5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3" t="inlineStr">
        <is>
          <t>т</t>
        </is>
      </c>
      <c r="F256" s="433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5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3" t="inlineStr">
        <is>
          <t>т</t>
        </is>
      </c>
      <c r="F257" s="433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5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3" t="inlineStr">
        <is>
          <t>т</t>
        </is>
      </c>
      <c r="F258" s="433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5" t="n"/>
      <c r="C259" s="255" t="inlineStr">
        <is>
          <t>101-2467</t>
        </is>
      </c>
      <c r="D259" s="256" t="inlineStr">
        <is>
          <t>Растворитель марки Р-4</t>
        </is>
      </c>
      <c r="E259" s="433" t="inlineStr">
        <is>
          <t>т</t>
        </is>
      </c>
      <c r="F259" s="433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5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3" t="inlineStr">
        <is>
          <t>т</t>
        </is>
      </c>
      <c r="F260" s="433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5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3" t="inlineStr">
        <is>
          <t>т</t>
        </is>
      </c>
      <c r="F261" s="433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5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3" t="inlineStr">
        <is>
          <t>т</t>
        </is>
      </c>
      <c r="F262" s="433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5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3" t="inlineStr">
        <is>
          <t>л</t>
        </is>
      </c>
      <c r="F263" s="433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5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3" t="inlineStr">
        <is>
          <t>м3</t>
        </is>
      </c>
      <c r="F264" s="433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5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3" t="inlineStr">
        <is>
          <t>10 м</t>
        </is>
      </c>
      <c r="F265" s="433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5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3" t="inlineStr">
        <is>
          <t>шт.</t>
        </is>
      </c>
      <c r="F266" s="433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5" t="n"/>
      <c r="C267" s="255" t="inlineStr">
        <is>
          <t>101-1757</t>
        </is>
      </c>
      <c r="D267" s="256" t="inlineStr">
        <is>
          <t>Ветошь</t>
        </is>
      </c>
      <c r="E267" s="433" t="inlineStr">
        <is>
          <t>кг</t>
        </is>
      </c>
      <c r="F267" s="433" t="n">
        <v>0.014696</v>
      </c>
      <c r="G267" s="251" t="n">
        <v>1.82</v>
      </c>
      <c r="H267" s="251">
        <f>ROUND(F267*G267,2)</f>
        <v/>
      </c>
      <c r="I267" s="265" t="n"/>
    </row>
    <row r="270">
      <c r="B270" s="371" t="inlineStr">
        <is>
          <t>Составил ______________________     Д.Ю. Нефедова</t>
        </is>
      </c>
    </row>
    <row r="271">
      <c r="B271" s="215" t="inlineStr">
        <is>
          <t xml:space="preserve">                         (подпись, инициалы, фамилия)</t>
        </is>
      </c>
    </row>
    <row r="273">
      <c r="B273" s="371" t="inlineStr">
        <is>
          <t>Проверил ______________________        А.В. Костянецкая</t>
        </is>
      </c>
    </row>
    <row r="274">
      <c r="B274" s="21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28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5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399" t="inlineStr">
        <is>
          <t>Наименование разрабатываемого показателя УНЦ — Ячейка трёхобмоточного трансформатора Т500/110/НН, мощность 300МВА</t>
        </is>
      </c>
    </row>
    <row r="8">
      <c r="B8" s="409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1147461.39+9*13982.96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09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U274"/>
  <sheetViews>
    <sheetView tabSelected="1" view="pageBreakPreview" topLeftCell="A20" zoomScale="55" zoomScaleSheetLayoutView="55" workbookViewId="0">
      <selection activeCell="AA99" sqref="AA99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24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5" t="inlineStr">
        <is>
          <t>Расчет стоимости СМР и оборудования</t>
        </is>
      </c>
    </row>
    <row r="5" ht="12.75" customFormat="1" customHeight="1" s="358">
      <c r="A5" s="385" t="n"/>
      <c r="B5" s="385" t="n"/>
      <c r="C5" s="435" t="n"/>
      <c r="D5" s="385" t="n"/>
      <c r="E5" s="385" t="n"/>
      <c r="F5" s="385" t="n"/>
      <c r="G5" s="385" t="n"/>
      <c r="H5" s="385" t="n"/>
      <c r="I5" s="385" t="n"/>
      <c r="J5" s="385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88" t="inlineStr">
        <is>
          <t>Ячейка трёхобмоточного трансформатора Т500/110/НН, мощность 300МВА</t>
        </is>
      </c>
    </row>
    <row r="7" ht="12.75" customFormat="1" customHeight="1" s="358">
      <c r="A7" s="388" t="inlineStr">
        <is>
          <t>Единица измерения  — 1 ячейка</t>
        </is>
      </c>
      <c r="I7" s="399" t="n"/>
      <c r="J7" s="399" t="n"/>
    </row>
    <row r="8" ht="13.5" customFormat="1" customHeight="1" s="358">
      <c r="A8" s="388" t="n"/>
      <c r="I8" s="358" t="n"/>
    </row>
    <row r="9" ht="27" customHeight="1" s="361">
      <c r="A9" s="416" t="inlineStr">
        <is>
          <t>№ пп.</t>
        </is>
      </c>
      <c r="B9" s="416" t="inlineStr">
        <is>
          <t>Код ресурса</t>
        </is>
      </c>
      <c r="C9" s="416" t="inlineStr">
        <is>
          <t>Наименование</t>
        </is>
      </c>
      <c r="D9" s="416" t="inlineStr">
        <is>
          <t>Ед. изм.</t>
        </is>
      </c>
      <c r="E9" s="416" t="inlineStr">
        <is>
          <t>Кол-во единиц по проектным данным</t>
        </is>
      </c>
      <c r="F9" s="416" t="inlineStr">
        <is>
          <t>Сметная стоимость в ценах на 01.01.2000 (руб.)</t>
        </is>
      </c>
      <c r="G9" s="479" t="n"/>
      <c r="H9" s="416" t="inlineStr">
        <is>
          <t>Удельный вес, %</t>
        </is>
      </c>
      <c r="I9" s="416" t="inlineStr">
        <is>
          <t>Сметная стоимость в ценах на 01.01.2023 (руб.)</t>
        </is>
      </c>
      <c r="J9" s="479" t="n"/>
      <c r="K9" s="359" t="n"/>
      <c r="L9" s="359" t="n"/>
      <c r="M9" s="359" t="n"/>
      <c r="N9" s="359" t="n"/>
    </row>
    <row r="10" ht="28.5" customHeight="1" s="361">
      <c r="A10" s="481" t="n"/>
      <c r="B10" s="481" t="n"/>
      <c r="C10" s="481" t="n"/>
      <c r="D10" s="481" t="n"/>
      <c r="E10" s="481" t="n"/>
      <c r="F10" s="416" t="inlineStr">
        <is>
          <t>на ед. изм.</t>
        </is>
      </c>
      <c r="G10" s="416" t="inlineStr">
        <is>
          <t>общая</t>
        </is>
      </c>
      <c r="H10" s="481" t="n"/>
      <c r="I10" s="416" t="inlineStr">
        <is>
          <t>на ед. изм.</t>
        </is>
      </c>
      <c r="J10" s="416" t="inlineStr">
        <is>
          <t>общая</t>
        </is>
      </c>
      <c r="K10" s="359" t="n"/>
      <c r="L10" s="359" t="n"/>
      <c r="M10" s="359" t="n"/>
      <c r="N10" s="359" t="n"/>
    </row>
    <row r="11" s="361">
      <c r="A11" s="416" t="n">
        <v>1</v>
      </c>
      <c r="B11" s="416" t="n">
        <v>2</v>
      </c>
      <c r="C11" s="416" t="n">
        <v>3</v>
      </c>
      <c r="D11" s="416" t="n">
        <v>4</v>
      </c>
      <c r="E11" s="416" t="n">
        <v>5</v>
      </c>
      <c r="F11" s="416" t="n">
        <v>6</v>
      </c>
      <c r="G11" s="416" t="n">
        <v>7</v>
      </c>
      <c r="H11" s="416" t="n">
        <v>8</v>
      </c>
      <c r="I11" s="411" t="n">
        <v>9</v>
      </c>
      <c r="J11" s="411" t="n">
        <v>10</v>
      </c>
      <c r="K11" s="359" t="n"/>
      <c r="L11" s="359" t="n"/>
      <c r="M11" s="359" t="n"/>
      <c r="N11" s="359" t="n"/>
    </row>
    <row r="12">
      <c r="A12" s="416" t="n"/>
      <c r="B12" s="403" t="inlineStr">
        <is>
          <t>Затраты труда рабочих-строителей</t>
        </is>
      </c>
      <c r="C12" s="478" t="n"/>
      <c r="D12" s="478" t="n"/>
      <c r="E12" s="478" t="n"/>
      <c r="F12" s="478" t="n"/>
      <c r="G12" s="478" t="n"/>
      <c r="H12" s="479" t="n"/>
      <c r="I12" s="323" t="n"/>
      <c r="J12" s="323" t="n"/>
    </row>
    <row r="13" ht="25.5" customHeight="1" s="361">
      <c r="A13" s="416" t="n">
        <v>1</v>
      </c>
      <c r="B13" s="321" t="inlineStr">
        <is>
          <t>1-3-4</t>
        </is>
      </c>
      <c r="C13" s="415" t="inlineStr">
        <is>
          <t>Затраты труда рабочих-строителей среднего разряда (3,4)</t>
        </is>
      </c>
      <c r="D13" s="416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16" t="n"/>
      <c r="B14" s="416" t="n"/>
      <c r="C14" s="403" t="inlineStr">
        <is>
          <t>Итого по разделу "Затраты труда рабочих-строителей"</t>
        </is>
      </c>
      <c r="D14" s="416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19" t="n">
        <v>1</v>
      </c>
      <c r="I14" s="323" t="n"/>
      <c r="J14" s="317">
        <f>SUM(J13:J13)</f>
        <v/>
      </c>
    </row>
    <row r="15" ht="14.25" customFormat="1" customHeight="1" s="359">
      <c r="A15" s="416" t="n"/>
      <c r="B15" s="415" t="inlineStr">
        <is>
          <t>Затраты труда машинистов</t>
        </is>
      </c>
      <c r="C15" s="478" t="n"/>
      <c r="D15" s="478" t="n"/>
      <c r="E15" s="478" t="n"/>
      <c r="F15" s="478" t="n"/>
      <c r="G15" s="478" t="n"/>
      <c r="H15" s="479" t="n"/>
      <c r="I15" s="323" t="n"/>
      <c r="J15" s="323" t="n"/>
    </row>
    <row r="16" ht="14.25" customFormat="1" customHeight="1" s="359">
      <c r="A16" s="416" t="n">
        <v>2</v>
      </c>
      <c r="B16" s="416" t="n">
        <v>2</v>
      </c>
      <c r="C16" s="415" t="inlineStr">
        <is>
          <t>Затраты труда машинистов</t>
        </is>
      </c>
      <c r="D16" s="416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19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16" t="n"/>
      <c r="B17" s="403" t="inlineStr">
        <is>
          <t>Машины и механизмы</t>
        </is>
      </c>
      <c r="C17" s="478" t="n"/>
      <c r="D17" s="478" t="n"/>
      <c r="E17" s="478" t="n"/>
      <c r="F17" s="478" t="n"/>
      <c r="G17" s="478" t="n"/>
      <c r="H17" s="479" t="n"/>
      <c r="I17" s="323" t="n"/>
      <c r="J17" s="323" t="n"/>
    </row>
    <row r="18" ht="14.25" customFormat="1" customHeight="1" s="359">
      <c r="A18" s="416" t="n"/>
      <c r="B18" s="415" t="inlineStr">
        <is>
          <t>Основные машины и механизмы</t>
        </is>
      </c>
      <c r="C18" s="478" t="n"/>
      <c r="D18" s="478" t="n"/>
      <c r="E18" s="478" t="n"/>
      <c r="F18" s="478" t="n"/>
      <c r="G18" s="478" t="n"/>
      <c r="H18" s="479" t="n"/>
      <c r="I18" s="323" t="n"/>
      <c r="J18" s="323" t="n"/>
    </row>
    <row r="19" ht="38.25" customFormat="1" customHeight="1" s="359">
      <c r="A19" s="416" t="n">
        <v>3</v>
      </c>
      <c r="B19" s="321" t="inlineStr">
        <is>
          <t>91.01.05-086</t>
        </is>
      </c>
      <c r="C19" s="415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6" t="inlineStr">
        <is>
          <t>маш.-ч</t>
        </is>
      </c>
      <c r="E19" s="312" t="n">
        <v>127.427388</v>
      </c>
      <c r="F19" s="418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16" t="n">
        <v>4</v>
      </c>
      <c r="B20" s="321" t="inlineStr">
        <is>
          <t>91.14.03-002</t>
        </is>
      </c>
      <c r="C20" s="415" t="inlineStr">
        <is>
          <t>Автомобиль-самосвал, грузоподъемность до 10 т</t>
        </is>
      </c>
      <c r="D20" s="416" t="inlineStr">
        <is>
          <t>маш.-ч</t>
        </is>
      </c>
      <c r="E20" s="312" t="n">
        <v>136.373825</v>
      </c>
      <c r="F20" s="418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25.5" customFormat="1" customHeight="1" s="359">
      <c r="A21" s="416" t="n">
        <v>5</v>
      </c>
      <c r="B21" s="321" t="inlineStr">
        <is>
          <t>91.10.05-004</t>
        </is>
      </c>
      <c r="C21" s="415" t="inlineStr">
        <is>
          <t>Трубоукладчики для труб диаметром до 400 мм, грузоподъемность 6,3 т</t>
        </is>
      </c>
      <c r="D21" s="416" t="inlineStr">
        <is>
          <t>маш.-ч</t>
        </is>
      </c>
      <c r="E21" s="312" t="n">
        <v>72.47215</v>
      </c>
      <c r="F21" s="418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16" t="n">
        <v>6</v>
      </c>
      <c r="B22" s="321" t="inlineStr">
        <is>
          <t>91.05.05-014</t>
        </is>
      </c>
      <c r="C22" s="415" t="inlineStr">
        <is>
          <t>Краны на автомобильном ходу при работе на монтаже технологического оборудования 10 т</t>
        </is>
      </c>
      <c r="D22" s="416" t="inlineStr">
        <is>
          <t>маш.-ч</t>
        </is>
      </c>
      <c r="E22" s="312" t="n">
        <v>87.34835</v>
      </c>
      <c r="F22" s="418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5.5" customFormat="1" customHeight="1" s="359">
      <c r="A23" s="416" t="n">
        <v>7</v>
      </c>
      <c r="B23" s="321" t="inlineStr">
        <is>
          <t>91.08.03-009</t>
        </is>
      </c>
      <c r="C23" s="415" t="inlineStr">
        <is>
          <t>Катки самоходные гладкие вибрационные, масса 2,2 т</t>
        </is>
      </c>
      <c r="D23" s="416" t="inlineStr">
        <is>
          <t>маш.-ч</t>
        </is>
      </c>
      <c r="E23" s="312" t="n">
        <v>81.26781800000001</v>
      </c>
      <c r="F23" s="418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14.25" customFormat="1" customHeight="1" s="359">
      <c r="A24" s="416" t="n">
        <v>8</v>
      </c>
      <c r="B24" s="321" t="inlineStr">
        <is>
          <t>91.01.01-036</t>
        </is>
      </c>
      <c r="C24" s="415" t="inlineStr">
        <is>
          <t>Бульдозеры, мощность 96 кВт (130 л.с.)</t>
        </is>
      </c>
      <c r="D24" s="416" t="inlineStr">
        <is>
          <t>маш.-ч</t>
        </is>
      </c>
      <c r="E24" s="312" t="n">
        <v>78.904128</v>
      </c>
      <c r="F24" s="418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51" customFormat="1" customHeight="1" s="359">
      <c r="A25" s="416" t="n">
        <v>9</v>
      </c>
      <c r="B25" s="321" t="inlineStr">
        <is>
          <t>91.18.01-007</t>
        </is>
      </c>
      <c r="C25" s="41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6" t="inlineStr">
        <is>
          <t>маш.-ч</t>
        </is>
      </c>
      <c r="E25" s="312" t="n">
        <v>68.806456</v>
      </c>
      <c r="F25" s="418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16" t="n">
        <v>10</v>
      </c>
      <c r="B26" s="321" t="inlineStr">
        <is>
          <t>91.05.05-014</t>
        </is>
      </c>
      <c r="C26" s="415" t="inlineStr">
        <is>
          <t>Краны на автомобильном ходу, грузоподъемность 10 т</t>
        </is>
      </c>
      <c r="D26" s="416" t="inlineStr">
        <is>
          <t>маш.-ч</t>
        </is>
      </c>
      <c r="E26" s="312" t="n">
        <v>43.973668</v>
      </c>
      <c r="F26" s="418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14.25" customFormat="1" customHeight="1" s="359">
      <c r="A27" s="416" t="n">
        <v>11</v>
      </c>
      <c r="B27" s="321" t="inlineStr">
        <is>
          <t>91.01.01-035</t>
        </is>
      </c>
      <c r="C27" s="415" t="inlineStr">
        <is>
          <t>Бульдозеры, мощность 79 кВт (108 л.с.)</t>
        </is>
      </c>
      <c r="D27" s="416" t="inlineStr">
        <is>
          <t>маш.-ч</t>
        </is>
      </c>
      <c r="E27" s="312" t="n">
        <v>45.864662</v>
      </c>
      <c r="F27" s="418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38.25" customFormat="1" customHeight="1" s="359">
      <c r="A28" s="416" t="n">
        <v>12</v>
      </c>
      <c r="B28" s="321" t="inlineStr">
        <is>
          <t>91.17.04-033</t>
        </is>
      </c>
      <c r="C28" s="415" t="inlineStr">
        <is>
          <t>Агрегаты сварочные двухпостовые для ручной сварки на тракторе, мощность 79 кВт (108 л.с.)</t>
        </is>
      </c>
      <c r="D28" s="416" t="inlineStr">
        <is>
          <t>маш.-ч</t>
        </is>
      </c>
      <c r="E28" s="312" t="n">
        <v>24.4</v>
      </c>
      <c r="F28" s="418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16" t="n">
        <v>13</v>
      </c>
      <c r="B29" s="321" t="inlineStr">
        <is>
          <t>91.06.09-001</t>
        </is>
      </c>
      <c r="C29" s="415" t="inlineStr">
        <is>
          <t>Вышки телескопические 25 м</t>
        </is>
      </c>
      <c r="D29" s="416" t="inlineStr">
        <is>
          <t>маш.-ч</t>
        </is>
      </c>
      <c r="E29" s="312" t="n">
        <v>18.12</v>
      </c>
      <c r="F29" s="418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16" t="n">
        <v>14</v>
      </c>
      <c r="B30" s="321" t="inlineStr">
        <is>
          <t>91.21.22-438</t>
        </is>
      </c>
      <c r="C30" s="415" t="inlineStr">
        <is>
          <t>Установка передвижная цеолитовая</t>
        </is>
      </c>
      <c r="D30" s="416" t="inlineStr">
        <is>
          <t>маш.-ч</t>
        </is>
      </c>
      <c r="E30" s="312" t="n">
        <v>66.63</v>
      </c>
      <c r="F30" s="418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16" t="n"/>
      <c r="B31" s="416" t="n"/>
      <c r="C31" s="415" t="inlineStr">
        <is>
          <t>Итого основные машины и механизмы</t>
        </is>
      </c>
      <c r="D31" s="416" t="n"/>
      <c r="E31" s="312" t="n"/>
      <c r="F31" s="317" t="n"/>
      <c r="G31" s="317">
        <f>SUM(G19:G30)</f>
        <v/>
      </c>
      <c r="H31" s="419">
        <f>G31/G90</f>
        <v/>
      </c>
      <c r="I31" s="328" t="n"/>
      <c r="J31" s="317">
        <f>SUM(J19:J30)</f>
        <v/>
      </c>
    </row>
    <row r="32" hidden="1" outlineLevel="1" ht="25.5" customFormat="1" customHeight="1" s="359">
      <c r="A32" s="416" t="n">
        <v>15</v>
      </c>
      <c r="B32" s="321" t="inlineStr">
        <is>
          <t>91.14.02-001</t>
        </is>
      </c>
      <c r="C32" s="415" t="inlineStr">
        <is>
          <t>Автомобили бортовые, грузоподъемность до 5 т</t>
        </is>
      </c>
      <c r="D32" s="416" t="inlineStr">
        <is>
          <t>маш.-ч</t>
        </is>
      </c>
      <c r="E32" s="312" t="n">
        <v>34.090379</v>
      </c>
      <c r="F32" s="418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hidden="1" outlineLevel="1" ht="14.25" customFormat="1" customHeight="1" s="359">
      <c r="A33" s="416" t="n">
        <v>16</v>
      </c>
      <c r="B33" s="321" t="n">
        <v>350221</v>
      </c>
      <c r="C33" s="415" t="inlineStr">
        <is>
          <t>Маслоподогреватель</t>
        </is>
      </c>
      <c r="D33" s="416" t="inlineStr">
        <is>
          <t>маш.-ч</t>
        </is>
      </c>
      <c r="E33" s="312" t="n">
        <v>51.53</v>
      </c>
      <c r="F33" s="418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hidden="1" outlineLevel="1" ht="25.5" customFormat="1" customHeight="1" s="359">
      <c r="A34" s="416" t="n">
        <v>17</v>
      </c>
      <c r="B34" s="321" t="n">
        <v>350801</v>
      </c>
      <c r="C34" s="415" t="inlineStr">
        <is>
          <t>Установка вакуумной обработки трансформаторного масла</t>
        </is>
      </c>
      <c r="D34" s="416" t="inlineStr">
        <is>
          <t>маш.-ч</t>
        </is>
      </c>
      <c r="E34" s="312" t="n">
        <v>22.74</v>
      </c>
      <c r="F34" s="418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hidden="1" outlineLevel="1" ht="25.5" customFormat="1" customHeight="1" s="359">
      <c r="A35" s="416" t="n">
        <v>18</v>
      </c>
      <c r="B35" s="321" t="n">
        <v>21243</v>
      </c>
      <c r="C35" s="415" t="inlineStr">
        <is>
          <t>Краны на гусеничном ходу при работе на других видах строительства до 16 т</t>
        </is>
      </c>
      <c r="D35" s="416" t="inlineStr">
        <is>
          <t>маш.-ч</t>
        </is>
      </c>
      <c r="E35" s="312" t="n">
        <v>17.670697</v>
      </c>
      <c r="F35" s="418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hidden="1" outlineLevel="1" ht="25.5" customFormat="1" customHeight="1" s="359">
      <c r="A36" s="416" t="n">
        <v>19</v>
      </c>
      <c r="B36" s="321" t="n">
        <v>20129</v>
      </c>
      <c r="C36" s="415" t="inlineStr">
        <is>
          <t>Краны башенные при работе на других видах строительства 8 т</t>
        </is>
      </c>
      <c r="D36" s="416" t="inlineStr">
        <is>
          <t>маш.-ч</t>
        </is>
      </c>
      <c r="E36" s="312" t="n">
        <v>10.164241</v>
      </c>
      <c r="F36" s="418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hidden="1" outlineLevel="1" ht="63.75" customFormat="1" customHeight="1" s="359">
      <c r="A37" s="416" t="n">
        <v>20</v>
      </c>
      <c r="B37" s="321" t="n">
        <v>42901</v>
      </c>
      <c r="C37" s="41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6" t="inlineStr">
        <is>
          <t>маш.-ч</t>
        </is>
      </c>
      <c r="E37" s="312" t="n">
        <v>29.875</v>
      </c>
      <c r="F37" s="418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hidden="1" outlineLevel="1" ht="14.25" customFormat="1" customHeight="1" s="359">
      <c r="A38" s="416" t="n">
        <v>21</v>
      </c>
      <c r="B38" s="321" t="n">
        <v>350401</v>
      </c>
      <c r="C38" s="415" t="inlineStr">
        <is>
          <t>Насос вакуумный 3,6 м3/мин</t>
        </is>
      </c>
      <c r="D38" s="416" t="inlineStr">
        <is>
          <t>маш.-ч</t>
        </is>
      </c>
      <c r="E38" s="312" t="n">
        <v>125.2</v>
      </c>
      <c r="F38" s="418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hidden="1" outlineLevel="1" ht="25.5" customFormat="1" customHeight="1" s="359">
      <c r="A39" s="416" t="n">
        <v>22</v>
      </c>
      <c r="B39" s="321" t="n">
        <v>40502</v>
      </c>
      <c r="C39" s="415" t="inlineStr">
        <is>
          <t>Установки для сварки ручной дуговой (постоянного тока)</t>
        </is>
      </c>
      <c r="D39" s="416" t="inlineStr">
        <is>
          <t>маш.-ч</t>
        </is>
      </c>
      <c r="E39" s="312" t="n">
        <v>74.70549200000001</v>
      </c>
      <c r="F39" s="418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hidden="1" outlineLevel="1" ht="14.25" customFormat="1" customHeight="1" s="359">
      <c r="A40" s="416" t="n">
        <v>23</v>
      </c>
      <c r="B40" s="321" t="n">
        <v>351101</v>
      </c>
      <c r="C40" s="415" t="inlineStr">
        <is>
          <t>Установка «Суховей»</t>
        </is>
      </c>
      <c r="D40" s="416" t="inlineStr">
        <is>
          <t>маш.-ч</t>
        </is>
      </c>
      <c r="E40" s="312" t="n">
        <v>42</v>
      </c>
      <c r="F40" s="418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hidden="1" outlineLevel="1" ht="51" customFormat="1" customHeight="1" s="359">
      <c r="A41" s="416" t="n">
        <v>24</v>
      </c>
      <c r="B41" s="321" t="n">
        <v>100401</v>
      </c>
      <c r="C41" s="41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6" t="inlineStr">
        <is>
          <t>маш.-ч</t>
        </is>
      </c>
      <c r="E41" s="312" t="n">
        <v>6.3916</v>
      </c>
      <c r="F41" s="418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hidden="1" outlineLevel="1" ht="25.5" customFormat="1" customHeight="1" s="359">
      <c r="A42" s="416" t="n">
        <v>25</v>
      </c>
      <c r="B42" s="321" t="n">
        <v>140101</v>
      </c>
      <c r="C42" s="415" t="inlineStr">
        <is>
          <t>Агрегаты копровые без дизель-молота на базе экскаватора 0,65 м3</t>
        </is>
      </c>
      <c r="D42" s="416" t="inlineStr">
        <is>
          <t>маш.-ч</t>
        </is>
      </c>
      <c r="E42" s="312" t="n">
        <v>2.899875</v>
      </c>
      <c r="F42" s="418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hidden="1" outlineLevel="1" ht="25.5" customFormat="1" customHeight="1" s="359">
      <c r="A43" s="416" t="n">
        <v>26</v>
      </c>
      <c r="B43" s="321" t="n">
        <v>30902</v>
      </c>
      <c r="C43" s="415" t="inlineStr">
        <is>
          <t>Подъемники гидравлические высотой подъема 10 м</t>
        </is>
      </c>
      <c r="D43" s="416" t="inlineStr">
        <is>
          <t>маш.-ч</t>
        </is>
      </c>
      <c r="E43" s="312" t="n">
        <v>13.15391</v>
      </c>
      <c r="F43" s="418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hidden="1" outlineLevel="1" ht="25.5" customFormat="1" customHeight="1" s="359">
      <c r="A44" s="416" t="n">
        <v>27</v>
      </c>
      <c r="B44" s="321" t="n">
        <v>350100</v>
      </c>
      <c r="C44" s="415" t="inlineStr">
        <is>
          <t>Выпрямитель полупроводниковый для подогрева трансформаторов</t>
        </is>
      </c>
      <c r="D44" s="416" t="inlineStr">
        <is>
          <t>маш.-ч</t>
        </is>
      </c>
      <c r="E44" s="312" t="n">
        <v>90.3</v>
      </c>
      <c r="F44" s="418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hidden="1" outlineLevel="1" ht="14.25" customFormat="1" customHeight="1" s="359">
      <c r="A45" s="416" t="n">
        <v>28</v>
      </c>
      <c r="B45" s="321" t="n">
        <v>121011</v>
      </c>
      <c r="C45" s="415" t="inlineStr">
        <is>
          <t>Котлы битумные передвижные 400 л</t>
        </is>
      </c>
      <c r="D45" s="416" t="inlineStr">
        <is>
          <t>маш.-ч</t>
        </is>
      </c>
      <c r="E45" s="312" t="n">
        <v>8.43173</v>
      </c>
      <c r="F45" s="418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hidden="1" outlineLevel="1" ht="25.5" customFormat="1" customHeight="1" s="359">
      <c r="A46" s="416" t="n">
        <v>29</v>
      </c>
      <c r="B46" s="321" t="n">
        <v>150702</v>
      </c>
      <c r="C46" s="415" t="inlineStr">
        <is>
          <t>Трубоукладчики для труб диаметром до 700 мм грузоподъемностью 12,5 т</t>
        </is>
      </c>
      <c r="D46" s="416" t="inlineStr">
        <is>
          <t>маш.-ч</t>
        </is>
      </c>
      <c r="E46" s="312" t="n">
        <v>1.212675</v>
      </c>
      <c r="F46" s="418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hidden="1" outlineLevel="1" ht="14.25" customFormat="1" customHeight="1" s="359">
      <c r="A47" s="416" t="n">
        <v>30</v>
      </c>
      <c r="B47" s="321" t="n">
        <v>30101</v>
      </c>
      <c r="C47" s="415" t="inlineStr">
        <is>
          <t>Автопогрузчики 5 т</t>
        </is>
      </c>
      <c r="D47" s="416" t="inlineStr">
        <is>
          <t>маш.-ч</t>
        </is>
      </c>
      <c r="E47" s="312" t="n">
        <v>1.960916</v>
      </c>
      <c r="F47" s="418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hidden="1" outlineLevel="1" ht="14.25" customFormat="1" customHeight="1" s="359">
      <c r="A48" s="416" t="n">
        <v>31</v>
      </c>
      <c r="B48" s="321" t="n">
        <v>140503</v>
      </c>
      <c r="C48" s="415" t="inlineStr">
        <is>
          <t>Дизель-молоты 1,8 т</t>
        </is>
      </c>
      <c r="D48" s="416" t="inlineStr">
        <is>
          <t>маш.-ч</t>
        </is>
      </c>
      <c r="E48" s="312" t="n">
        <v>2.899875</v>
      </c>
      <c r="F48" s="418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hidden="1" outlineLevel="1" ht="25.5" customFormat="1" customHeight="1" s="359">
      <c r="A49" s="416" t="n">
        <v>32</v>
      </c>
      <c r="B49" s="321" t="n">
        <v>21143</v>
      </c>
      <c r="C49" s="415" t="inlineStr">
        <is>
          <t>Краны на автомобильном ходу при работе на других видах строительства 16 т</t>
        </is>
      </c>
      <c r="D49" s="416" t="inlineStr">
        <is>
          <t>маш.-ч</t>
        </is>
      </c>
      <c r="E49" s="312" t="n">
        <v>1.377836</v>
      </c>
      <c r="F49" s="418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hidden="1" outlineLevel="1" ht="14.25" customFormat="1" customHeight="1" s="359">
      <c r="A50" s="416" t="n">
        <v>33</v>
      </c>
      <c r="B50" s="321" t="n">
        <v>40102</v>
      </c>
      <c r="C50" s="415" t="inlineStr">
        <is>
          <t>Электростанции передвижные 4 кВт</t>
        </is>
      </c>
      <c r="D50" s="416" t="inlineStr">
        <is>
          <t>маш.-ч</t>
        </is>
      </c>
      <c r="E50" s="312" t="n">
        <v>3.4655</v>
      </c>
      <c r="F50" s="418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hidden="1" outlineLevel="1" ht="38.25" customFormat="1" customHeight="1" s="359">
      <c r="A51" s="416" t="n">
        <v>34</v>
      </c>
      <c r="B51" s="321" t="n">
        <v>10410</v>
      </c>
      <c r="C51" s="415" t="inlineStr">
        <is>
          <t>Тракторы на пневмоколесном ходу при работе на других видах строительства 59 кВт (80 л.с.)</t>
        </is>
      </c>
      <c r="D51" s="416" t="inlineStr">
        <is>
          <t>маш.-ч</t>
        </is>
      </c>
      <c r="E51" s="312" t="n">
        <v>1.24</v>
      </c>
      <c r="F51" s="418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hidden="1" outlineLevel="1" ht="14.25" customFormat="1" customHeight="1" s="359">
      <c r="A52" s="416" t="n">
        <v>35</v>
      </c>
      <c r="B52" s="321" t="n">
        <v>120907</v>
      </c>
      <c r="C52" s="415" t="inlineStr">
        <is>
          <t>Катки дорожные самоходные гладкие 13 т</t>
        </is>
      </c>
      <c r="D52" s="416" t="inlineStr">
        <is>
          <t>маш.-ч</t>
        </is>
      </c>
      <c r="E52" s="312" t="n">
        <v>0.65664</v>
      </c>
      <c r="F52" s="418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hidden="1" outlineLevel="1" ht="25.5" customFormat="1" customHeight="1" s="359">
      <c r="A53" s="416" t="n">
        <v>36</v>
      </c>
      <c r="B53" s="321" t="n">
        <v>30203</v>
      </c>
      <c r="C53" s="415" t="inlineStr">
        <is>
          <t>Домкраты гидравлические грузоподъемностью 63-100 т</t>
        </is>
      </c>
      <c r="D53" s="416" t="inlineStr">
        <is>
          <t>маш.-ч</t>
        </is>
      </c>
      <c r="E53" s="312" t="n">
        <v>81.636196</v>
      </c>
      <c r="F53" s="418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hidden="1" outlineLevel="1" ht="14.25" customFormat="1" customHeight="1" s="359">
      <c r="A54" s="416" t="n">
        <v>37</v>
      </c>
      <c r="B54" s="321" t="n">
        <v>110901</v>
      </c>
      <c r="C54" s="415" t="inlineStr">
        <is>
          <t>Растворосмесители передвижные 65 л</t>
        </is>
      </c>
      <c r="D54" s="416" t="inlineStr">
        <is>
          <t>маш.-ч</t>
        </is>
      </c>
      <c r="E54" s="312" t="n">
        <v>3.972379</v>
      </c>
      <c r="F54" s="418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hidden="1" outlineLevel="1" ht="51" customFormat="1" customHeight="1" s="359">
      <c r="A55" s="416" t="n">
        <v>38</v>
      </c>
      <c r="B55" s="321" t="n">
        <v>340201</v>
      </c>
      <c r="C55" s="41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6" t="inlineStr">
        <is>
          <t>маш.-ч</t>
        </is>
      </c>
      <c r="E55" s="312" t="n">
        <v>7.8678</v>
      </c>
      <c r="F55" s="418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hidden="1" outlineLevel="1" ht="14.25" customFormat="1" customHeight="1" s="359">
      <c r="A56" s="416" t="n">
        <v>39</v>
      </c>
      <c r="B56" s="321" t="n">
        <v>351251</v>
      </c>
      <c r="C56" s="415" t="inlineStr">
        <is>
          <t>Шкаф сушильный</t>
        </is>
      </c>
      <c r="D56" s="416" t="inlineStr">
        <is>
          <t>маш.-ч</t>
        </is>
      </c>
      <c r="E56" s="312" t="n">
        <v>16.24</v>
      </c>
      <c r="F56" s="418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hidden="1" outlineLevel="1" ht="14.25" customFormat="1" customHeight="1" s="359">
      <c r="A57" s="416" t="n">
        <v>40</v>
      </c>
      <c r="B57" s="321" t="n">
        <v>331305</v>
      </c>
      <c r="C57" s="415" t="inlineStr">
        <is>
          <t>Пылесосы промышленные</t>
        </is>
      </c>
      <c r="D57" s="416" t="inlineStr">
        <is>
          <t>маш.-ч</t>
        </is>
      </c>
      <c r="E57" s="312" t="n">
        <v>14.57</v>
      </c>
      <c r="F57" s="418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hidden="1" outlineLevel="1" ht="38.25" customFormat="1" customHeight="1" s="359">
      <c r="A58" s="416" t="n">
        <v>41</v>
      </c>
      <c r="B58" s="321" t="n">
        <v>120902</v>
      </c>
      <c r="C58" s="415" t="inlineStr">
        <is>
          <t>Катки дорожные самоходные вибрационные типа DYNAPAC, HAMM, BOMAG, 2,2 т</t>
        </is>
      </c>
      <c r="D58" s="416" t="inlineStr">
        <is>
          <t>маш.-ч</t>
        </is>
      </c>
      <c r="E58" s="312" t="n">
        <v>0.46592</v>
      </c>
      <c r="F58" s="418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hidden="1" outlineLevel="1" ht="25.5" customFormat="1" customHeight="1" s="359">
      <c r="A59" s="416" t="n">
        <v>42</v>
      </c>
      <c r="B59" s="321" t="n">
        <v>160401</v>
      </c>
      <c r="C59" s="415" t="inlineStr">
        <is>
          <t>Машины бурильно-крановые на тракторе 66 кВт (90 л.с.), глубина бурения 1,5-3 м</t>
        </is>
      </c>
      <c r="D59" s="416" t="inlineStr">
        <is>
          <t>маш.-ч</t>
        </is>
      </c>
      <c r="E59" s="312" t="n">
        <v>0.2471</v>
      </c>
      <c r="F59" s="418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hidden="1" outlineLevel="1" ht="25.5" customFormat="1" customHeight="1" s="359">
      <c r="A60" s="416" t="n">
        <v>43</v>
      </c>
      <c r="B60" s="321" t="n">
        <v>331100</v>
      </c>
      <c r="C60" s="415" t="inlineStr">
        <is>
          <t>Трамбовки пневматические при работе от передвижных компрессорных станций</t>
        </is>
      </c>
      <c r="D60" s="416" t="inlineStr">
        <is>
          <t>маш.-ч</t>
        </is>
      </c>
      <c r="E60" s="312" t="n">
        <v>59.952333</v>
      </c>
      <c r="F60" s="418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hidden="1" outlineLevel="1" ht="14.25" customFormat="1" customHeight="1" s="359">
      <c r="A61" s="416" t="n">
        <v>44</v>
      </c>
      <c r="B61" s="321" t="n">
        <v>31910</v>
      </c>
      <c r="C61" s="415" t="inlineStr">
        <is>
          <t>Люлька</t>
        </is>
      </c>
      <c r="D61" s="416" t="inlineStr">
        <is>
          <t>маш.-ч</t>
        </is>
      </c>
      <c r="E61" s="312" t="n">
        <v>0.6032</v>
      </c>
      <c r="F61" s="418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hidden="1" outlineLevel="1" ht="14.25" customFormat="1" customHeight="1" s="359">
      <c r="A62" s="416" t="n">
        <v>45</v>
      </c>
      <c r="B62" s="321" t="n">
        <v>111100</v>
      </c>
      <c r="C62" s="415" t="inlineStr">
        <is>
          <t>Вибратор глубинный</t>
        </is>
      </c>
      <c r="D62" s="416" t="inlineStr">
        <is>
          <t>маш.-ч</t>
        </is>
      </c>
      <c r="E62" s="312" t="n">
        <v>12.703987</v>
      </c>
      <c r="F62" s="418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hidden="1" outlineLevel="1" ht="25.5" customFormat="1" customHeight="1" s="359">
      <c r="A63" s="416" t="n">
        <v>46</v>
      </c>
      <c r="B63" s="321" t="n">
        <v>350202</v>
      </c>
      <c r="C63" s="415" t="inlineStr">
        <is>
          <t>Маслонасосы шестеренные, производительность м3/час 2,3</t>
        </is>
      </c>
      <c r="D63" s="416" t="inlineStr">
        <is>
          <t>маш.-ч</t>
        </is>
      </c>
      <c r="E63" s="312" t="n">
        <v>21.53</v>
      </c>
      <c r="F63" s="418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hidden="1" outlineLevel="1" ht="14.25" customFormat="1" customHeight="1" s="359">
      <c r="A64" s="416" t="n">
        <v>47</v>
      </c>
      <c r="B64" s="321" t="n">
        <v>121601</v>
      </c>
      <c r="C64" s="415" t="inlineStr">
        <is>
          <t>Машины поливомоечные 6000 л</t>
        </is>
      </c>
      <c r="D64" s="416" t="inlineStr">
        <is>
          <t>маш.-ч</t>
        </is>
      </c>
      <c r="E64" s="312" t="n">
        <v>0.165031</v>
      </c>
      <c r="F64" s="418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hidden="1" outlineLevel="1" ht="14.25" customFormat="1" customHeight="1" s="359">
      <c r="A65" s="416" t="n">
        <v>48</v>
      </c>
      <c r="B65" s="321" t="n">
        <v>120906</v>
      </c>
      <c r="C65" s="415" t="inlineStr">
        <is>
          <t>Катки дорожные самоходные гладкие 8 т</t>
        </is>
      </c>
      <c r="D65" s="416" t="inlineStr">
        <is>
          <t>маш.-ч</t>
        </is>
      </c>
      <c r="E65" s="312" t="n">
        <v>0.238606</v>
      </c>
      <c r="F65" s="418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hidden="1" outlineLevel="1" ht="25.5" customFormat="1" customHeight="1" s="359">
      <c r="A66" s="416" t="n">
        <v>49</v>
      </c>
      <c r="B66" s="321" t="n">
        <v>350701</v>
      </c>
      <c r="C66" s="415" t="inlineStr">
        <is>
          <t>Станция насосная для привода гидродомкратов</t>
        </is>
      </c>
      <c r="D66" s="416" t="inlineStr">
        <is>
          <t>маш.-ч</t>
        </is>
      </c>
      <c r="E66" s="312" t="n">
        <v>9.050000000000001</v>
      </c>
      <c r="F66" s="418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hidden="1" outlineLevel="1" ht="14.25" customFormat="1" customHeight="1" s="359">
      <c r="A67" s="416" t="n">
        <v>50</v>
      </c>
      <c r="B67" s="321" t="n">
        <v>400101</v>
      </c>
      <c r="C67" s="415" t="inlineStr">
        <is>
          <t>Тягачи седельные, грузоподъемность 12 т</t>
        </is>
      </c>
      <c r="D67" s="416" t="inlineStr">
        <is>
          <t>маш.-ч</t>
        </is>
      </c>
      <c r="E67" s="312" t="n">
        <v>0.123025</v>
      </c>
      <c r="F67" s="418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hidden="1" outlineLevel="1" ht="25.5" customFormat="1" customHeight="1" s="359">
      <c r="A68" s="416" t="n">
        <v>51</v>
      </c>
      <c r="B68" s="321" t="n">
        <v>120202</v>
      </c>
      <c r="C68" s="415" t="inlineStr">
        <is>
          <t>Автогрейдеры среднего типа 99 кВт (135 л.с.)</t>
        </is>
      </c>
      <c r="D68" s="416" t="inlineStr">
        <is>
          <t>маш.-ч</t>
        </is>
      </c>
      <c r="E68" s="312" t="n">
        <v>0.111723</v>
      </c>
      <c r="F68" s="418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hidden="1" outlineLevel="1" ht="25.5" customFormat="1" customHeight="1" s="359">
      <c r="A69" s="416" t="n">
        <v>52</v>
      </c>
      <c r="B69" s="321" t="n">
        <v>30954</v>
      </c>
      <c r="C69" s="415" t="inlineStr">
        <is>
          <t>Подъемники грузоподъемностью до 500 кг одномачтовые, высота подъема 45 м</t>
        </is>
      </c>
      <c r="D69" s="416" t="inlineStr">
        <is>
          <t>маш.-ч</t>
        </is>
      </c>
      <c r="E69" s="312" t="n">
        <v>0.380587</v>
      </c>
      <c r="F69" s="418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hidden="1" outlineLevel="1" ht="14.25" customFormat="1" customHeight="1" s="359">
      <c r="A70" s="416" t="n">
        <v>53</v>
      </c>
      <c r="B70" s="321" t="n">
        <v>153101</v>
      </c>
      <c r="C70" s="415" t="inlineStr">
        <is>
          <t>Катки дорожные самоходные гладкие 5 т</t>
        </is>
      </c>
      <c r="D70" s="416" t="inlineStr">
        <is>
          <t>маш.-ч</t>
        </is>
      </c>
      <c r="E70" s="312" t="n">
        <v>0.07842399999999999</v>
      </c>
      <c r="F70" s="418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hidden="1" outlineLevel="1" ht="14.25" customFormat="1" customHeight="1" s="359">
      <c r="A71" s="416" t="n">
        <v>54</v>
      </c>
      <c r="B71" s="321" t="n">
        <v>330301</v>
      </c>
      <c r="C71" s="415" t="inlineStr">
        <is>
          <t>Машины шлифовальные электрические</t>
        </is>
      </c>
      <c r="D71" s="416" t="inlineStr">
        <is>
          <t>маш.-ч</t>
        </is>
      </c>
      <c r="E71" s="312" t="n">
        <v>1.463807</v>
      </c>
      <c r="F71" s="418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hidden="1" outlineLevel="1" ht="25.5" customFormat="1" customHeight="1" s="359">
      <c r="A72" s="416" t="n">
        <v>55</v>
      </c>
      <c r="B72" s="321" t="n">
        <v>41000</v>
      </c>
      <c r="C72" s="415" t="inlineStr">
        <is>
          <t>Преобразователи сварочные с номинальным сварочным током 315-500 А</t>
        </is>
      </c>
      <c r="D72" s="416" t="inlineStr">
        <is>
          <t>маш.-ч</t>
        </is>
      </c>
      <c r="E72" s="312" t="n">
        <v>0.458008</v>
      </c>
      <c r="F72" s="418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hidden="1" outlineLevel="1" ht="14.25" customFormat="1" customHeight="1" s="359">
      <c r="A73" s="416" t="n">
        <v>56</v>
      </c>
      <c r="B73" s="321" t="n">
        <v>111301</v>
      </c>
      <c r="C73" s="415" t="inlineStr">
        <is>
          <t>Вибратор поверхностный</t>
        </is>
      </c>
      <c r="D73" s="416" t="inlineStr">
        <is>
          <t>маш.-ч</t>
        </is>
      </c>
      <c r="E73" s="312" t="n">
        <v>11.184151</v>
      </c>
      <c r="F73" s="418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hidden="1" outlineLevel="1" ht="25.5" customFormat="1" customHeight="1" s="359">
      <c r="A74" s="416" t="n">
        <v>57</v>
      </c>
      <c r="B74" s="321" t="n">
        <v>400051</v>
      </c>
      <c r="C74" s="415" t="inlineStr">
        <is>
          <t>Автомобиль-самосвал, грузоподъемность до 7 т</t>
        </is>
      </c>
      <c r="D74" s="416" t="inlineStr">
        <is>
          <t>маш.-ч</t>
        </is>
      </c>
      <c r="E74" s="312" t="n">
        <v>0.04136</v>
      </c>
      <c r="F74" s="418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hidden="1" outlineLevel="1" ht="14.25" customFormat="1" customHeight="1" s="359">
      <c r="A75" s="416" t="n">
        <v>58</v>
      </c>
      <c r="B75" s="321" t="n">
        <v>121803</v>
      </c>
      <c r="C75" s="415" t="inlineStr">
        <is>
          <t>Распределители каменной мелочи</t>
        </is>
      </c>
      <c r="D75" s="416" t="inlineStr">
        <is>
          <t>маш.-ч</t>
        </is>
      </c>
      <c r="E75" s="312" t="n">
        <v>0.0312</v>
      </c>
      <c r="F75" s="418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hidden="1" outlineLevel="1" ht="14.25" customFormat="1" customHeight="1" s="359">
      <c r="A76" s="416" t="n">
        <v>59</v>
      </c>
      <c r="B76" s="321" t="n">
        <v>40504</v>
      </c>
      <c r="C76" s="415" t="inlineStr">
        <is>
          <t>Аппарат для газовой сварки и резки</t>
        </is>
      </c>
      <c r="D76" s="416" t="inlineStr">
        <is>
          <t>маш.-ч</t>
        </is>
      </c>
      <c r="E76" s="312" t="n">
        <v>2.809985</v>
      </c>
      <c r="F76" s="418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hidden="1" outlineLevel="1" ht="38.25" customFormat="1" customHeight="1" s="359">
      <c r="A77" s="416" t="n">
        <v>60</v>
      </c>
      <c r="B77" s="321" t="n">
        <v>10312</v>
      </c>
      <c r="C77" s="415" t="inlineStr">
        <is>
          <t>Тракторы на гусеничном ходу при работе на других видах строительства 79 кВт (108 л.с.)</t>
        </is>
      </c>
      <c r="D77" s="416" t="inlineStr">
        <is>
          <t>маш.-ч</t>
        </is>
      </c>
      <c r="E77" s="312" t="n">
        <v>0.03456</v>
      </c>
      <c r="F77" s="418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hidden="1" outlineLevel="1" ht="25.5" customFormat="1" customHeight="1" s="359">
      <c r="A78" s="416" t="n">
        <v>61</v>
      </c>
      <c r="B78" s="321" t="n">
        <v>30404</v>
      </c>
      <c r="C78" s="415" t="inlineStr">
        <is>
          <t>Лебедки электрические тяговым усилием до 31,39 кН (3,2 т)</t>
        </is>
      </c>
      <c r="D78" s="416" t="inlineStr">
        <is>
          <t>маш.-ч</t>
        </is>
      </c>
      <c r="E78" s="312" t="n">
        <v>0.315</v>
      </c>
      <c r="F78" s="418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hidden="1" outlineLevel="1" ht="25.5" customFormat="1" customHeight="1" s="359">
      <c r="A79" s="416" t="n">
        <v>62</v>
      </c>
      <c r="B79" s="321" t="n">
        <v>122801</v>
      </c>
      <c r="C79" s="415" t="inlineStr">
        <is>
          <t>Виброплита с двигателем внутреннего сгорания</t>
        </is>
      </c>
      <c r="D79" s="416" t="inlineStr">
        <is>
          <t>маш.-ч</t>
        </is>
      </c>
      <c r="E79" s="312" t="n">
        <v>0.031773</v>
      </c>
      <c r="F79" s="418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hidden="1" outlineLevel="1" ht="25.5" customFormat="1" customHeight="1" s="359">
      <c r="A80" s="416" t="n">
        <v>63</v>
      </c>
      <c r="B80" s="321" t="n">
        <v>400111</v>
      </c>
      <c r="C80" s="415" t="inlineStr">
        <is>
          <t>Полуприцепы общего назначения, грузоподъемность 12 т</t>
        </is>
      </c>
      <c r="D80" s="416" t="inlineStr">
        <is>
          <t>маш.-ч</t>
        </is>
      </c>
      <c r="E80" s="312" t="n">
        <v>0.123025</v>
      </c>
      <c r="F80" s="418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hidden="1" outlineLevel="1" ht="14.25" customFormat="1" customHeight="1" s="359">
      <c r="A81" s="416" t="n">
        <v>64</v>
      </c>
      <c r="B81" s="321" t="n">
        <v>331532</v>
      </c>
      <c r="C81" s="415" t="inlineStr">
        <is>
          <t>Пила цепная электрическая</t>
        </is>
      </c>
      <c r="D81" s="416" t="inlineStr">
        <is>
          <t>маш.-ч</t>
        </is>
      </c>
      <c r="E81" s="312" t="n">
        <v>0.430513</v>
      </c>
      <c r="F81" s="418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hidden="1" outlineLevel="1" ht="38.25" customFormat="1" customHeight="1" s="359">
      <c r="A82" s="416" t="n">
        <v>65</v>
      </c>
      <c r="B82" s="321" t="n">
        <v>340101</v>
      </c>
      <c r="C82" s="415" t="inlineStr">
        <is>
          <t>Агрегаты окрасочные высокого давления для окраски поверхностей конструкций мощностью 1 кВт</t>
        </is>
      </c>
      <c r="D82" s="416" t="inlineStr">
        <is>
          <t>маш.-ч</t>
        </is>
      </c>
      <c r="E82" s="312" t="n">
        <v>0.06249</v>
      </c>
      <c r="F82" s="418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hidden="1" outlineLevel="1" ht="25.5" customFormat="1" customHeight="1" s="359">
      <c r="A83" s="416" t="n">
        <v>66</v>
      </c>
      <c r="B83" s="321" t="n">
        <v>20403</v>
      </c>
      <c r="C83" s="415" t="inlineStr">
        <is>
          <t>Краны козловые при работе на монтаже технологического оборудования 32 т</t>
        </is>
      </c>
      <c r="D83" s="416" t="inlineStr">
        <is>
          <t>маш.-ч</t>
        </is>
      </c>
      <c r="E83" s="312" t="n">
        <v>0.003333</v>
      </c>
      <c r="F83" s="418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hidden="1" outlineLevel="1" ht="14.25" customFormat="1" customHeight="1" s="359">
      <c r="A84" s="416" t="n">
        <v>67</v>
      </c>
      <c r="B84" s="321" t="n">
        <v>91400</v>
      </c>
      <c r="C84" s="415" t="inlineStr">
        <is>
          <t>Рыхлители прицепные (без трактора)</t>
        </is>
      </c>
      <c r="D84" s="416" t="inlineStr">
        <is>
          <t>маш.-ч</t>
        </is>
      </c>
      <c r="E84" s="312" t="n">
        <v>0.03456</v>
      </c>
      <c r="F84" s="418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hidden="1" outlineLevel="1" ht="14.25" customFormat="1" customHeight="1" s="359">
      <c r="A85" s="416" t="n">
        <v>68</v>
      </c>
      <c r="B85" s="321" t="n">
        <v>120102</v>
      </c>
      <c r="C85" s="415" t="inlineStr">
        <is>
          <t>Автогудронаторы 7000 л</t>
        </is>
      </c>
      <c r="D85" s="416" t="inlineStr">
        <is>
          <t>маш.-ч</t>
        </is>
      </c>
      <c r="E85" s="312" t="n">
        <v>0.002205</v>
      </c>
      <c r="F85" s="418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hidden="1" outlineLevel="1" ht="25.5" customFormat="1" customHeight="1" s="359">
      <c r="A86" s="416" t="n">
        <v>69</v>
      </c>
      <c r="B86" s="321" t="n">
        <v>30403</v>
      </c>
      <c r="C86" s="415" t="inlineStr">
        <is>
          <t>Лебедки электрические тяговым усилием 19,62 кН (2 т)</t>
        </is>
      </c>
      <c r="D86" s="416" t="inlineStr">
        <is>
          <t>маш.-ч</t>
        </is>
      </c>
      <c r="E86" s="312" t="n">
        <v>0.022464</v>
      </c>
      <c r="F86" s="418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hidden="1" outlineLevel="1" ht="14.25" customFormat="1" customHeight="1" s="359">
      <c r="A87" s="416" t="n">
        <v>70</v>
      </c>
      <c r="B87" s="321" t="n">
        <v>122301</v>
      </c>
      <c r="C87" s="415" t="inlineStr">
        <is>
          <t>Трактор с щетками дорожными навесными</t>
        </is>
      </c>
      <c r="D87" s="416" t="inlineStr">
        <is>
          <t>маш.-ч</t>
        </is>
      </c>
      <c r="E87" s="312" t="n">
        <v>0.002056</v>
      </c>
      <c r="F87" s="418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hidden="1" outlineLevel="1" ht="51" customFormat="1" customHeight="1" s="359">
      <c r="A88" s="416" t="n">
        <v>71</v>
      </c>
      <c r="B88" s="321" t="n">
        <v>41400</v>
      </c>
      <c r="C88" s="41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6" t="inlineStr">
        <is>
          <t>маш.-ч</t>
        </is>
      </c>
      <c r="E88" s="312" t="n">
        <v>0.018568</v>
      </c>
      <c r="F88" s="418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collapsed="1" ht="14.25" customFormat="1" customHeight="1" s="359">
      <c r="A89" s="416" t="n"/>
      <c r="B89" s="416" t="n"/>
      <c r="C89" s="415" t="inlineStr">
        <is>
          <t>Итого прочие машины и механизмы</t>
        </is>
      </c>
      <c r="D89" s="416" t="n"/>
      <c r="E89" s="417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16" t="n"/>
      <c r="B90" s="416" t="n"/>
      <c r="C90" s="403" t="inlineStr">
        <is>
          <t>Итого по разделу «Машины и механизмы»</t>
        </is>
      </c>
      <c r="D90" s="416" t="n"/>
      <c r="E90" s="417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  <c r="U90" s="359" t="inlineStr">
        <is>
          <t> </t>
        </is>
      </c>
    </row>
    <row r="91" ht="14.25" customFormat="1" customHeight="1" s="359">
      <c r="A91" s="416" t="n"/>
      <c r="B91" s="403" t="inlineStr">
        <is>
          <t>Оборудование</t>
        </is>
      </c>
      <c r="C91" s="478" t="n"/>
      <c r="D91" s="478" t="n"/>
      <c r="E91" s="478" t="n"/>
      <c r="F91" s="478" t="n"/>
      <c r="G91" s="478" t="n"/>
      <c r="H91" s="479" t="n"/>
      <c r="I91" s="323" t="n"/>
      <c r="J91" s="323" t="n"/>
    </row>
    <row r="92">
      <c r="A92" s="416" t="n"/>
      <c r="B92" s="415" t="inlineStr">
        <is>
          <t>Основное оборудование</t>
        </is>
      </c>
      <c r="C92" s="478" t="n"/>
      <c r="D92" s="478" t="n"/>
      <c r="E92" s="478" t="n"/>
      <c r="F92" s="478" t="n"/>
      <c r="G92" s="478" t="n"/>
      <c r="H92" s="479" t="n"/>
      <c r="I92" s="323" t="n"/>
      <c r="J92" s="323" t="n"/>
      <c r="K92" s="359" t="n"/>
      <c r="L92" s="359" t="n"/>
    </row>
    <row r="93" ht="25.5" customHeight="1" s="361">
      <c r="A93" s="416" t="n">
        <v>72</v>
      </c>
      <c r="B93" s="321" t="inlineStr">
        <is>
          <t>БЦ.9.89</t>
        </is>
      </c>
      <c r="C93" s="415" t="inlineStr">
        <is>
          <t>Трансформатор трехфазный маслянный Т500/110/НН, мощность 300МВА</t>
        </is>
      </c>
      <c r="D93" s="416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561320754.72</v>
      </c>
      <c r="J93" s="317">
        <f>ROUND(I93*E93,2)</f>
        <v/>
      </c>
      <c r="K93" s="359" t="n"/>
      <c r="L93" s="359" t="n"/>
      <c r="M93" s="359" t="n"/>
      <c r="N93" s="359" t="n"/>
    </row>
    <row r="94">
      <c r="A94" s="416" t="n"/>
      <c r="B94" s="416" t="n"/>
      <c r="C94" s="415" t="inlineStr">
        <is>
          <t>Итого основное оборудование</t>
        </is>
      </c>
      <c r="D94" s="416" t="n"/>
      <c r="E94" s="312" t="n"/>
      <c r="F94" s="418" t="n"/>
      <c r="G94" s="317">
        <f>G93</f>
        <v/>
      </c>
      <c r="H94" s="419">
        <f>H93</f>
        <v/>
      </c>
      <c r="I94" s="328" t="n"/>
      <c r="J94" s="317">
        <f>J93</f>
        <v/>
      </c>
      <c r="K94" s="359" t="n"/>
      <c r="L94" s="359" t="n"/>
    </row>
    <row r="95" hidden="1" outlineLevel="1" s="361">
      <c r="A95" s="416" t="n">
        <v>73</v>
      </c>
      <c r="B95" s="321" t="inlineStr">
        <is>
          <t>БЦ.60.65</t>
        </is>
      </c>
      <c r="C95" s="415" t="inlineStr">
        <is>
          <t>Ограничитель перенапряжения 500 кВ</t>
        </is>
      </c>
      <c r="D95" s="416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1226400</v>
      </c>
      <c r="J95" s="317">
        <f>ROUND(I95*E95,2)</f>
        <v/>
      </c>
      <c r="K95" s="359" t="n"/>
      <c r="L95" s="359" t="n"/>
      <c r="M95" s="359" t="n"/>
      <c r="N95" s="359" t="n"/>
    </row>
    <row r="96" hidden="1" outlineLevel="1" s="361">
      <c r="A96" s="416" t="n">
        <v>74</v>
      </c>
      <c r="B96" s="321" t="inlineStr">
        <is>
          <t>БЦ.60.48</t>
        </is>
      </c>
      <c r="C96" s="415" t="inlineStr">
        <is>
          <t>Ограничитель перенапряжения 110 кВ</t>
        </is>
      </c>
      <c r="D96" s="416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45990</v>
      </c>
      <c r="J96" s="317">
        <f>ROUND(I96*E96,2)</f>
        <v/>
      </c>
      <c r="K96" s="359" t="n"/>
      <c r="L96" s="359" t="n"/>
      <c r="M96" s="359" t="n"/>
      <c r="N96" s="359" t="n"/>
    </row>
    <row r="97" hidden="1" outlineLevel="1" s="361">
      <c r="A97" s="416" t="n">
        <v>75</v>
      </c>
      <c r="B97" s="321" t="inlineStr">
        <is>
          <t>БЦ.60.28</t>
        </is>
      </c>
      <c r="C97" s="415" t="inlineStr">
        <is>
          <t>Ограничитель перенапряжений 10 кВ</t>
        </is>
      </c>
      <c r="D97" s="416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 collapsed="1" s="361">
      <c r="A98" s="416" t="n"/>
      <c r="B98" s="416" t="n"/>
      <c r="C98" s="415" t="inlineStr">
        <is>
          <t>Итого прочее оборудование</t>
        </is>
      </c>
      <c r="D98" s="416" t="n"/>
      <c r="E98" s="312" t="n"/>
      <c r="F98" s="418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16" t="n"/>
      <c r="B99" s="416" t="n"/>
      <c r="C99" s="403" t="inlineStr">
        <is>
          <t>Итого по разделу «Оборудование»</t>
        </is>
      </c>
      <c r="D99" s="416" t="n"/>
      <c r="E99" s="417" t="n"/>
      <c r="F99" s="418" t="n"/>
      <c r="G99" s="317">
        <f>G98+G94</f>
        <v/>
      </c>
      <c r="H99" s="419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16" t="n"/>
      <c r="B100" s="416" t="n"/>
      <c r="C100" s="415" t="inlineStr">
        <is>
          <t>в том числе технологическое оборудование</t>
        </is>
      </c>
      <c r="D100" s="416" t="n"/>
      <c r="E100" s="332" t="n"/>
      <c r="F100" s="418" t="n"/>
      <c r="G100" s="317">
        <f>G99</f>
        <v/>
      </c>
      <c r="H100" s="419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16" t="n"/>
      <c r="B101" s="403" t="inlineStr">
        <is>
          <t>Материалы</t>
        </is>
      </c>
      <c r="C101" s="478" t="n"/>
      <c r="D101" s="478" t="n"/>
      <c r="E101" s="478" t="n"/>
      <c r="F101" s="478" t="n"/>
      <c r="G101" s="478" t="n"/>
      <c r="H101" s="479" t="n"/>
      <c r="I101" s="323" t="n"/>
      <c r="J101" s="323" t="n"/>
    </row>
    <row r="102" ht="14.25" customFormat="1" customHeight="1" s="359">
      <c r="A102" s="411" t="n"/>
      <c r="B102" s="410" t="inlineStr">
        <is>
          <t>Основные материалы</t>
        </is>
      </c>
      <c r="C102" s="484" t="n"/>
      <c r="D102" s="484" t="n"/>
      <c r="E102" s="484" t="n"/>
      <c r="F102" s="484" t="n"/>
      <c r="G102" s="484" t="n"/>
      <c r="H102" s="485" t="n"/>
      <c r="I102" s="334" t="n"/>
      <c r="J102" s="334" t="n"/>
    </row>
    <row r="103" ht="89.25" customFormat="1" customHeight="1" s="359">
      <c r="A103" s="416" t="n">
        <v>76</v>
      </c>
      <c r="B103" s="416" t="inlineStr">
        <is>
          <t>23.6.02.01-0036</t>
        </is>
      </c>
      <c r="C103" s="41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6" t="inlineStr">
        <is>
          <t>м</t>
        </is>
      </c>
      <c r="E103" s="417" t="n">
        <v>1050</v>
      </c>
      <c r="F103" s="418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16" t="n">
        <v>77</v>
      </c>
      <c r="B104" s="416" t="inlineStr">
        <is>
          <t>23.6.02.03-0008</t>
        </is>
      </c>
      <c r="C104" s="415" t="inlineStr">
        <is>
          <t>Трубы чугунные напорные раструбные, номинальный диаметр 300 мм, толщина стенки 11,9 мм</t>
        </is>
      </c>
      <c r="D104" s="416" t="inlineStr">
        <is>
          <t>м</t>
        </is>
      </c>
      <c r="E104" s="417" t="n">
        <v>525</v>
      </c>
      <c r="F104" s="418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16" t="n">
        <v>78</v>
      </c>
      <c r="B105" s="416" t="inlineStr">
        <is>
          <t xml:space="preserve">18.1.05.03-0005 </t>
        </is>
      </c>
      <c r="C105" s="41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6" t="inlineStr">
        <is>
          <t>шт.</t>
        </is>
      </c>
      <c r="E105" s="417" t="n">
        <v>12</v>
      </c>
      <c r="F105" s="418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</row>
    <row r="106" ht="38.25" customFormat="1" customHeight="1" s="359">
      <c r="A106" s="416" t="n">
        <v>79</v>
      </c>
      <c r="B106" s="416" t="inlineStr">
        <is>
          <t>08.4.03.03-0035</t>
        </is>
      </c>
      <c r="C106" s="415" t="inlineStr">
        <is>
          <t>Сталь арматурная, горячекатаная, периодического профиля, класс А-III, диаметр 20-22 мм</t>
        </is>
      </c>
      <c r="D106" s="416" t="inlineStr">
        <is>
          <t>т</t>
        </is>
      </c>
      <c r="E106" s="417" t="n">
        <v>10.005476</v>
      </c>
      <c r="F106" s="418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16" t="n">
        <v>80</v>
      </c>
      <c r="B107" s="416" t="inlineStr">
        <is>
          <t>22.2.01.07-0001</t>
        </is>
      </c>
      <c r="C107" s="415" t="inlineStr">
        <is>
          <t>Опора шинная ШО-110.II-УХЛ1</t>
        </is>
      </c>
      <c r="D107" s="416" t="inlineStr">
        <is>
          <t>шт.</t>
        </is>
      </c>
      <c r="E107" s="417" t="n">
        <v>7</v>
      </c>
      <c r="F107" s="418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16" t="n">
        <v>81</v>
      </c>
      <c r="B108" s="416" t="inlineStr">
        <is>
          <t>20.5.04.05-0001</t>
        </is>
      </c>
      <c r="C108" s="415" t="inlineStr">
        <is>
          <t>Зажим ответвительный ОА-400-1</t>
        </is>
      </c>
      <c r="D108" s="416" t="inlineStr">
        <is>
          <t>100 шт.</t>
        </is>
      </c>
      <c r="E108" s="417" t="n">
        <v>6</v>
      </c>
      <c r="F108" s="418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16" t="n">
        <v>82</v>
      </c>
      <c r="B109" s="416" t="inlineStr">
        <is>
          <t>04.1.02.05-0048</t>
        </is>
      </c>
      <c r="C109" s="415" t="inlineStr">
        <is>
          <t>Смеси бетонные тяжелого бетона (БСТ), крупность заполнителя 20 мм, класс В30 (М400)</t>
        </is>
      </c>
      <c r="D109" s="416" t="inlineStr">
        <is>
          <t>м3</t>
        </is>
      </c>
      <c r="E109" s="417" t="n">
        <v>30.24539</v>
      </c>
      <c r="F109" s="418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16" t="n">
        <v>83</v>
      </c>
      <c r="B110" s="416" t="inlineStr">
        <is>
          <t>04.3.02.09-0821</t>
        </is>
      </c>
      <c r="C110" s="415" t="inlineStr">
        <is>
          <t>Смесь сухая: гидроизоляционная проникающая капиллярная марка "Пенетрон"</t>
        </is>
      </c>
      <c r="D110" s="416" t="inlineStr">
        <is>
          <t>кг</t>
        </is>
      </c>
      <c r="E110" s="417" t="n">
        <v>276.83</v>
      </c>
      <c r="F110" s="418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16" t="n">
        <v>84</v>
      </c>
      <c r="B111" s="416" t="inlineStr">
        <is>
          <t>20.1.01.02-0054</t>
        </is>
      </c>
      <c r="C111" s="415" t="inlineStr">
        <is>
          <t>Зажим аппаратный прессуемый: А2А-400-2</t>
        </is>
      </c>
      <c r="D111" s="416" t="inlineStr">
        <is>
          <t>100 шт.</t>
        </is>
      </c>
      <c r="E111" s="417" t="n">
        <v>4</v>
      </c>
      <c r="F111" s="418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16" t="n">
        <v>85</v>
      </c>
      <c r="B112" s="416" t="inlineStr">
        <is>
          <t>05.1.01.09-0002</t>
        </is>
      </c>
      <c r="C112" s="415" t="inlineStr">
        <is>
          <t>Кольцо для колодцев сборное железобетонное, диаметр 1000 мм</t>
        </is>
      </c>
      <c r="D112" s="416" t="inlineStr">
        <is>
          <t>м</t>
        </is>
      </c>
      <c r="E112" s="417" t="n">
        <v>31.02913</v>
      </c>
      <c r="F112" s="418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16" t="n">
        <v>86</v>
      </c>
      <c r="B113" s="416" t="inlineStr">
        <is>
          <t>20.1.01.02-0066</t>
        </is>
      </c>
      <c r="C113" s="415" t="inlineStr">
        <is>
          <t>Зажим аппаратный прессуемый: А4А-300-2</t>
        </is>
      </c>
      <c r="D113" s="416" t="inlineStr">
        <is>
          <t>100 шт.</t>
        </is>
      </c>
      <c r="E113" s="417" t="n">
        <v>3</v>
      </c>
      <c r="F113" s="418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16" t="n">
        <v>87</v>
      </c>
      <c r="B114" s="416" t="inlineStr">
        <is>
          <t>08.4.03.03-0032</t>
        </is>
      </c>
      <c r="C114" s="415" t="inlineStr">
        <is>
          <t>Сталь арматурная, горячекатаная, периодического профиля, класс А-III, диаметр 12 мм</t>
        </is>
      </c>
      <c r="D114" s="416" t="inlineStr">
        <is>
          <t>т</t>
        </is>
      </c>
      <c r="E114" s="417" t="n">
        <v>2.232432</v>
      </c>
      <c r="F114" s="418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16" t="n"/>
      <c r="B115" s="339" t="n"/>
      <c r="C115" s="340" t="inlineStr">
        <is>
          <t>Итого основные материалы</t>
        </is>
      </c>
      <c r="D115" s="427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hidden="1" outlineLevel="1" ht="38.25" customFormat="1" customHeight="1" s="359">
      <c r="A116" s="416" t="n">
        <v>88</v>
      </c>
      <c r="B116" s="416" t="inlineStr">
        <is>
          <t>04.1.02.01-0010</t>
        </is>
      </c>
      <c r="C116" s="415" t="inlineStr">
        <is>
          <t>Смеси бетонные мелкозернистого бетона (БСМ), класс В30 (М400)
(м3)</t>
        </is>
      </c>
      <c r="D116" s="416" t="inlineStr">
        <is>
          <t>м3</t>
        </is>
      </c>
      <c r="E116" s="417" t="n">
        <v>20.6248</v>
      </c>
      <c r="F116" s="418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hidden="1" outlineLevel="1" ht="51" customFormat="1" customHeight="1" s="359">
      <c r="A117" s="416" t="n">
        <v>89</v>
      </c>
      <c r="B117" s="416" t="inlineStr">
        <is>
          <t>18.1.06.07-0011</t>
        </is>
      </c>
      <c r="C117" s="41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6" t="inlineStr">
        <is>
          <t>шт.</t>
        </is>
      </c>
      <c r="E117" s="417" t="n">
        <v>4</v>
      </c>
      <c r="F117" s="418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hidden="1" outlineLevel="1" ht="38.25" customFormat="1" customHeight="1" s="359">
      <c r="A118" s="416" t="n">
        <v>90</v>
      </c>
      <c r="B118" s="416" t="inlineStr">
        <is>
          <t>103-0637</t>
        </is>
      </c>
      <c r="C118" s="415" t="inlineStr">
        <is>
          <t>Трубы чугунные напорные раструбные класса А наружный диаметр 200 мм, толщина стенки 10,1 мм</t>
        </is>
      </c>
      <c r="D118" s="416" t="inlineStr">
        <is>
          <t>м</t>
        </is>
      </c>
      <c r="E118" s="417" t="n">
        <v>40</v>
      </c>
      <c r="F118" s="418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hidden="1" outlineLevel="1" ht="51" customFormat="1" customHeight="1" s="359">
      <c r="A119" s="416" t="n">
        <v>91</v>
      </c>
      <c r="B119" s="416" t="inlineStr">
        <is>
          <t>103-8046</t>
        </is>
      </c>
      <c r="C119" s="41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6" t="inlineStr">
        <is>
          <t>м</t>
        </is>
      </c>
      <c r="E119" s="417" t="n">
        <v>80</v>
      </c>
      <c r="F119" s="418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hidden="1" outlineLevel="1" ht="51" customFormat="1" customHeight="1" s="359">
      <c r="A120" s="416" t="n">
        <v>92</v>
      </c>
      <c r="B120" s="416" t="inlineStr">
        <is>
          <t>403-8272</t>
        </is>
      </c>
      <c r="C120" s="415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6" t="inlineStr">
        <is>
          <t>шт.</t>
        </is>
      </c>
      <c r="E120" s="417" t="n">
        <v>58</v>
      </c>
      <c r="F120" s="418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hidden="1" outlineLevel="1" ht="14.25" customFormat="1" customHeight="1" s="359">
      <c r="A121" s="416" t="n">
        <v>93</v>
      </c>
      <c r="B121" s="416" t="inlineStr">
        <is>
          <t>101-2536</t>
        </is>
      </c>
      <c r="C121" s="415" t="inlineStr">
        <is>
          <t>Люки чугунные тяжелые</t>
        </is>
      </c>
      <c r="D121" s="416" t="inlineStr">
        <is>
          <t>шт.</t>
        </is>
      </c>
      <c r="E121" s="417" t="n">
        <v>30</v>
      </c>
      <c r="F121" s="418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hidden="1" outlineLevel="1" ht="51" customFormat="1" customHeight="1" s="359">
      <c r="A122" s="416" t="n">
        <v>94</v>
      </c>
      <c r="B122" s="416" t="inlineStr">
        <is>
          <t>402-0195</t>
        </is>
      </c>
      <c r="C122" s="415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6" t="inlineStr">
        <is>
          <t>кг</t>
        </is>
      </c>
      <c r="E122" s="417" t="n">
        <v>87.5615</v>
      </c>
      <c r="F122" s="418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hidden="1" outlineLevel="1" ht="14.25" customFormat="1" customHeight="1" s="359">
      <c r="A123" s="416" t="n">
        <v>95</v>
      </c>
      <c r="B123" s="416" t="inlineStr">
        <is>
          <t>101-0311</t>
        </is>
      </c>
      <c r="C123" s="415" t="inlineStr">
        <is>
          <t>Каболка</t>
        </is>
      </c>
      <c r="D123" s="416" t="inlineStr">
        <is>
          <t>т</t>
        </is>
      </c>
      <c r="E123" s="417" t="n">
        <v>0.219221</v>
      </c>
      <c r="F123" s="418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hidden="1" outlineLevel="1" ht="25.5" customFormat="1" customHeight="1" s="359">
      <c r="A124" s="416" t="n">
        <v>96</v>
      </c>
      <c r="B124" s="416" t="inlineStr">
        <is>
          <t>401-0063</t>
        </is>
      </c>
      <c r="C124" s="415" t="inlineStr">
        <is>
          <t>Бетон тяжелый, крупность заполнителя 20 мм, класс В7,5 (М100)</t>
        </is>
      </c>
      <c r="D124" s="416" t="inlineStr">
        <is>
          <t>м3</t>
        </is>
      </c>
      <c r="E124" s="417" t="n">
        <v>11.92992</v>
      </c>
      <c r="F124" s="418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hidden="1" outlineLevel="1" ht="25.5" customFormat="1" customHeight="1" s="359">
      <c r="A125" s="416" t="n">
        <v>97</v>
      </c>
      <c r="B125" s="416" t="inlineStr">
        <is>
          <t>403-3120</t>
        </is>
      </c>
      <c r="C125" s="415" t="inlineStr">
        <is>
          <t>Плиты железобетонные покрытий, перекрытий и днищ</t>
        </is>
      </c>
      <c r="D125" s="416" t="inlineStr">
        <is>
          <t>м3</t>
        </is>
      </c>
      <c r="E125" s="417" t="n">
        <v>4.36114</v>
      </c>
      <c r="F125" s="418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hidden="1" outlineLevel="1" ht="25.5" customFormat="1" customHeight="1" s="359">
      <c r="A126" s="416" t="n">
        <v>98</v>
      </c>
      <c r="B126" s="416" t="inlineStr">
        <is>
          <t>402-0070</t>
        </is>
      </c>
      <c r="C126" s="415" t="inlineStr">
        <is>
          <t>Смесь сухая для заделки швов (фуга) АТЛАС растворная для ручной работы</t>
        </is>
      </c>
      <c r="D126" s="416" t="inlineStr">
        <is>
          <t>т</t>
        </is>
      </c>
      <c r="E126" s="417" t="n">
        <v>2.30731</v>
      </c>
      <c r="F126" s="418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hidden="1" outlineLevel="1" ht="14.25" customFormat="1" customHeight="1" s="359">
      <c r="A127" s="416" t="n">
        <v>99</v>
      </c>
      <c r="B127" s="416" t="inlineStr">
        <is>
          <t>401-0006</t>
        </is>
      </c>
      <c r="C127" s="415" t="inlineStr">
        <is>
          <t>Бетон тяжелый, класс В15 (М200)</t>
        </is>
      </c>
      <c r="D127" s="416" t="inlineStr">
        <is>
          <t>м3</t>
        </is>
      </c>
      <c r="E127" s="417" t="n">
        <v>9.3675</v>
      </c>
      <c r="F127" s="418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hidden="1" outlineLevel="1" ht="63.75" customFormat="1" customHeight="1" s="359">
      <c r="A128" s="416" t="n">
        <v>100</v>
      </c>
      <c r="B128" s="416" t="inlineStr">
        <is>
          <t>502-0327</t>
        </is>
      </c>
      <c r="C128" s="41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6" t="inlineStr">
        <is>
          <t>т</t>
        </is>
      </c>
      <c r="E128" s="417" t="n">
        <v>0.079</v>
      </c>
      <c r="F128" s="418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hidden="1" outlineLevel="1" ht="51" customFormat="1" customHeight="1" s="359">
      <c r="A129" s="416" t="n">
        <v>101</v>
      </c>
      <c r="B129" s="416" t="inlineStr">
        <is>
          <t>502-0770</t>
        </is>
      </c>
      <c r="C129" s="41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6" t="inlineStr">
        <is>
          <t>шт.</t>
        </is>
      </c>
      <c r="E129" s="417" t="n">
        <v>3</v>
      </c>
      <c r="F129" s="418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hidden="1" outlineLevel="1" ht="25.5" customFormat="1" customHeight="1" s="359">
      <c r="A130" s="416" t="n">
        <v>102</v>
      </c>
      <c r="B130" s="416" t="inlineStr">
        <is>
          <t>403-1045</t>
        </is>
      </c>
      <c r="C130" s="415" t="inlineStr">
        <is>
          <t>Сваи железобетонные (40.30-1,2,3, объем 0,37 м3,) (бетон В30)</t>
        </is>
      </c>
      <c r="D130" s="416" t="inlineStr">
        <is>
          <t>м3</t>
        </is>
      </c>
      <c r="E130" s="417" t="n">
        <v>1.9055</v>
      </c>
      <c r="F130" s="418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hidden="1" outlineLevel="1" ht="38.25" customFormat="1" customHeight="1" s="359">
      <c r="A131" s="416" t="n">
        <v>103</v>
      </c>
      <c r="B131" s="416" t="inlineStr">
        <is>
          <t>507-0991</t>
        </is>
      </c>
      <c r="C131" s="415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6" t="inlineStr">
        <is>
          <t>шт.</t>
        </is>
      </c>
      <c r="E131" s="417" t="n">
        <v>24</v>
      </c>
      <c r="F131" s="418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hidden="1" outlineLevel="1" ht="38.25" customFormat="1" customHeight="1" s="359">
      <c r="A132" s="416" t="n">
        <v>104</v>
      </c>
      <c r="B132" s="416" t="inlineStr">
        <is>
          <t>403-8241</t>
        </is>
      </c>
      <c r="C132" s="415" t="inlineStr">
        <is>
          <t>Плита днища ПН10 /бетон В15 (М200), объем 0,18 м3, расход ар-ры 15,14 кг / (серия 3.900.1-14)</t>
        </is>
      </c>
      <c r="D132" s="416" t="inlineStr">
        <is>
          <t>шт.</t>
        </is>
      </c>
      <c r="E132" s="417" t="n">
        <v>29</v>
      </c>
      <c r="F132" s="418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hidden="1" outlineLevel="1" ht="14.25" customFormat="1" customHeight="1" s="359">
      <c r="A133" s="416" t="n">
        <v>105</v>
      </c>
      <c r="B133" s="416" t="inlineStr">
        <is>
          <t>101-0594</t>
        </is>
      </c>
      <c r="C133" s="415" t="inlineStr">
        <is>
          <t>Мастика битумная кровельная горячая</t>
        </is>
      </c>
      <c r="D133" s="416" t="inlineStr">
        <is>
          <t>т</t>
        </is>
      </c>
      <c r="E133" s="417" t="n">
        <v>0.829421</v>
      </c>
      <c r="F133" s="418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hidden="1" outlineLevel="1" ht="51" customFormat="1" customHeight="1" s="359">
      <c r="A134" s="416" t="n">
        <v>106</v>
      </c>
      <c r="B134" s="416" t="inlineStr">
        <is>
          <t>403-8276</t>
        </is>
      </c>
      <c r="C134" s="415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6" t="inlineStr">
        <is>
          <t>шт.</t>
        </is>
      </c>
      <c r="E134" s="417" t="n">
        <v>2</v>
      </c>
      <c r="F134" s="418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hidden="1" outlineLevel="1" ht="38.25" customFormat="1" customHeight="1" s="359">
      <c r="A135" s="416" t="n">
        <v>107</v>
      </c>
      <c r="B135" s="416" t="inlineStr">
        <is>
          <t>403-8228</t>
        </is>
      </c>
      <c r="C135" s="415" t="inlineStr">
        <is>
          <t>Плита перекрытия ПП10-2 /бетон В15 (М200), объем 0,10 м3, расход ар-ры 16,65 кг/ (серия 3.900.1-14)</t>
        </is>
      </c>
      <c r="D135" s="416" t="inlineStr">
        <is>
          <t>шт.</t>
        </is>
      </c>
      <c r="E135" s="417" t="n">
        <v>29</v>
      </c>
      <c r="F135" s="418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hidden="1" outlineLevel="1" ht="14.25" customFormat="1" customHeight="1" s="359">
      <c r="A136" s="416" t="n">
        <v>108</v>
      </c>
      <c r="B136" s="416" t="inlineStr">
        <is>
          <t>301-1585</t>
        </is>
      </c>
      <c r="C136" s="415" t="inlineStr">
        <is>
          <t>Насос грязевый, тип ГНОМ 50-25</t>
        </is>
      </c>
      <c r="D136" s="416" t="inlineStr">
        <is>
          <t>шт.</t>
        </is>
      </c>
      <c r="E136" s="417" t="n">
        <v>1</v>
      </c>
      <c r="F136" s="418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hidden="1" outlineLevel="1" ht="25.5" customFormat="1" customHeight="1" s="359">
      <c r="A137" s="416" t="n">
        <v>109</v>
      </c>
      <c r="B137" s="416" t="inlineStr">
        <is>
          <t>101-1742</t>
        </is>
      </c>
      <c r="C137" s="415" t="inlineStr">
        <is>
          <t>Толь с крупнозернистой посыпкой гидроизоляционный марки ТГ-350</t>
        </is>
      </c>
      <c r="D137" s="416" t="inlineStr">
        <is>
          <t>м2</t>
        </is>
      </c>
      <c r="E137" s="417" t="n">
        <v>408.950928</v>
      </c>
      <c r="F137" s="418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hidden="1" outlineLevel="1" ht="25.5" customFormat="1" customHeight="1" s="359">
      <c r="A138" s="416" t="n">
        <v>110</v>
      </c>
      <c r="B138" s="416" t="inlineStr">
        <is>
          <t>408-0122</t>
        </is>
      </c>
      <c r="C138" s="415" t="inlineStr">
        <is>
          <t>Песок природный для строительных работ средний</t>
        </is>
      </c>
      <c r="D138" s="416" t="inlineStr">
        <is>
          <t>м3</t>
        </is>
      </c>
      <c r="E138" s="417" t="n">
        <v>42.14869</v>
      </c>
      <c r="F138" s="418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hidden="1" outlineLevel="1" ht="51" customFormat="1" customHeight="1" s="359">
      <c r="A139" s="416" t="n">
        <v>111</v>
      </c>
      <c r="B139" s="416" t="inlineStr">
        <is>
          <t>403-8268</t>
        </is>
      </c>
      <c r="C139" s="415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6" t="inlineStr">
        <is>
          <t>шт.</t>
        </is>
      </c>
      <c r="E139" s="417" t="n">
        <v>58</v>
      </c>
      <c r="F139" s="418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hidden="1" outlineLevel="1" ht="51" customFormat="1" customHeight="1" s="359">
      <c r="A140" s="416" t="n">
        <v>112</v>
      </c>
      <c r="B140" s="416" t="inlineStr">
        <is>
          <t>403-8274</t>
        </is>
      </c>
      <c r="C140" s="415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6" t="inlineStr">
        <is>
          <t>шт.</t>
        </is>
      </c>
      <c r="E140" s="417" t="n">
        <v>4</v>
      </c>
      <c r="F140" s="418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hidden="1" outlineLevel="1" ht="38.25" customFormat="1" customHeight="1" s="359">
      <c r="A141" s="416" t="n">
        <v>113</v>
      </c>
      <c r="B141" s="416" t="inlineStr">
        <is>
          <t>204-0022</t>
        </is>
      </c>
      <c r="C141" s="415" t="inlineStr">
        <is>
          <t>Горячекатаная арматурная сталь периодического профиля класса: А-III, диаметром 12 мм</t>
        </is>
      </c>
      <c r="D141" s="416" t="inlineStr">
        <is>
          <t>т</t>
        </is>
      </c>
      <c r="E141" s="417" t="n">
        <v>0.200439</v>
      </c>
      <c r="F141" s="418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hidden="1" outlineLevel="1" ht="25.5" customFormat="1" customHeight="1" s="359">
      <c r="A142" s="416" t="n">
        <v>114</v>
      </c>
      <c r="B142" s="416" t="inlineStr">
        <is>
          <t>402-0004</t>
        </is>
      </c>
      <c r="C142" s="415" t="inlineStr">
        <is>
          <t>Раствор готовый кладочный цементный марки: 100</t>
        </is>
      </c>
      <c r="D142" s="416" t="inlineStr">
        <is>
          <t>м3</t>
        </is>
      </c>
      <c r="E142" s="417" t="n">
        <v>2.984</v>
      </c>
      <c r="F142" s="418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hidden="1" outlineLevel="1" ht="14.25" customFormat="1" customHeight="1" s="359">
      <c r="A143" s="416" t="n">
        <v>115</v>
      </c>
      <c r="B143" s="416" t="inlineStr">
        <is>
          <t>401-0001</t>
        </is>
      </c>
      <c r="C143" s="415" t="inlineStr">
        <is>
          <t>Бетон тяжелый, класс В3,5 (М50)</t>
        </is>
      </c>
      <c r="D143" s="416" t="inlineStr">
        <is>
          <t>м3</t>
        </is>
      </c>
      <c r="E143" s="417" t="n">
        <v>2.75353</v>
      </c>
      <c r="F143" s="418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hidden="1" outlineLevel="1" ht="14.25" customFormat="1" customHeight="1" s="359">
      <c r="A144" s="416" t="n">
        <v>116</v>
      </c>
      <c r="B144" s="416" t="inlineStr">
        <is>
          <t>101-2536</t>
        </is>
      </c>
      <c r="C144" s="415" t="inlineStr">
        <is>
          <t>Люки чугунные тяжелые</t>
        </is>
      </c>
      <c r="D144" s="416" t="inlineStr">
        <is>
          <t>шт.</t>
        </is>
      </c>
      <c r="E144" s="417" t="n">
        <v>2</v>
      </c>
      <c r="F144" s="418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hidden="1" outlineLevel="1" ht="38.25" customFormat="1" customHeight="1" s="359">
      <c r="A145" s="416" t="n">
        <v>117</v>
      </c>
      <c r="B145" s="416" t="inlineStr">
        <is>
          <t>101-2452</t>
        </is>
      </c>
      <c r="C145" s="415" t="inlineStr">
        <is>
          <t>Пластины на основе каучука СКФ-32 из резины ИРП-1225 (Бетонитовый шнур на основе каучука)</t>
        </is>
      </c>
      <c r="D145" s="416" t="inlineStr">
        <is>
          <t>т</t>
        </is>
      </c>
      <c r="E145" s="417" t="n">
        <v>0.0072</v>
      </c>
      <c r="F145" s="418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hidden="1" outlineLevel="1" ht="25.5" customFormat="1" customHeight="1" s="359">
      <c r="A146" s="416" t="n">
        <v>118</v>
      </c>
      <c r="B146" s="416" t="inlineStr">
        <is>
          <t>105-0071</t>
        </is>
      </c>
      <c r="C146" s="415" t="inlineStr">
        <is>
          <t>Шпалы непропитанные для железных дорог 1 тип</t>
        </is>
      </c>
      <c r="D146" s="416" t="inlineStr">
        <is>
          <t>шт.</t>
        </is>
      </c>
      <c r="E146" s="417" t="n">
        <v>3.84</v>
      </c>
      <c r="F146" s="418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hidden="1" outlineLevel="1" ht="25.5" customFormat="1" customHeight="1" s="359">
      <c r="A147" s="416" t="n">
        <v>119</v>
      </c>
      <c r="B147" s="416" t="inlineStr">
        <is>
          <t>403-0120</t>
        </is>
      </c>
      <c r="C147" s="415" t="inlineStr">
        <is>
          <t>Кольца для колодцев сборные железобетонные диаметром 1500 мм</t>
        </is>
      </c>
      <c r="D147" s="416" t="inlineStr">
        <is>
          <t>м</t>
        </is>
      </c>
      <c r="E147" s="417" t="n">
        <v>1.22464</v>
      </c>
      <c r="F147" s="418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hidden="1" outlineLevel="1" ht="51" customFormat="1" customHeight="1" s="359">
      <c r="A148" s="416" t="n">
        <v>120</v>
      </c>
      <c r="B148" s="416" t="inlineStr">
        <is>
          <t>403-8275</t>
        </is>
      </c>
      <c r="C148" s="415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6" t="inlineStr">
        <is>
          <t>шт.</t>
        </is>
      </c>
      <c r="E148" s="417" t="n">
        <v>3</v>
      </c>
      <c r="F148" s="418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hidden="1" outlineLevel="1" ht="14.25" customFormat="1" customHeight="1" s="359">
      <c r="A149" s="416" t="n">
        <v>121</v>
      </c>
      <c r="B149" s="416" t="inlineStr">
        <is>
          <t>101-1668</t>
        </is>
      </c>
      <c r="C149" s="415" t="inlineStr">
        <is>
          <t>Рогожа</t>
        </is>
      </c>
      <c r="D149" s="416" t="inlineStr">
        <is>
          <t>м2</t>
        </is>
      </c>
      <c r="E149" s="417" t="n">
        <v>94.03084</v>
      </c>
      <c r="F149" s="418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hidden="1" outlineLevel="1" ht="25.5" customFormat="1" customHeight="1" s="359">
      <c r="A150" s="416" t="n">
        <v>122</v>
      </c>
      <c r="B150" s="416" t="inlineStr">
        <is>
          <t>509-0963</t>
        </is>
      </c>
      <c r="C150" s="415" t="inlineStr">
        <is>
          <t>Ткань асбестовая со стеклонитью АСТ-1 толщиной 1,8 мм</t>
        </is>
      </c>
      <c r="D150" s="416" t="inlineStr">
        <is>
          <t>т</t>
        </is>
      </c>
      <c r="E150" s="417" t="n">
        <v>0.0134</v>
      </c>
      <c r="F150" s="418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hidden="1" outlineLevel="1" ht="38.25" customFormat="1" customHeight="1" s="359">
      <c r="A151" s="416" t="n">
        <v>123</v>
      </c>
      <c r="B151" s="416" t="inlineStr">
        <is>
          <t>408-0020</t>
        </is>
      </c>
      <c r="C151" s="415" t="inlineStr">
        <is>
          <t>Щебень из природного камня для строительных работ марка 600, фракция 40-70 мм</t>
        </is>
      </c>
      <c r="D151" s="416" t="inlineStr">
        <is>
          <t>м3</t>
        </is>
      </c>
      <c r="E151" s="417" t="n">
        <v>9.071999999999999</v>
      </c>
      <c r="F151" s="418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hidden="1" outlineLevel="1" ht="25.5" customFormat="1" customHeight="1" s="359">
      <c r="A152" s="416" t="n">
        <v>124</v>
      </c>
      <c r="B152" s="416" t="inlineStr">
        <is>
          <t>101-2451</t>
        </is>
      </c>
      <c r="C152" s="415" t="inlineStr">
        <is>
          <t>Пластина техническая без тканевых прокладок</t>
        </is>
      </c>
      <c r="D152" s="416" t="inlineStr">
        <is>
          <t>т</t>
        </is>
      </c>
      <c r="E152" s="417" t="n">
        <v>0.016</v>
      </c>
      <c r="F152" s="418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hidden="1" outlineLevel="1" ht="76.5" customFormat="1" customHeight="1" s="359">
      <c r="A153" s="416" t="n">
        <v>125</v>
      </c>
      <c r="B153" s="416" t="inlineStr">
        <is>
          <t>201-0774</t>
        </is>
      </c>
      <c r="C153" s="41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6" t="inlineStr">
        <is>
          <t>т</t>
        </is>
      </c>
      <c r="E153" s="417" t="n">
        <v>0.07162</v>
      </c>
      <c r="F153" s="418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hidden="1" outlineLevel="1" ht="38.25" customFormat="1" customHeight="1" s="359">
      <c r="A154" s="416" t="n">
        <v>126</v>
      </c>
      <c r="B154" s="416" t="inlineStr">
        <is>
          <t>507-0989</t>
        </is>
      </c>
      <c r="C154" s="415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6" t="inlineStr">
        <is>
          <t>шт.</t>
        </is>
      </c>
      <c r="E154" s="417" t="n">
        <v>8</v>
      </c>
      <c r="F154" s="418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hidden="1" outlineLevel="1" ht="25.5" customFormat="1" customHeight="1" s="359">
      <c r="A155" s="416" t="n">
        <v>127</v>
      </c>
      <c r="B155" s="416" t="inlineStr">
        <is>
          <t>402-0002</t>
        </is>
      </c>
      <c r="C155" s="415" t="inlineStr">
        <is>
          <t>Раствор готовый кладочный цементный марки 50</t>
        </is>
      </c>
      <c r="D155" s="416" t="inlineStr">
        <is>
          <t>м3</t>
        </is>
      </c>
      <c r="E155" s="417" t="n">
        <v>1.62844</v>
      </c>
      <c r="F155" s="418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hidden="1" outlineLevel="1" ht="38.25" customFormat="1" customHeight="1" s="359">
      <c r="A156" s="416" t="n">
        <v>128</v>
      </c>
      <c r="B156" s="416" t="inlineStr">
        <is>
          <t>101-2575</t>
        </is>
      </c>
      <c r="C156" s="415" t="inlineStr">
        <is>
          <t>Болты с гайками и шайбами для санитарно-технических работ диаметром 12 мм</t>
        </is>
      </c>
      <c r="D156" s="416" t="inlineStr">
        <is>
          <t>т</t>
        </is>
      </c>
      <c r="E156" s="417" t="n">
        <v>0.0516</v>
      </c>
      <c r="F156" s="418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hidden="1" outlineLevel="1" ht="38.25" customFormat="1" customHeight="1" s="359">
      <c r="A157" s="416" t="n">
        <v>129</v>
      </c>
      <c r="B157" s="416" t="inlineStr">
        <is>
          <t>403-8234</t>
        </is>
      </c>
      <c r="C157" s="415" t="inlineStr">
        <is>
          <t>Плита перекрытия 2ПП15/бетон В15 (М200), объем 0,27 м3, расход ар-ры 32,71 кг/ (серия 3.900.1-14)</t>
        </is>
      </c>
      <c r="D157" s="416" t="inlineStr">
        <is>
          <t>шт.</t>
        </is>
      </c>
      <c r="E157" s="417" t="n">
        <v>2</v>
      </c>
      <c r="F157" s="418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hidden="1" outlineLevel="1" ht="38.25" customFormat="1" customHeight="1" s="359">
      <c r="A158" s="416" t="n">
        <v>130</v>
      </c>
      <c r="B158" s="416" t="inlineStr">
        <is>
          <t>204-0020</t>
        </is>
      </c>
      <c r="C158" s="415" t="inlineStr">
        <is>
          <t>Горячекатаная арматурная сталь периодического профиля класса А-III, диаметром 8 мм</t>
        </is>
      </c>
      <c r="D158" s="416" t="inlineStr">
        <is>
          <t>т</t>
        </is>
      </c>
      <c r="E158" s="417" t="n">
        <v>0.09132899999999999</v>
      </c>
      <c r="F158" s="418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hidden="1" outlineLevel="1" ht="38.25" customFormat="1" customHeight="1" s="359">
      <c r="A159" s="416" t="n">
        <v>131</v>
      </c>
      <c r="B159" s="416" t="inlineStr">
        <is>
          <t>102-0025</t>
        </is>
      </c>
      <c r="C159" s="415" t="inlineStr">
        <is>
          <t>Бруски обрезные хвойных пород длиной 4-6,5 м, шириной 75-150 мм, толщиной 40-75 мм, III сорта</t>
        </is>
      </c>
      <c r="D159" s="416" t="inlineStr">
        <is>
          <t>м3</t>
        </is>
      </c>
      <c r="E159" s="417" t="n">
        <v>0.513988</v>
      </c>
      <c r="F159" s="418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hidden="1" outlineLevel="1" ht="14.25" customFormat="1" customHeight="1" s="359">
      <c r="A160" s="416" t="n">
        <v>132</v>
      </c>
      <c r="B160" s="416" t="inlineStr">
        <is>
          <t>413-0009</t>
        </is>
      </c>
      <c r="C160" s="415" t="inlineStr">
        <is>
          <t>Камень булыжный</t>
        </is>
      </c>
      <c r="D160" s="416" t="inlineStr">
        <is>
          <t>м3</t>
        </is>
      </c>
      <c r="E160" s="417" t="n">
        <v>2.828</v>
      </c>
      <c r="F160" s="418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hidden="1" outlineLevel="1" ht="25.5" customFormat="1" customHeight="1" s="359">
      <c r="A161" s="416" t="n">
        <v>133</v>
      </c>
      <c r="B161" s="416" t="inlineStr">
        <is>
          <t>509-2848</t>
        </is>
      </c>
      <c r="C161" s="415" t="inlineStr">
        <is>
          <t>Зажим аппаратный штыревой АШМ-12-1 (Зажим аппаратный штыревой АШМ-20-1)</t>
        </is>
      </c>
      <c r="D161" s="416" t="inlineStr">
        <is>
          <t>шт.</t>
        </is>
      </c>
      <c r="E161" s="417" t="n">
        <v>4</v>
      </c>
      <c r="F161" s="418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hidden="1" outlineLevel="1" ht="38.25" customFormat="1" customHeight="1" s="359">
      <c r="A162" s="416" t="n">
        <v>134</v>
      </c>
      <c r="B162" s="416" t="inlineStr">
        <is>
          <t>408-0015</t>
        </is>
      </c>
      <c r="C162" s="415" t="inlineStr">
        <is>
          <t>Щебень из природного камня для строительных работ марка 800, фракция 20-40 мм</t>
        </is>
      </c>
      <c r="D162" s="416" t="inlineStr">
        <is>
          <t>м3</t>
        </is>
      </c>
      <c r="E162" s="417" t="n">
        <v>4.303186</v>
      </c>
      <c r="F162" s="418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hidden="1" outlineLevel="1" ht="38.25" customFormat="1" customHeight="1" s="359">
      <c r="A163" s="416" t="n">
        <v>135</v>
      </c>
      <c r="B163" s="416" t="inlineStr">
        <is>
          <t>403-8296</t>
        </is>
      </c>
      <c r="C163" s="415" t="inlineStr">
        <is>
          <t>Кольцо опорное КО-6 /бетон В15 (М200), объем 0,02 м3, расход ар-ры 1,10 кг / (серия 3.900.1-14)</t>
        </is>
      </c>
      <c r="D163" s="416" t="inlineStr">
        <is>
          <t>шт.</t>
        </is>
      </c>
      <c r="E163" s="417" t="n">
        <v>29</v>
      </c>
      <c r="F163" s="418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hidden="1" outlineLevel="1" ht="14.25" customFormat="1" customHeight="1" s="359">
      <c r="A164" s="416" t="n">
        <v>136</v>
      </c>
      <c r="B164" s="416" t="inlineStr">
        <is>
          <t>203-0511</t>
        </is>
      </c>
      <c r="C164" s="415" t="inlineStr">
        <is>
          <t>Щиты из досок толщиной 25 мм</t>
        </is>
      </c>
      <c r="D164" s="416" t="inlineStr">
        <is>
          <t>м2</t>
        </is>
      </c>
      <c r="E164" s="417" t="n">
        <v>12.807866</v>
      </c>
      <c r="F164" s="418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hidden="1" outlineLevel="1" ht="38.25" customFormat="1" customHeight="1" s="359">
      <c r="A165" s="416" t="n">
        <v>137</v>
      </c>
      <c r="B165" s="416" t="inlineStr">
        <is>
          <t>102-0061</t>
        </is>
      </c>
      <c r="C165" s="415" t="inlineStr">
        <is>
          <t>Доски обрезные хвойных пород длиной 4-6,5 м, шириной 75-150 мм, толщиной 44 мм и более, III сорта</t>
        </is>
      </c>
      <c r="D165" s="416" t="inlineStr">
        <is>
          <t>м3</t>
        </is>
      </c>
      <c r="E165" s="417" t="n">
        <v>0.427158</v>
      </c>
      <c r="F165" s="418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hidden="1" outlineLevel="1" ht="25.5" customFormat="1" customHeight="1" s="359">
      <c r="A166" s="416" t="n">
        <v>138</v>
      </c>
      <c r="B166" s="416" t="inlineStr">
        <is>
          <t>103-0775</t>
        </is>
      </c>
      <c r="C166" s="415" t="inlineStr">
        <is>
          <t>Трубы стальные сварные, наружным диаметром 245 мм толщина стенок 6,5 мм</t>
        </is>
      </c>
      <c r="D166" s="416" t="inlineStr">
        <is>
          <t>м</t>
        </is>
      </c>
      <c r="E166" s="417" t="n">
        <v>1.2</v>
      </c>
      <c r="F166" s="418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hidden="1" outlineLevel="1" ht="76.5" customFormat="1" customHeight="1" s="359">
      <c r="A167" s="416" t="n">
        <v>139</v>
      </c>
      <c r="B167" s="416" t="inlineStr">
        <is>
          <t>204-0064</t>
        </is>
      </c>
      <c r="C167" s="41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6" t="inlineStr">
        <is>
          <t>т</t>
        </is>
      </c>
      <c r="E167" s="417" t="n">
        <v>0.056416</v>
      </c>
      <c r="F167" s="418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hidden="1" outlineLevel="1" ht="14.25" customFormat="1" customHeight="1" s="359">
      <c r="A168" s="416" t="n">
        <v>140</v>
      </c>
      <c r="B168" s="416" t="inlineStr">
        <is>
          <t>101-1513</t>
        </is>
      </c>
      <c r="C168" s="415" t="inlineStr">
        <is>
          <t>Электроды диаметром 4 мм Э42</t>
        </is>
      </c>
      <c r="D168" s="416" t="inlineStr">
        <is>
          <t>т</t>
        </is>
      </c>
      <c r="E168" s="417" t="n">
        <v>0.035592</v>
      </c>
      <c r="F168" s="418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hidden="1" outlineLevel="1" ht="14.25" customFormat="1" customHeight="1" s="359">
      <c r="A169" s="416" t="n">
        <v>141</v>
      </c>
      <c r="B169" s="416" t="inlineStr">
        <is>
          <t>201-0650</t>
        </is>
      </c>
      <c r="C169" s="415" t="inlineStr">
        <is>
          <t>Стремянки СТ-1</t>
        </is>
      </c>
      <c r="D169" s="416" t="inlineStr">
        <is>
          <t>т</t>
        </is>
      </c>
      <c r="E169" s="417" t="n">
        <v>0.0476</v>
      </c>
      <c r="F169" s="418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hidden="1" outlineLevel="1" ht="25.5" customFormat="1" customHeight="1" s="359">
      <c r="A170" s="416" t="n">
        <v>142</v>
      </c>
      <c r="B170" s="416" t="inlineStr">
        <is>
          <t>101-0073</t>
        </is>
      </c>
      <c r="C170" s="415" t="inlineStr">
        <is>
          <t>Битумы нефтяные строительные марки БН-90/10</t>
        </is>
      </c>
      <c r="D170" s="416" t="inlineStr">
        <is>
          <t>т</t>
        </is>
      </c>
      <c r="E170" s="417" t="n">
        <v>0.250938</v>
      </c>
      <c r="F170" s="418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hidden="1" outlineLevel="1" ht="14.25" customFormat="1" customHeight="1" s="359">
      <c r="A171" s="416" t="n">
        <v>143</v>
      </c>
      <c r="B171" s="416" t="inlineStr">
        <is>
          <t>109-0148</t>
        </is>
      </c>
      <c r="C171" s="415" t="inlineStr">
        <is>
          <t>Шнек диаметром 135 мм</t>
        </is>
      </c>
      <c r="D171" s="416" t="inlineStr">
        <is>
          <t>шт.</t>
        </is>
      </c>
      <c r="E171" s="417" t="n">
        <v>0.43645</v>
      </c>
      <c r="F171" s="418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hidden="1" outlineLevel="1" ht="14.25" customFormat="1" customHeight="1" s="359">
      <c r="A172" s="416" t="n">
        <v>144</v>
      </c>
      <c r="B172" s="416" t="inlineStr">
        <is>
          <t>101-1805</t>
        </is>
      </c>
      <c r="C172" s="415" t="inlineStr">
        <is>
          <t>Гвозди строительные</t>
        </is>
      </c>
      <c r="D172" s="416" t="inlineStr">
        <is>
          <t>т</t>
        </is>
      </c>
      <c r="E172" s="417" t="n">
        <v>0.021267</v>
      </c>
      <c r="F172" s="418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hidden="1" outlineLevel="1" ht="38.25" customFormat="1" customHeight="1" s="359">
      <c r="A173" s="416" t="n">
        <v>145</v>
      </c>
      <c r="B173" s="416" t="inlineStr">
        <is>
          <t>403-8242</t>
        </is>
      </c>
      <c r="C173" s="415" t="inlineStr">
        <is>
          <t>Плита днища ПН15 /бетон В15 (М200), объем 0,38 м3, расход ар-ры 33,13 кг / (серия 3.900.1-14)</t>
        </is>
      </c>
      <c r="D173" s="416" t="inlineStr">
        <is>
          <t>шт.</t>
        </is>
      </c>
      <c r="E173" s="417" t="n">
        <v>1</v>
      </c>
      <c r="F173" s="418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hidden="1" outlineLevel="1" ht="51" customFormat="1" customHeight="1" s="359">
      <c r="A174" s="416" t="n">
        <v>146</v>
      </c>
      <c r="B174" s="416" t="inlineStr">
        <is>
          <t>201-0755</t>
        </is>
      </c>
      <c r="C174" s="41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6" t="inlineStr">
        <is>
          <t>т</t>
        </is>
      </c>
      <c r="E174" s="417" t="n">
        <v>0.02811</v>
      </c>
      <c r="F174" s="418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hidden="1" outlineLevel="1" ht="51" customFormat="1" customHeight="1" s="359">
      <c r="A175" s="416" t="n">
        <v>147</v>
      </c>
      <c r="B175" s="416" t="inlineStr">
        <is>
          <t>410-0021</t>
        </is>
      </c>
      <c r="C175" s="41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6" t="inlineStr">
        <is>
          <t>т</t>
        </is>
      </c>
      <c r="E175" s="417" t="n">
        <v>0.46621</v>
      </c>
      <c r="F175" s="418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hidden="1" outlineLevel="1" ht="14.25" customFormat="1" customHeight="1" s="359">
      <c r="A176" s="416" t="n">
        <v>148</v>
      </c>
      <c r="B176" s="416" t="inlineStr">
        <is>
          <t>509-1784</t>
        </is>
      </c>
      <c r="C176" s="415" t="inlineStr">
        <is>
          <t>Скобы металлические</t>
        </is>
      </c>
      <c r="D176" s="416" t="inlineStr">
        <is>
          <t>кг</t>
        </is>
      </c>
      <c r="E176" s="417" t="n">
        <v>33.3</v>
      </c>
      <c r="F176" s="418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hidden="1" outlineLevel="1" ht="14.25" customFormat="1" customHeight="1" s="359">
      <c r="A177" s="416" t="n">
        <v>149</v>
      </c>
      <c r="B177" s="416" t="inlineStr">
        <is>
          <t>101-2143</t>
        </is>
      </c>
      <c r="C177" s="415" t="inlineStr">
        <is>
          <t>Краска</t>
        </is>
      </c>
      <c r="D177" s="416" t="inlineStr">
        <is>
          <t>кг</t>
        </is>
      </c>
      <c r="E177" s="417" t="n">
        <v>7.04</v>
      </c>
      <c r="F177" s="418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hidden="1" outlineLevel="1" ht="14.25" customFormat="1" customHeight="1" s="359">
      <c r="A178" s="416" t="n">
        <v>150</v>
      </c>
      <c r="B178" s="416" t="inlineStr">
        <is>
          <t>411-0001</t>
        </is>
      </c>
      <c r="C178" s="415" t="inlineStr">
        <is>
          <t>Вода</t>
        </is>
      </c>
      <c r="D178" s="416" t="inlineStr">
        <is>
          <t>м3</t>
        </is>
      </c>
      <c r="E178" s="417" t="n">
        <v>81.597261</v>
      </c>
      <c r="F178" s="418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hidden="1" outlineLevel="1" ht="38.25" customFormat="1" customHeight="1" s="359">
      <c r="A179" s="416" t="n">
        <v>151</v>
      </c>
      <c r="B179" s="416" t="inlineStr">
        <is>
          <t>101-1627</t>
        </is>
      </c>
      <c r="C179" s="415" t="inlineStr">
        <is>
          <t>Сталь листовая углеродистая обыкновенного качества марки ВСт3пс5 толщиной 4-6 мм</t>
        </is>
      </c>
      <c r="D179" s="416" t="inlineStr">
        <is>
          <t>т</t>
        </is>
      </c>
      <c r="E179" s="417" t="n">
        <v>0.0343</v>
      </c>
      <c r="F179" s="418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</row>
    <row r="180" hidden="1" outlineLevel="1" ht="14.25" customFormat="1" customHeight="1" s="359">
      <c r="A180" s="416" t="n">
        <v>152</v>
      </c>
      <c r="B180" s="416" t="inlineStr">
        <is>
          <t>101-1977</t>
        </is>
      </c>
      <c r="C180" s="415" t="inlineStr">
        <is>
          <t>Болты с гайками и шайбами строительные</t>
        </is>
      </c>
      <c r="D180" s="416" t="inlineStr">
        <is>
          <t>кг</t>
        </is>
      </c>
      <c r="E180" s="417" t="n">
        <v>21.69</v>
      </c>
      <c r="F180" s="418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hidden="1" outlineLevel="1" ht="38.25" customFormat="1" customHeight="1" s="359">
      <c r="A181" s="416" t="n">
        <v>153</v>
      </c>
      <c r="B181" s="416" t="inlineStr">
        <is>
          <t>403-8232</t>
        </is>
      </c>
      <c r="C181" s="415" t="inlineStr">
        <is>
          <t>Плита перекрытия 1ПП15-2 /бетон В15 (М200), объем 0,27 м3, расход ар-ры 32,21кг/ (серия 3.900.1-14)</t>
        </is>
      </c>
      <c r="D181" s="416" t="inlineStr">
        <is>
          <t>шт.</t>
        </is>
      </c>
      <c r="E181" s="417" t="n">
        <v>1</v>
      </c>
      <c r="F181" s="418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hidden="1" outlineLevel="1" ht="25.5" customFormat="1" customHeight="1" s="359">
      <c r="A182" s="416" t="n">
        <v>154</v>
      </c>
      <c r="B182" s="416" t="inlineStr">
        <is>
          <t>509-0971</t>
        </is>
      </c>
      <c r="C182" s="415" t="inlineStr">
        <is>
          <t>Прокладки из паронита марки ПМБ, толщиной 1 мм, диаметром 300 мм</t>
        </is>
      </c>
      <c r="D182" s="416" t="inlineStr">
        <is>
          <t>1000 шт.</t>
        </is>
      </c>
      <c r="E182" s="417" t="n">
        <v>0.012</v>
      </c>
      <c r="F182" s="418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hidden="1" outlineLevel="1" ht="14.25" customFormat="1" customHeight="1" s="359">
      <c r="A183" s="416" t="n">
        <v>155</v>
      </c>
      <c r="B183" s="416" t="inlineStr">
        <is>
          <t>203-0512</t>
        </is>
      </c>
      <c r="C183" s="415" t="inlineStr">
        <is>
          <t>Щиты из досок толщиной 40 мм</t>
        </is>
      </c>
      <c r="D183" s="416" t="inlineStr">
        <is>
          <t>м2</t>
        </is>
      </c>
      <c r="E183" s="417" t="n">
        <v>3.02731</v>
      </c>
      <c r="F183" s="418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hidden="1" outlineLevel="1" ht="76.5" customFormat="1" customHeight="1" s="359">
      <c r="A184" s="416" t="n">
        <v>156</v>
      </c>
      <c r="B184" s="416" t="inlineStr">
        <is>
          <t>201-0777</t>
        </is>
      </c>
      <c r="C184" s="41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6" t="inlineStr">
        <is>
          <t>т</t>
        </is>
      </c>
      <c r="E184" s="417" t="n">
        <v>0.0164</v>
      </c>
      <c r="F184" s="418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hidden="1" outlineLevel="1" ht="25.5" customFormat="1" customHeight="1" s="359">
      <c r="A185" s="416" t="n">
        <v>157</v>
      </c>
      <c r="B185" s="416" t="inlineStr">
        <is>
          <t>101-1300</t>
        </is>
      </c>
      <c r="C185" s="415" t="inlineStr">
        <is>
          <t>Топливо моторное для среднеоборотных и малооборотных дизелей, марки ДТ</t>
        </is>
      </c>
      <c r="D185" s="416" t="inlineStr">
        <is>
          <t>т</t>
        </is>
      </c>
      <c r="E185" s="417" t="n">
        <v>0.039732</v>
      </c>
      <c r="F185" s="418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hidden="1" outlineLevel="1" ht="25.5" customFormat="1" customHeight="1" s="359">
      <c r="A186" s="416" t="n">
        <v>158</v>
      </c>
      <c r="B186" s="416" t="inlineStr">
        <is>
          <t>101-2598</t>
        </is>
      </c>
      <c r="C186" s="415" t="inlineStr">
        <is>
          <t>Стойки деревометаллические раздвижные инвентарные</t>
        </is>
      </c>
      <c r="D186" s="416" t="inlineStr">
        <is>
          <t>шт.</t>
        </is>
      </c>
      <c r="E186" s="417" t="n">
        <v>0.157416</v>
      </c>
      <c r="F186" s="418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hidden="1" outlineLevel="1" ht="38.25" customFormat="1" customHeight="1" s="359">
      <c r="A187" s="416" t="n">
        <v>159</v>
      </c>
      <c r="B187" s="416" t="inlineStr">
        <is>
          <t>102-0053</t>
        </is>
      </c>
      <c r="C187" s="415" t="inlineStr">
        <is>
          <t>Доски обрезные хвойных пород длиной 4-6,5 м, шириной 75-150 мм, толщиной 25 мм, III сорта</t>
        </is>
      </c>
      <c r="D187" s="416" t="inlineStr">
        <is>
          <t>м3</t>
        </is>
      </c>
      <c r="E187" s="417" t="n">
        <v>0.143364</v>
      </c>
      <c r="F187" s="418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hidden="1" outlineLevel="1" ht="25.5" customFormat="1" customHeight="1" s="359">
      <c r="A188" s="416" t="n">
        <v>160</v>
      </c>
      <c r="B188" s="416" t="inlineStr">
        <is>
          <t>204-0001</t>
        </is>
      </c>
      <c r="C188" s="415" t="inlineStr">
        <is>
          <t>Горячекатаная арматурная сталь гладкая класса А-I, диаметром 6 мм</t>
        </is>
      </c>
      <c r="D188" s="416" t="inlineStr">
        <is>
          <t>т</t>
        </is>
      </c>
      <c r="E188" s="417" t="n">
        <v>0.020706</v>
      </c>
      <c r="F188" s="418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hidden="1" outlineLevel="1" ht="14.25" customFormat="1" customHeight="1" s="359">
      <c r="A189" s="416" t="n">
        <v>161</v>
      </c>
      <c r="B189" s="416" t="inlineStr">
        <is>
          <t>101-2611</t>
        </is>
      </c>
      <c r="C189" s="415" t="inlineStr">
        <is>
          <t>Опалубка металлическая</t>
        </is>
      </c>
      <c r="D189" s="416" t="inlineStr">
        <is>
          <t>т</t>
        </is>
      </c>
      <c r="E189" s="417" t="n">
        <v>0.038385</v>
      </c>
      <c r="F189" s="418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hidden="1" outlineLevel="1" ht="25.5" customFormat="1" customHeight="1" s="359">
      <c r="A190" s="416" t="n">
        <v>162</v>
      </c>
      <c r="B190" s="416" t="inlineStr">
        <is>
          <t>101-1755</t>
        </is>
      </c>
      <c r="C190" s="415" t="inlineStr">
        <is>
          <t>Сталь полосовая, марка стали Ст3сп шириной 50-200 мм толщиной 4-5 мм</t>
        </is>
      </c>
      <c r="D190" s="416" t="inlineStr">
        <is>
          <t>т</t>
        </is>
      </c>
      <c r="E190" s="417" t="n">
        <v>0.03</v>
      </c>
      <c r="F190" s="418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hidden="1" outlineLevel="1" ht="14.25" customFormat="1" customHeight="1" s="359">
      <c r="A191" s="416" t="n">
        <v>163</v>
      </c>
      <c r="B191" s="416" t="inlineStr">
        <is>
          <t>411-0041</t>
        </is>
      </c>
      <c r="C191" s="415" t="inlineStr">
        <is>
          <t>Электроэнергия</t>
        </is>
      </c>
      <c r="D191" s="416" t="inlineStr">
        <is>
          <t>кВт-ч</t>
        </is>
      </c>
      <c r="E191" s="417" t="n">
        <v>334.95</v>
      </c>
      <c r="F191" s="418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hidden="1" outlineLevel="1" ht="25.5" customFormat="1" customHeight="1" s="359">
      <c r="A192" s="416" t="n">
        <v>164</v>
      </c>
      <c r="B192" s="416" t="inlineStr">
        <is>
          <t>101-0322</t>
        </is>
      </c>
      <c r="C192" s="415" t="inlineStr">
        <is>
          <t>Керосин для технических целей марок КТ-1, КТ-2</t>
        </is>
      </c>
      <c r="D192" s="416" t="inlineStr">
        <is>
          <t>т</t>
        </is>
      </c>
      <c r="E192" s="417" t="n">
        <v>0.050939</v>
      </c>
      <c r="F192" s="418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hidden="1" outlineLevel="1" ht="14.25" customFormat="1" customHeight="1" s="359">
      <c r="A193" s="416" t="n">
        <v>165</v>
      </c>
      <c r="B193" s="416" t="inlineStr">
        <is>
          <t>101-0113</t>
        </is>
      </c>
      <c r="C193" s="415" t="inlineStr">
        <is>
          <t>Бязь суровая арт. 6804</t>
        </is>
      </c>
      <c r="D193" s="416" t="inlineStr">
        <is>
          <t>10 м2</t>
        </is>
      </c>
      <c r="E193" s="417" t="n">
        <v>1.541</v>
      </c>
      <c r="F193" s="418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hidden="1" outlineLevel="1" ht="25.5" customFormat="1" customHeight="1" s="359">
      <c r="A194" s="416" t="n">
        <v>166</v>
      </c>
      <c r="B194" s="416" t="inlineStr">
        <is>
          <t>410-0054</t>
        </is>
      </c>
      <c r="C194" s="415" t="inlineStr">
        <is>
          <t>Асфальт литой для покрытий тротуаров тип II (жесткий)</t>
        </is>
      </c>
      <c r="D194" s="416" t="inlineStr">
        <is>
          <t>т</t>
        </is>
      </c>
      <c r="E194" s="417" t="n">
        <v>0.266893</v>
      </c>
      <c r="F194" s="418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hidden="1" outlineLevel="1" ht="14.25" customFormat="1" customHeight="1" s="359">
      <c r="A195" s="416" t="n">
        <v>167</v>
      </c>
      <c r="B195" s="416" t="inlineStr">
        <is>
          <t>101-2278</t>
        </is>
      </c>
      <c r="C195" s="415" t="inlineStr">
        <is>
          <t>Пропан-бутан, смесь техническая</t>
        </is>
      </c>
      <c r="D195" s="416" t="inlineStr">
        <is>
          <t>кг</t>
        </is>
      </c>
      <c r="E195" s="417" t="n">
        <v>19.73952</v>
      </c>
      <c r="F195" s="418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hidden="1" outlineLevel="1" ht="38.25" customFormat="1" customHeight="1" s="359">
      <c r="A196" s="416" t="n">
        <v>168</v>
      </c>
      <c r="B196" s="416" t="inlineStr">
        <is>
          <t>102-0032</t>
        </is>
      </c>
      <c r="C196" s="415" t="inlineStr">
        <is>
          <t>Бруски обрезные хвойных пород длиной 4-6,5 м, шириной 75-150 мм, толщиной 150 мм и более, II сорта</t>
        </is>
      </c>
      <c r="D196" s="416" t="inlineStr">
        <is>
          <t>м3</t>
        </is>
      </c>
      <c r="E196" s="417" t="n">
        <v>0.055658</v>
      </c>
      <c r="F196" s="418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hidden="1" outlineLevel="1" ht="25.5" customFormat="1" customHeight="1" s="359">
      <c r="A197" s="416" t="n">
        <v>169</v>
      </c>
      <c r="B197" s="416" t="inlineStr">
        <is>
          <t>408-0391</t>
        </is>
      </c>
      <c r="C197" s="415" t="inlineStr">
        <is>
          <t>Щебень известняковый для строительных работ марки 600 фракции 5-10 мм</t>
        </is>
      </c>
      <c r="D197" s="416" t="inlineStr">
        <is>
          <t>м3</t>
        </is>
      </c>
      <c r="E197" s="417" t="n">
        <v>0.818622</v>
      </c>
      <c r="F197" s="418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hidden="1" outlineLevel="1" ht="14.25" customFormat="1" customHeight="1" s="359">
      <c r="A198" s="416" t="n">
        <v>170</v>
      </c>
      <c r="B198" s="416" t="inlineStr">
        <is>
          <t>101-0324</t>
        </is>
      </c>
      <c r="C198" s="415" t="inlineStr">
        <is>
          <t>Кислород технический газообразный</t>
        </is>
      </c>
      <c r="D198" s="416" t="inlineStr">
        <is>
          <t>м3</t>
        </is>
      </c>
      <c r="E198" s="417" t="n">
        <v>18.779226</v>
      </c>
      <c r="F198" s="418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hidden="1" outlineLevel="1" ht="14.25" customFormat="1" customHeight="1" s="359">
      <c r="A199" s="416" t="n">
        <v>171</v>
      </c>
      <c r="B199" s="416" t="inlineStr">
        <is>
          <t>111-0087</t>
        </is>
      </c>
      <c r="C199" s="415" t="inlineStr">
        <is>
          <t>Бирки-оконцеватели</t>
        </is>
      </c>
      <c r="D199" s="416" t="inlineStr">
        <is>
          <t>100 шт.</t>
        </is>
      </c>
      <c r="E199" s="417" t="n">
        <v>1.84</v>
      </c>
      <c r="F199" s="418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hidden="1" outlineLevel="1" ht="14.25" customFormat="1" customHeight="1" s="359">
      <c r="A200" s="416" t="n">
        <v>172</v>
      </c>
      <c r="B200" s="416" t="inlineStr">
        <is>
          <t>109-0137</t>
        </is>
      </c>
      <c r="C200" s="415" t="inlineStr">
        <is>
          <t>Долота шнековые диаметром 250 мм</t>
        </is>
      </c>
      <c r="D200" s="416" t="inlineStr">
        <is>
          <t>шт.</t>
        </is>
      </c>
      <c r="E200" s="417" t="n">
        <v>0.16385</v>
      </c>
      <c r="F200" s="418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hidden="1" outlineLevel="1" ht="25.5" customFormat="1" customHeight="1" s="359">
      <c r="A201" s="416" t="n">
        <v>173</v>
      </c>
      <c r="B201" s="416" t="inlineStr">
        <is>
          <t>101-0797</t>
        </is>
      </c>
      <c r="C201" s="415" t="inlineStr">
        <is>
          <t>Проволока горячекатаная в мотках, диаметром 6,3-6,5 мм</t>
        </is>
      </c>
      <c r="D201" s="416" t="inlineStr">
        <is>
          <t>т</t>
        </is>
      </c>
      <c r="E201" s="417" t="n">
        <v>0.024512</v>
      </c>
      <c r="F201" s="418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hidden="1" outlineLevel="1" ht="14.25" customFormat="1" customHeight="1" s="359">
      <c r="A202" s="416" t="n">
        <v>174</v>
      </c>
      <c r="B202" s="416" t="inlineStr">
        <is>
          <t>101-1924</t>
        </is>
      </c>
      <c r="C202" s="415" t="inlineStr">
        <is>
          <t>Электроды диаметром 4 мм Э42А</t>
        </is>
      </c>
      <c r="D202" s="416" t="inlineStr">
        <is>
          <t>кг</t>
        </is>
      </c>
      <c r="E202" s="417" t="n">
        <v>10.33</v>
      </c>
      <c r="F202" s="418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hidden="1" outlineLevel="1" ht="25.5" customFormat="1" customHeight="1" s="359">
      <c r="A203" s="416" t="n">
        <v>175</v>
      </c>
      <c r="B203" s="416" t="inlineStr">
        <is>
          <t>402-0004</t>
        </is>
      </c>
      <c r="C203" s="415" t="inlineStr">
        <is>
          <t>Раствор готовый кладочный цементный марки 100</t>
        </is>
      </c>
      <c r="D203" s="416" t="inlineStr">
        <is>
          <t>м3</t>
        </is>
      </c>
      <c r="E203" s="417" t="n">
        <v>0.194236</v>
      </c>
      <c r="F203" s="418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hidden="1" outlineLevel="1" ht="14.25" customFormat="1" customHeight="1" s="359">
      <c r="A204" s="416" t="n">
        <v>176</v>
      </c>
      <c r="B204" s="416" t="inlineStr">
        <is>
          <t>502-0639</t>
        </is>
      </c>
      <c r="C204" s="415" t="inlineStr">
        <is>
          <t>Муфта</t>
        </is>
      </c>
      <c r="D204" s="416" t="inlineStr">
        <is>
          <t>шт.</t>
        </is>
      </c>
      <c r="E204" s="417" t="n">
        <v>20</v>
      </c>
      <c r="F204" s="418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hidden="1" outlineLevel="1" ht="14.25" customFormat="1" customHeight="1" s="359">
      <c r="A205" s="416" t="n">
        <v>177</v>
      </c>
      <c r="B205" s="416" t="inlineStr">
        <is>
          <t>101-2355</t>
        </is>
      </c>
      <c r="C205" s="415" t="inlineStr">
        <is>
          <t>Бумага шлифовальная</t>
        </is>
      </c>
      <c r="D205" s="416" t="inlineStr">
        <is>
          <t>кг</t>
        </is>
      </c>
      <c r="E205" s="417" t="n">
        <v>2</v>
      </c>
      <c r="F205" s="418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hidden="1" outlineLevel="1" ht="14.25" customFormat="1" customHeight="1" s="359">
      <c r="A206" s="416" t="n">
        <v>178</v>
      </c>
      <c r="B206" s="416" t="inlineStr">
        <is>
          <t>101-1529</t>
        </is>
      </c>
      <c r="C206" s="415" t="inlineStr">
        <is>
          <t>Электроды диаметром 6 мм Э42</t>
        </is>
      </c>
      <c r="D206" s="416" t="inlineStr">
        <is>
          <t>т</t>
        </is>
      </c>
      <c r="E206" s="417" t="n">
        <v>0.010299</v>
      </c>
      <c r="F206" s="418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hidden="1" outlineLevel="1" ht="14.25" customFormat="1" customHeight="1" s="359">
      <c r="A207" s="416" t="n">
        <v>179</v>
      </c>
      <c r="B207" s="416" t="inlineStr">
        <is>
          <t>201-0835</t>
        </is>
      </c>
      <c r="C207" s="415" t="inlineStr">
        <is>
          <t>Подкладки металлические</t>
        </is>
      </c>
      <c r="D207" s="416" t="inlineStr">
        <is>
          <t>кг</t>
        </is>
      </c>
      <c r="E207" s="417" t="n">
        <v>7.6</v>
      </c>
      <c r="F207" s="418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hidden="1" outlineLevel="1" ht="14.25" customFormat="1" customHeight="1" s="359">
      <c r="A208" s="416" t="n">
        <v>180</v>
      </c>
      <c r="B208" s="416" t="inlineStr">
        <is>
          <t>104-0128</t>
        </is>
      </c>
      <c r="C208" s="415" t="inlineStr">
        <is>
          <t>Плиты пенополистирольные М50</t>
        </is>
      </c>
      <c r="D208" s="416" t="inlineStr">
        <is>
          <t>м3</t>
        </is>
      </c>
      <c r="E208" s="417" t="n">
        <v>0.050918</v>
      </c>
      <c r="F208" s="418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hidden="1" outlineLevel="1" ht="38.25" customFormat="1" customHeight="1" s="359">
      <c r="A209" s="416" t="n">
        <v>181</v>
      </c>
      <c r="B209" s="416" t="inlineStr">
        <is>
          <t>408-0018</t>
        </is>
      </c>
      <c r="C209" s="415" t="inlineStr">
        <is>
          <t>Щебень из природного камня для строительных работ марка 600, фракция 10-20 мм</t>
        </is>
      </c>
      <c r="D209" s="416" t="inlineStr">
        <is>
          <t>м3</t>
        </is>
      </c>
      <c r="E209" s="417" t="n">
        <v>0.72</v>
      </c>
      <c r="F209" s="418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hidden="1" outlineLevel="1" ht="51" customFormat="1" customHeight="1" s="359">
      <c r="A210" s="416" t="n">
        <v>182</v>
      </c>
      <c r="B210" s="416" t="inlineStr">
        <is>
          <t>204-0059</t>
        </is>
      </c>
      <c r="C210" s="41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6" t="inlineStr">
        <is>
          <t>т</t>
        </is>
      </c>
      <c r="E210" s="417" t="n">
        <v>0.008</v>
      </c>
      <c r="F210" s="418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hidden="1" outlineLevel="1" ht="38.25" customFormat="1" customHeight="1" s="359">
      <c r="A211" s="416" t="n">
        <v>183</v>
      </c>
      <c r="B211" s="416" t="inlineStr">
        <is>
          <t>102-0081</t>
        </is>
      </c>
      <c r="C211" s="415" t="inlineStr">
        <is>
          <t>Доски необрезные хвойных пород длиной 4-6,5 м, все ширины, толщиной 44 мм и более, III сорта</t>
        </is>
      </c>
      <c r="D211" s="416" t="inlineStr">
        <is>
          <t>м3</t>
        </is>
      </c>
      <c r="E211" s="417" t="n">
        <v>0.082</v>
      </c>
      <c r="F211" s="418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hidden="1" outlineLevel="1" ht="14.25" customFormat="1" customHeight="1" s="359">
      <c r="A212" s="416" t="n">
        <v>184</v>
      </c>
      <c r="B212" s="416" t="inlineStr">
        <is>
          <t>402-0064</t>
        </is>
      </c>
      <c r="C212" s="415" t="inlineStr">
        <is>
          <t>Раствор асбоцементный</t>
        </is>
      </c>
      <c r="D212" s="416" t="inlineStr">
        <is>
          <t>м3</t>
        </is>
      </c>
      <c r="E212" s="417" t="n">
        <v>0.1306</v>
      </c>
      <c r="F212" s="418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hidden="1" outlineLevel="1" ht="38.25" customFormat="1" customHeight="1" s="359">
      <c r="A213" s="416" t="n">
        <v>185</v>
      </c>
      <c r="B213" s="416" t="inlineStr">
        <is>
          <t>102-0008</t>
        </is>
      </c>
      <c r="C213" s="415" t="inlineStr">
        <is>
          <t>Лесоматериалы круглые хвойных пород для строительства диаметром 14-24 см, длиной 3-6,5 м</t>
        </is>
      </c>
      <c r="D213" s="416" t="inlineStr">
        <is>
          <t>м3</t>
        </is>
      </c>
      <c r="E213" s="417" t="n">
        <v>0.07696799999999999</v>
      </c>
      <c r="F213" s="418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hidden="1" outlineLevel="1" ht="25.5" customFormat="1" customHeight="1" s="359">
      <c r="A214" s="416" t="n">
        <v>186</v>
      </c>
      <c r="B214" s="416" t="inlineStr">
        <is>
          <t>408-0101</t>
        </is>
      </c>
      <c r="C214" s="415" t="inlineStr">
        <is>
          <t>Гравий для строительных работ марка 1000, фракция 5(3)-10 мм</t>
        </is>
      </c>
      <c r="D214" s="416" t="inlineStr">
        <is>
          <t>м3</t>
        </is>
      </c>
      <c r="E214" s="417" t="n">
        <v>0.3708</v>
      </c>
      <c r="F214" s="418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hidden="1" outlineLevel="1" ht="14.25" customFormat="1" customHeight="1" s="359">
      <c r="A215" s="416" t="n">
        <v>187</v>
      </c>
      <c r="B215" s="416" t="inlineStr">
        <is>
          <t>101-1531</t>
        </is>
      </c>
      <c r="C215" s="415" t="inlineStr">
        <is>
          <t>Электроды диаметром 6 мм Э46</t>
        </is>
      </c>
      <c r="D215" s="416" t="inlineStr">
        <is>
          <t>т</t>
        </is>
      </c>
      <c r="E215" s="417" t="n">
        <v>0.004267</v>
      </c>
      <c r="F215" s="418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hidden="1" outlineLevel="1" ht="25.5" customFormat="1" customHeight="1" s="359">
      <c r="A216" s="416" t="n">
        <v>188</v>
      </c>
      <c r="B216" s="416" t="inlineStr">
        <is>
          <t>509-0969</t>
        </is>
      </c>
      <c r="C216" s="415" t="inlineStr">
        <is>
          <t>Прокладки из паронита марки ПМБ, толщиной 1 мм, диаметром 200 мм</t>
        </is>
      </c>
      <c r="D216" s="416" t="inlineStr">
        <is>
          <t>1000 шт.</t>
        </is>
      </c>
      <c r="E216" s="417" t="n">
        <v>0.004</v>
      </c>
      <c r="F216" s="418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hidden="1" outlineLevel="1" ht="25.5" customFormat="1" customHeight="1" s="359">
      <c r="A217" s="416" t="n">
        <v>189</v>
      </c>
      <c r="B217" s="416" t="inlineStr">
        <is>
          <t>Приложение 40 табл.1 и 2. Общие положения</t>
        </is>
      </c>
      <c r="C217" s="415" t="inlineStr">
        <is>
          <t>Добавляется на водонепроницаемость бетона до W., бетон В30 401-0011 (3%)</t>
        </is>
      </c>
      <c r="D217" s="416" t="inlineStr">
        <is>
          <t>м3</t>
        </is>
      </c>
      <c r="E217" s="417" t="n">
        <v>1.906</v>
      </c>
      <c r="F217" s="418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hidden="1" outlineLevel="1" ht="25.5" customFormat="1" customHeight="1" s="359">
      <c r="A218" s="416" t="n">
        <v>190</v>
      </c>
      <c r="B218" s="416" t="inlineStr">
        <is>
          <t>101-0782</t>
        </is>
      </c>
      <c r="C218" s="415" t="inlineStr">
        <is>
          <t>Поковки из квадратных заготовок, масса 1,8 кг</t>
        </is>
      </c>
      <c r="D218" s="416" t="inlineStr">
        <is>
          <t>т</t>
        </is>
      </c>
      <c r="E218" s="417" t="n">
        <v>0.005888</v>
      </c>
      <c r="F218" s="418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hidden="1" outlineLevel="1" ht="25.5" customFormat="1" customHeight="1" s="359">
      <c r="A219" s="416" t="n">
        <v>191</v>
      </c>
      <c r="B219" s="416" t="inlineStr">
        <is>
          <t>405-0253</t>
        </is>
      </c>
      <c r="C219" s="415" t="inlineStr">
        <is>
          <t>Известь строительная негашеная комовая, сорт I</t>
        </is>
      </c>
      <c r="D219" s="416" t="inlineStr">
        <is>
          <t>т</t>
        </is>
      </c>
      <c r="E219" s="417" t="n">
        <v>0.044376</v>
      </c>
      <c r="F219" s="418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hidden="1" outlineLevel="1" ht="25.5" customFormat="1" customHeight="1" s="359">
      <c r="A220" s="416" t="n">
        <v>192</v>
      </c>
      <c r="B220" s="416" t="inlineStr">
        <is>
          <t>402-0078</t>
        </is>
      </c>
      <c r="C220" s="415" t="inlineStr">
        <is>
          <t>Раствор готовый отделочный тяжелый, цементный 1:3</t>
        </is>
      </c>
      <c r="D220" s="416" t="inlineStr">
        <is>
          <t>м3</t>
        </is>
      </c>
      <c r="E220" s="417" t="n">
        <v>0.053549</v>
      </c>
      <c r="F220" s="418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hidden="1" outlineLevel="1" ht="14.25" customFormat="1" customHeight="1" s="359">
      <c r="A221" s="416" t="n">
        <v>193</v>
      </c>
      <c r="B221" s="416" t="inlineStr">
        <is>
          <t>113-0246</t>
        </is>
      </c>
      <c r="C221" s="415" t="inlineStr">
        <is>
          <t>Эмаль ПФ-115 серая</t>
        </is>
      </c>
      <c r="D221" s="416" t="inlineStr">
        <is>
          <t>т</t>
        </is>
      </c>
      <c r="E221" s="417" t="n">
        <v>0.001827</v>
      </c>
      <c r="F221" s="418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hidden="1" outlineLevel="1" ht="51" customFormat="1" customHeight="1" s="359">
      <c r="A222" s="416" t="n">
        <v>194</v>
      </c>
      <c r="B222" s="416" t="inlineStr">
        <is>
          <t>202-0012</t>
        </is>
      </c>
      <c r="C222" s="415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6" t="inlineStr">
        <is>
          <t>т</t>
        </is>
      </c>
      <c r="E222" s="417" t="n">
        <v>0.0025</v>
      </c>
      <c r="F222" s="418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hidden="1" outlineLevel="1" ht="14.25" customFormat="1" customHeight="1" s="359">
      <c r="A223" s="416" t="n">
        <v>195</v>
      </c>
      <c r="B223" s="416" t="inlineStr">
        <is>
          <t>102-8009</t>
        </is>
      </c>
      <c r="C223" s="415" t="inlineStr">
        <is>
          <t>Доски дубовые II сорта</t>
        </is>
      </c>
      <c r="D223" s="416" t="inlineStr">
        <is>
          <t>м3</t>
        </is>
      </c>
      <c r="E223" s="417" t="n">
        <v>0.0148</v>
      </c>
      <c r="F223" s="418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hidden="1" outlineLevel="1" ht="14.25" customFormat="1" customHeight="1" s="359">
      <c r="A224" s="416" t="n">
        <v>196</v>
      </c>
      <c r="B224" s="416" t="inlineStr">
        <is>
          <t>101-1782</t>
        </is>
      </c>
      <c r="C224" s="415" t="inlineStr">
        <is>
          <t>Ткань мешочная</t>
        </is>
      </c>
      <c r="D224" s="416" t="inlineStr">
        <is>
          <t>10 м2</t>
        </is>
      </c>
      <c r="E224" s="417" t="n">
        <v>0.241184</v>
      </c>
      <c r="F224" s="418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hidden="1" outlineLevel="1" ht="14.25" customFormat="1" customHeight="1" s="359">
      <c r="A225" s="416" t="n">
        <v>197</v>
      </c>
      <c r="B225" s="416" t="inlineStr">
        <is>
          <t>101-1514</t>
        </is>
      </c>
      <c r="C225" s="415" t="inlineStr">
        <is>
          <t>Электроды диаметром 4 мм Э42А</t>
        </is>
      </c>
      <c r="D225" s="416" t="inlineStr">
        <is>
          <t>т</t>
        </is>
      </c>
      <c r="E225" s="417" t="n">
        <v>0.00192</v>
      </c>
      <c r="F225" s="418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hidden="1" outlineLevel="1" ht="14.25" customFormat="1" customHeight="1" s="359">
      <c r="A226" s="416" t="n">
        <v>198</v>
      </c>
      <c r="B226" s="416" t="inlineStr">
        <is>
          <t>101-1518</t>
        </is>
      </c>
      <c r="C226" s="415" t="inlineStr">
        <is>
          <t>Электроды диаметром 4 мм Э50А</t>
        </is>
      </c>
      <c r="D226" s="416" t="inlineStr">
        <is>
          <t>т</t>
        </is>
      </c>
      <c r="E226" s="417" t="n">
        <v>0.00175</v>
      </c>
      <c r="F226" s="418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hidden="1" outlineLevel="1" ht="14.25" customFormat="1" customHeight="1" s="359">
      <c r="A227" s="416" t="n">
        <v>199</v>
      </c>
      <c r="B227" s="416" t="inlineStr">
        <is>
          <t>113-8040</t>
        </is>
      </c>
      <c r="C227" s="415" t="inlineStr">
        <is>
          <t>Клей БМК-5к</t>
        </is>
      </c>
      <c r="D227" s="416" t="inlineStr">
        <is>
          <t>кг</t>
        </is>
      </c>
      <c r="E227" s="417" t="n">
        <v>0.65</v>
      </c>
      <c r="F227" s="418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hidden="1" outlineLevel="1" ht="25.5" customFormat="1" customHeight="1" s="359">
      <c r="A228" s="416" t="n">
        <v>200</v>
      </c>
      <c r="B228" s="416" t="inlineStr">
        <is>
          <t>101-2343</t>
        </is>
      </c>
      <c r="C228" s="415" t="inlineStr">
        <is>
          <t>Смазка универсальная тугоплавкая УТ (консталин жировой)</t>
        </is>
      </c>
      <c r="D228" s="416" t="inlineStr">
        <is>
          <t>т</t>
        </is>
      </c>
      <c r="E228" s="417" t="n">
        <v>0.000943</v>
      </c>
      <c r="F228" s="418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hidden="1" outlineLevel="1" ht="14.25" customFormat="1" customHeight="1" s="359">
      <c r="A229" s="416" t="n">
        <v>201</v>
      </c>
      <c r="B229" s="416" t="inlineStr">
        <is>
          <t>509-0860</t>
        </is>
      </c>
      <c r="C229" s="415" t="inlineStr">
        <is>
          <t>Прессшпан листовой, марки А</t>
        </is>
      </c>
      <c r="D229" s="416" t="inlineStr">
        <is>
          <t>кг</t>
        </is>
      </c>
      <c r="E229" s="417" t="n">
        <v>0.3</v>
      </c>
      <c r="F229" s="418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hidden="1" outlineLevel="1" ht="14.25" customFormat="1" customHeight="1" s="359">
      <c r="A230" s="416" t="n">
        <v>202</v>
      </c>
      <c r="B230" s="416" t="inlineStr">
        <is>
          <t>101-1797</t>
        </is>
      </c>
      <c r="C230" s="415" t="inlineStr">
        <is>
          <t>Эмульсия битумно-дорожная</t>
        </is>
      </c>
      <c r="D230" s="416" t="inlineStr">
        <is>
          <t>т</t>
        </is>
      </c>
      <c r="E230" s="417" t="n">
        <v>0.006691</v>
      </c>
      <c r="F230" s="418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hidden="1" outlineLevel="1" ht="14.25" customFormat="1" customHeight="1" s="359">
      <c r="A231" s="416" t="n">
        <v>203</v>
      </c>
      <c r="B231" s="416" t="inlineStr">
        <is>
          <t>101-2478</t>
        </is>
      </c>
      <c r="C231" s="415" t="inlineStr">
        <is>
          <t>Лента К226</t>
        </is>
      </c>
      <c r="D231" s="416" t="inlineStr">
        <is>
          <t>100 м</t>
        </is>
      </c>
      <c r="E231" s="417" t="n">
        <v>0.07199999999999999</v>
      </c>
      <c r="F231" s="418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hidden="1" outlineLevel="1" ht="25.5" customFormat="1" customHeight="1" s="359">
      <c r="A232" s="416" t="n">
        <v>204</v>
      </c>
      <c r="B232" s="416" t="inlineStr">
        <is>
          <t>408-0042</t>
        </is>
      </c>
      <c r="C232" s="415" t="inlineStr">
        <is>
          <t>Щебень из гравия для строительных работ марка 1000, фракция 10-20 мм</t>
        </is>
      </c>
      <c r="D232" s="416" t="inlineStr">
        <is>
          <t>м3</t>
        </is>
      </c>
      <c r="E232" s="417" t="n">
        <v>0.043</v>
      </c>
      <c r="F232" s="418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hidden="1" outlineLevel="1" ht="14.25" customFormat="1" customHeight="1" s="359">
      <c r="A233" s="416" t="n">
        <v>205</v>
      </c>
      <c r="B233" s="416" t="inlineStr">
        <is>
          <t>101-1764</t>
        </is>
      </c>
      <c r="C233" s="415" t="inlineStr">
        <is>
          <t>Тальк молотый, сорт I</t>
        </is>
      </c>
      <c r="D233" s="416" t="inlineStr">
        <is>
          <t>т</t>
        </is>
      </c>
      <c r="E233" s="417" t="n">
        <v>0.0043</v>
      </c>
      <c r="F233" s="418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hidden="1" outlineLevel="1" ht="25.5" customFormat="1" customHeight="1" s="359">
      <c r="A234" s="416" t="n">
        <v>206</v>
      </c>
      <c r="B234" s="416" t="inlineStr">
        <is>
          <t>101-1305</t>
        </is>
      </c>
      <c r="C234" s="415" t="inlineStr">
        <is>
          <t>Портландцемент общестроительного назначения бездобавочный, марки 400</t>
        </is>
      </c>
      <c r="D234" s="416" t="inlineStr">
        <is>
          <t>т</t>
        </is>
      </c>
      <c r="E234" s="417" t="n">
        <v>0.017718</v>
      </c>
      <c r="F234" s="418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hidden="1" outlineLevel="1" ht="14.25" customFormat="1" customHeight="1" s="359">
      <c r="A235" s="416" t="n">
        <v>207</v>
      </c>
      <c r="B235" s="416" t="inlineStr">
        <is>
          <t>101-1602</t>
        </is>
      </c>
      <c r="C235" s="415" t="inlineStr">
        <is>
          <t>Ацетилен газообразный технический</t>
        </is>
      </c>
      <c r="D235" s="416" t="inlineStr">
        <is>
          <t>м3</t>
        </is>
      </c>
      <c r="E235" s="417" t="n">
        <v>0.188</v>
      </c>
      <c r="F235" s="418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hidden="1" outlineLevel="1" ht="14.25" customFormat="1" customHeight="1" s="359">
      <c r="A236" s="416" t="n">
        <v>208</v>
      </c>
      <c r="B236" s="416" t="inlineStr">
        <is>
          <t>101-0816</t>
        </is>
      </c>
      <c r="C236" s="415" t="inlineStr">
        <is>
          <t>Проволока светлая диаметром 1,1 мм</t>
        </is>
      </c>
      <c r="D236" s="416" t="inlineStr">
        <is>
          <t>т</t>
        </is>
      </c>
      <c r="E236" s="417" t="n">
        <v>0.000694</v>
      </c>
      <c r="F236" s="418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hidden="1" outlineLevel="1" ht="14.25" customFormat="1" customHeight="1" s="359">
      <c r="A237" s="416" t="n">
        <v>209</v>
      </c>
      <c r="B237" s="416" t="inlineStr">
        <is>
          <t>101-3593</t>
        </is>
      </c>
      <c r="C237" s="415" t="inlineStr">
        <is>
          <t>Лента киперная 40 мм</t>
        </is>
      </c>
      <c r="D237" s="416" t="inlineStr">
        <is>
          <t>100 м</t>
        </is>
      </c>
      <c r="E237" s="417" t="n">
        <v>0.07000000000000001</v>
      </c>
      <c r="F237" s="418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hidden="1" outlineLevel="1" ht="25.5" customFormat="1" customHeight="1" s="359">
      <c r="A238" s="416" t="n">
        <v>210</v>
      </c>
      <c r="B238" s="416" t="inlineStr">
        <is>
          <t>101-1641</t>
        </is>
      </c>
      <c r="C238" s="415" t="inlineStr">
        <is>
          <t>Сталь угловая равнополочная, марка стали ВСт3кп2, размером 50x50x5 мм</t>
        </is>
      </c>
      <c r="D238" s="416" t="inlineStr">
        <is>
          <t>т</t>
        </is>
      </c>
      <c r="E238" s="417" t="n">
        <v>0.001</v>
      </c>
      <c r="F238" s="418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hidden="1" outlineLevel="1" ht="25.5" customFormat="1" customHeight="1" s="359">
      <c r="A239" s="416" t="n">
        <v>211</v>
      </c>
      <c r="B239" s="416" t="inlineStr">
        <is>
          <t>204-0005</t>
        </is>
      </c>
      <c r="C239" s="415" t="inlineStr">
        <is>
          <t>Горячекатаная арматурная сталь гладкая класса А-I, диаметром 14 мм</t>
        </is>
      </c>
      <c r="D239" s="416" t="inlineStr">
        <is>
          <t>т</t>
        </is>
      </c>
      <c r="E239" s="417" t="n">
        <v>0.00072</v>
      </c>
      <c r="F239" s="418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hidden="1" outlineLevel="1" ht="25.5" customFormat="1" customHeight="1" s="359">
      <c r="A240" s="416" t="n">
        <v>212</v>
      </c>
      <c r="B240" s="416" t="inlineStr">
        <is>
          <t>101-1714</t>
        </is>
      </c>
      <c r="C240" s="415" t="inlineStr">
        <is>
          <t>Болты с гайками и шайбами строительные (1%)</t>
        </is>
      </c>
      <c r="D240" s="416" t="inlineStr">
        <is>
          <t>т</t>
        </is>
      </c>
      <c r="E240" s="417" t="n">
        <v>0.000476</v>
      </c>
      <c r="F240" s="418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hidden="1" outlineLevel="1" ht="25.5" customFormat="1" customHeight="1" s="359">
      <c r="A241" s="416" t="n">
        <v>213</v>
      </c>
      <c r="B241" s="416" t="inlineStr">
        <is>
          <t>101-0179</t>
        </is>
      </c>
      <c r="C241" s="415" t="inlineStr">
        <is>
          <t>Гвозди строительные с плоской головкой 1,6x50 мм</t>
        </is>
      </c>
      <c r="D241" s="416" t="inlineStr">
        <is>
          <t>т</t>
        </is>
      </c>
      <c r="E241" s="417" t="n">
        <v>0.0005</v>
      </c>
      <c r="F241" s="418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hidden="1" outlineLevel="1" ht="25.5" customFormat="1" customHeight="1" s="359">
      <c r="A242" s="416" t="n">
        <v>214</v>
      </c>
      <c r="B242" s="416" t="inlineStr">
        <is>
          <t>101-1561</t>
        </is>
      </c>
      <c r="C242" s="415" t="inlineStr">
        <is>
          <t>Битумы нефтяные дорожные жидкие, класс МГ, СГ</t>
        </is>
      </c>
      <c r="D242" s="416" t="inlineStr">
        <is>
          <t>т</t>
        </is>
      </c>
      <c r="E242" s="417" t="n">
        <v>0.002243</v>
      </c>
      <c r="F242" s="418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hidden="1" outlineLevel="1" ht="14.25" customFormat="1" customHeight="1" s="359">
      <c r="A243" s="416" t="n">
        <v>215</v>
      </c>
      <c r="B243" s="416" t="inlineStr">
        <is>
          <t>113-1786</t>
        </is>
      </c>
      <c r="C243" s="415" t="inlineStr">
        <is>
          <t>Лак битумный БТ-123</t>
        </is>
      </c>
      <c r="D243" s="416" t="inlineStr">
        <is>
          <t>т</t>
        </is>
      </c>
      <c r="E243" s="417" t="n">
        <v>0.000357</v>
      </c>
      <c r="F243" s="418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hidden="1" outlineLevel="1" ht="14.25" customFormat="1" customHeight="1" s="359">
      <c r="A244" s="416" t="n">
        <v>216</v>
      </c>
      <c r="B244" s="416" t="inlineStr">
        <is>
          <t>101-0069</t>
        </is>
      </c>
      <c r="C244" s="415" t="inlineStr">
        <is>
          <t>Бензин авиационный Б-70</t>
        </is>
      </c>
      <c r="D244" s="416" t="inlineStr">
        <is>
          <t>т</t>
        </is>
      </c>
      <c r="E244" s="417" t="n">
        <v>0.0005999999999999999</v>
      </c>
      <c r="F244" s="418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hidden="1" outlineLevel="1" ht="63.75" customFormat="1" customHeight="1" s="359">
      <c r="A245" s="416" t="n">
        <v>217</v>
      </c>
      <c r="B245" s="416" t="inlineStr">
        <is>
          <t>103-0006</t>
        </is>
      </c>
      <c r="C245" s="41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6" t="inlineStr">
        <is>
          <t>м</t>
        </is>
      </c>
      <c r="E245" s="417" t="n">
        <v>0.08749999999999999</v>
      </c>
      <c r="F245" s="418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hidden="1" outlineLevel="1" ht="14.25" customFormat="1" customHeight="1" s="359">
      <c r="A246" s="416" t="n">
        <v>218</v>
      </c>
      <c r="B246" s="416" t="inlineStr">
        <is>
          <t>101-1515</t>
        </is>
      </c>
      <c r="C246" s="415" t="inlineStr">
        <is>
          <t>Электроды диаметром 4 мм Э46</t>
        </is>
      </c>
      <c r="D246" s="416" t="inlineStr">
        <is>
          <t>т</t>
        </is>
      </c>
      <c r="E246" s="417" t="n">
        <v>0.00019</v>
      </c>
      <c r="F246" s="418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hidden="1" outlineLevel="1" ht="14.25" customFormat="1" customHeight="1" s="359">
      <c r="A247" s="416" t="n">
        <v>219</v>
      </c>
      <c r="B247" s="416" t="inlineStr">
        <is>
          <t>401-0007</t>
        </is>
      </c>
      <c r="C247" s="415" t="inlineStr">
        <is>
          <t>Бетон тяжелый, класс В20 (М250)</t>
        </is>
      </c>
      <c r="D247" s="416" t="inlineStr">
        <is>
          <t>м3</t>
        </is>
      </c>
      <c r="E247" s="417" t="n">
        <v>0.0016</v>
      </c>
      <c r="F247" s="418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hidden="1" outlineLevel="1" ht="14.25" customFormat="1" customHeight="1" s="359">
      <c r="A248" s="416" t="n">
        <v>220</v>
      </c>
      <c r="B248" s="416" t="inlineStr">
        <is>
          <t>101-1292</t>
        </is>
      </c>
      <c r="C248" s="415" t="inlineStr">
        <is>
          <t>Уайт-спирит</t>
        </is>
      </c>
      <c r="D248" s="416" t="inlineStr">
        <is>
          <t>т</t>
        </is>
      </c>
      <c r="E248" s="417" t="n">
        <v>0.000135</v>
      </c>
      <c r="F248" s="418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hidden="1" outlineLevel="1" ht="25.5" customFormat="1" customHeight="1" s="359">
      <c r="A249" s="416" t="n">
        <v>221</v>
      </c>
      <c r="B249" s="416" t="inlineStr">
        <is>
          <t>101-0388</t>
        </is>
      </c>
      <c r="C249" s="415" t="inlineStr">
        <is>
          <t>Краски масляные земляные марки МА-0115 мумия, сурик железный</t>
        </is>
      </c>
      <c r="D249" s="416" t="inlineStr">
        <is>
          <t>т</t>
        </is>
      </c>
      <c r="E249" s="417" t="n">
        <v>3.7e-05</v>
      </c>
      <c r="F249" s="418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hidden="1" outlineLevel="1" ht="14.25" customFormat="1" customHeight="1" s="359">
      <c r="A250" s="416" t="n">
        <v>222</v>
      </c>
      <c r="B250" s="416" t="inlineStr">
        <is>
          <t>101-1019</t>
        </is>
      </c>
      <c r="C250" s="415" t="inlineStr">
        <is>
          <t>Швеллеры № 40 из стали марки Ст0</t>
        </is>
      </c>
      <c r="D250" s="416" t="inlineStr">
        <is>
          <t>т</t>
        </is>
      </c>
      <c r="E250" s="417" t="n">
        <v>9.2e-05</v>
      </c>
      <c r="F250" s="418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hidden="1" outlineLevel="1" ht="51" customFormat="1" customHeight="1" s="359">
      <c r="A251" s="416" t="n">
        <v>223</v>
      </c>
      <c r="B251" s="416" t="inlineStr">
        <is>
          <t>201-0756</t>
        </is>
      </c>
      <c r="C251" s="41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6" t="inlineStr">
        <is>
          <t>т</t>
        </is>
      </c>
      <c r="E251" s="417" t="n">
        <v>4.8e-05</v>
      </c>
      <c r="F251" s="418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hidden="1" outlineLevel="1" ht="14.25" customFormat="1" customHeight="1" s="359">
      <c r="A252" s="416" t="n">
        <v>224</v>
      </c>
      <c r="B252" s="416" t="inlineStr">
        <is>
          <t>101-2467</t>
        </is>
      </c>
      <c r="C252" s="415" t="inlineStr">
        <is>
          <t>Растворитель марки Р-4</t>
        </is>
      </c>
      <c r="D252" s="416" t="inlineStr">
        <is>
          <t>т</t>
        </is>
      </c>
      <c r="E252" s="417" t="n">
        <v>2.9e-05</v>
      </c>
      <c r="F252" s="418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hidden="1" outlineLevel="1" ht="14.25" customFormat="1" customHeight="1" s="359">
      <c r="A253" s="416" t="n">
        <v>225</v>
      </c>
      <c r="B253" s="416" t="inlineStr">
        <is>
          <t>509-1206</t>
        </is>
      </c>
      <c r="C253" s="415" t="inlineStr">
        <is>
          <t>Парафины нефтяные твердые марки Т-1</t>
        </is>
      </c>
      <c r="D253" s="416" t="inlineStr">
        <is>
          <t>т</t>
        </is>
      </c>
      <c r="E253" s="417" t="n">
        <v>3e-05</v>
      </c>
      <c r="F253" s="418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hidden="1" outlineLevel="1" ht="14.25" customFormat="1" customHeight="1" s="359">
      <c r="A254" s="416" t="n">
        <v>226</v>
      </c>
      <c r="B254" s="416" t="inlineStr">
        <is>
          <t>113-0021</t>
        </is>
      </c>
      <c r="C254" s="415" t="inlineStr">
        <is>
          <t>Грунтовка ГФ-021 красно-коричневая</t>
        </is>
      </c>
      <c r="D254" s="416" t="inlineStr">
        <is>
          <t>т</t>
        </is>
      </c>
      <c r="E254" s="417" t="n">
        <v>1.5e-05</v>
      </c>
      <c r="F254" s="418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hidden="1" outlineLevel="1" ht="14.25" customFormat="1" customHeight="1" s="359">
      <c r="A255" s="416" t="n">
        <v>227</v>
      </c>
      <c r="B255" s="416" t="inlineStr">
        <is>
          <t>101-0309</t>
        </is>
      </c>
      <c r="C255" s="415" t="inlineStr">
        <is>
          <t>Канаты пеньковые пропитанные</t>
        </is>
      </c>
      <c r="D255" s="416" t="inlineStr">
        <is>
          <t>т</t>
        </is>
      </c>
      <c r="E255" s="417" t="n">
        <v>5e-06</v>
      </c>
      <c r="F255" s="418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hidden="1" outlineLevel="1" ht="25.5" customFormat="1" customHeight="1" s="359">
      <c r="A256" s="416" t="n">
        <v>228</v>
      </c>
      <c r="B256" s="416" t="inlineStr">
        <is>
          <t>113-0551</t>
        </is>
      </c>
      <c r="C256" s="415" t="inlineStr">
        <is>
          <t>Жидкость гидрофобизирующая Типром К люкс</t>
        </is>
      </c>
      <c r="D256" s="416" t="inlineStr">
        <is>
          <t>л</t>
        </is>
      </c>
      <c r="E256" s="417" t="n">
        <v>0.0025</v>
      </c>
      <c r="F256" s="418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hidden="1" outlineLevel="1" ht="38.25" customFormat="1" customHeight="1" s="359">
      <c r="A257" s="416" t="n">
        <v>229</v>
      </c>
      <c r="B257" s="416" t="inlineStr">
        <is>
          <t>102-0023</t>
        </is>
      </c>
      <c r="C257" s="415" t="inlineStr">
        <is>
          <t>Бруски обрезные хвойных пород длиной 4-6,5 м, шириной 75-150 мм, толщиной 40-75 мм, I сорта</t>
        </is>
      </c>
      <c r="D257" s="416" t="inlineStr">
        <is>
          <t>м3</t>
        </is>
      </c>
      <c r="E257" s="417" t="n">
        <v>4.9e-05</v>
      </c>
      <c r="F257" s="418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hidden="1" outlineLevel="1" ht="63.75" customFormat="1" customHeight="1" s="359">
      <c r="A258" s="416" t="n">
        <v>230</v>
      </c>
      <c r="B258" s="416" t="inlineStr">
        <is>
          <t>508-0097</t>
        </is>
      </c>
      <c r="C258" s="41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6" t="inlineStr">
        <is>
          <t>10 м</t>
        </is>
      </c>
      <c r="E258" s="417" t="n">
        <v>0.0008899999999999999</v>
      </c>
      <c r="F258" s="418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hidden="1" outlineLevel="1" ht="14.25" customFormat="1" customHeight="1" s="359">
      <c r="A259" s="416" t="n">
        <v>231</v>
      </c>
      <c r="B259" s="416" t="inlineStr">
        <is>
          <t>201-0798</t>
        </is>
      </c>
      <c r="C259" s="415" t="inlineStr">
        <is>
          <t>Кондуктор инвентарный металлический</t>
        </is>
      </c>
      <c r="D259" s="416" t="inlineStr">
        <is>
          <t>шт.</t>
        </is>
      </c>
      <c r="E259" s="417" t="n">
        <v>8.000000000000001e-05</v>
      </c>
      <c r="F259" s="418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hidden="1" outlineLevel="1" ht="14.25" customFormat="1" customHeight="1" s="359">
      <c r="A260" s="416" t="n">
        <v>232</v>
      </c>
      <c r="B260" s="416" t="inlineStr">
        <is>
          <t>101-1757</t>
        </is>
      </c>
      <c r="C260" s="415" t="inlineStr">
        <is>
          <t>Ветошь</t>
        </is>
      </c>
      <c r="D260" s="416" t="inlineStr">
        <is>
          <t>кг</t>
        </is>
      </c>
      <c r="E260" s="417" t="n">
        <v>0.014696</v>
      </c>
      <c r="F260" s="418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collapsed="1" ht="14.25" customFormat="1" customHeight="1" s="359">
      <c r="A261" s="416" t="n"/>
      <c r="B261" s="416" t="n"/>
      <c r="C261" s="415" t="inlineStr">
        <is>
          <t>Итого прочие материалы</t>
        </is>
      </c>
      <c r="D261" s="416" t="n"/>
      <c r="E261" s="417" t="n"/>
      <c r="F261" s="418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16" t="n"/>
      <c r="B262" s="416" t="n"/>
      <c r="C262" s="403" t="inlineStr">
        <is>
          <t>Итого по разделу «Материалы»</t>
        </is>
      </c>
      <c r="D262" s="416" t="n"/>
      <c r="E262" s="417" t="n"/>
      <c r="F262" s="418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16" t="n"/>
      <c r="B263" s="416" t="n"/>
      <c r="C263" s="415" t="inlineStr">
        <is>
          <t>ИТОГО ПО РМ</t>
        </is>
      </c>
      <c r="D263" s="416" t="n"/>
      <c r="E263" s="417" t="n"/>
      <c r="F263" s="418" t="n"/>
      <c r="G263" s="317">
        <f>G14+G90+G262</f>
        <v/>
      </c>
      <c r="H263" s="419" t="n"/>
      <c r="I263" s="317" t="n"/>
      <c r="J263" s="317">
        <f>J14+J90+J262</f>
        <v/>
      </c>
    </row>
    <row r="264" ht="14.25" customFormat="1" customHeight="1" s="359">
      <c r="A264" s="416" t="n"/>
      <c r="B264" s="416" t="n"/>
      <c r="C264" s="415" t="inlineStr">
        <is>
          <t>Накладные расходы</t>
        </is>
      </c>
      <c r="D264" s="345">
        <f>ROUND(G264/(G$16+$G$14),2)</f>
        <v/>
      </c>
      <c r="E264" s="417" t="n"/>
      <c r="F264" s="418" t="n"/>
      <c r="G264" s="317" t="n">
        <v>55564</v>
      </c>
      <c r="H264" s="419" t="n"/>
      <c r="I264" s="317" t="n"/>
      <c r="J264" s="317">
        <f>ROUND(D264*(J14+J16),2)</f>
        <v/>
      </c>
    </row>
    <row r="265" ht="14.25" customFormat="1" customHeight="1" s="359">
      <c r="A265" s="416" t="n"/>
      <c r="B265" s="416" t="n"/>
      <c r="C265" s="415" t="inlineStr">
        <is>
          <t>Сметная прибыль</t>
        </is>
      </c>
      <c r="D265" s="345">
        <f>ROUND(G265/(G$14+G$16),2)</f>
        <v/>
      </c>
      <c r="E265" s="417" t="n"/>
      <c r="F265" s="418" t="n"/>
      <c r="G265" s="317" t="n">
        <v>34134</v>
      </c>
      <c r="H265" s="419" t="n"/>
      <c r="I265" s="317" t="n"/>
      <c r="J265" s="317">
        <f>ROUND(D265*(J14+J16),2)</f>
        <v/>
      </c>
    </row>
    <row r="266" ht="14.25" customFormat="1" customHeight="1" s="359">
      <c r="A266" s="416" t="n"/>
      <c r="B266" s="416" t="n"/>
      <c r="C266" s="415" t="inlineStr">
        <is>
          <t>Итого СМР (с НР и СП)</t>
        </is>
      </c>
      <c r="D266" s="416" t="n"/>
      <c r="E266" s="417" t="n"/>
      <c r="F266" s="418" t="n"/>
      <c r="G266" s="317">
        <f>ROUND((G14+G90+G262+G264+G265),2)</f>
        <v/>
      </c>
      <c r="H266" s="419" t="n"/>
      <c r="I266" s="317" t="n"/>
      <c r="J266" s="317">
        <f>ROUND((J14+J90+J262+J264+J265),2)</f>
        <v/>
      </c>
    </row>
    <row r="267" ht="14.25" customFormat="1" customHeight="1" s="359">
      <c r="A267" s="416" t="n"/>
      <c r="B267" s="416" t="n"/>
      <c r="C267" s="415" t="inlineStr">
        <is>
          <t>ВСЕГО СМР + ОБОРУДОВАНИЕ</t>
        </is>
      </c>
      <c r="D267" s="416" t="n"/>
      <c r="E267" s="417" t="n"/>
      <c r="F267" s="418" t="n"/>
      <c r="G267" s="317">
        <f>G266+G99</f>
        <v/>
      </c>
      <c r="H267" s="419" t="n"/>
      <c r="I267" s="317" t="n"/>
      <c r="J267" s="317">
        <f>J266+J99</f>
        <v/>
      </c>
    </row>
    <row r="268" ht="34.5" customFormat="1" customHeight="1" s="359">
      <c r="A268" s="416" t="n"/>
      <c r="B268" s="416" t="n"/>
      <c r="C268" s="415" t="inlineStr">
        <is>
          <t>ИТОГО ПОКАЗАТЕЛЬ НА ЕД. ИЗМ.</t>
        </is>
      </c>
      <c r="D268" s="416" t="inlineStr">
        <is>
          <t>ед.</t>
        </is>
      </c>
      <c r="E268" s="417" t="n">
        <v>1</v>
      </c>
      <c r="F268" s="418" t="n"/>
      <c r="G268" s="317">
        <f>G267/E268</f>
        <v/>
      </c>
      <c r="H268" s="419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5" t="inlineStr">
        <is>
          <t xml:space="preserve">                         (подпись, инициалы, фамилия)</t>
        </is>
      </c>
      <c r="B271" s="359" t="n"/>
      <c r="C271" s="359" t="n"/>
      <c r="D271" s="359" t="n"/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5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02:H102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0" workbookViewId="0">
      <selection activeCell="D25" sqref="D25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28" t="inlineStr">
        <is>
          <t>Приложение №6</t>
        </is>
      </c>
    </row>
    <row r="2" ht="21.75" customHeight="1" s="361">
      <c r="A2" s="428" t="n"/>
      <c r="B2" s="428" t="n"/>
      <c r="C2" s="428" t="n"/>
      <c r="D2" s="428" t="n"/>
      <c r="E2" s="428" t="n"/>
      <c r="F2" s="428" t="n"/>
      <c r="G2" s="428" t="n"/>
    </row>
    <row r="3">
      <c r="A3" s="385" t="inlineStr">
        <is>
          <t>Расчет стоимости оборудования</t>
        </is>
      </c>
    </row>
    <row r="4" ht="25.5" customHeight="1" s="361">
      <c r="A4" s="388" t="inlineStr">
        <is>
          <t>Наименование разрабатываемого показателя УНЦ — Ячейка трёхобмоточного трансформатора Т500/110/НН, мощность 300МВА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3" t="inlineStr">
        <is>
          <t>№ пп.</t>
        </is>
      </c>
      <c r="B6" s="433" t="inlineStr">
        <is>
          <t>Код ресурса</t>
        </is>
      </c>
      <c r="C6" s="433" t="inlineStr">
        <is>
          <t>Наименование</t>
        </is>
      </c>
      <c r="D6" s="433" t="inlineStr">
        <is>
          <t>Ед. изм.</t>
        </is>
      </c>
      <c r="E6" s="416" t="inlineStr">
        <is>
          <t>Кол-во единиц по проектным данным</t>
        </is>
      </c>
      <c r="F6" s="433" t="inlineStr">
        <is>
          <t>Сметная стоимость в ценах на 01.01.2000 (руб.)</t>
        </is>
      </c>
      <c r="G6" s="479" t="n"/>
    </row>
    <row r="7">
      <c r="A7" s="481" t="n"/>
      <c r="B7" s="481" t="n"/>
      <c r="C7" s="481" t="n"/>
      <c r="D7" s="481" t="n"/>
      <c r="E7" s="481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61">
      <c r="A9" s="299" t="n"/>
      <c r="B9" s="415" t="inlineStr">
        <is>
          <t>ИНЖЕНЕРНОЕ ОБОРУДОВАНИЕ</t>
        </is>
      </c>
      <c r="C9" s="478" t="n"/>
      <c r="D9" s="478" t="n"/>
      <c r="E9" s="478" t="n"/>
      <c r="F9" s="478" t="n"/>
      <c r="G9" s="479" t="n"/>
    </row>
    <row r="10" ht="27" customHeight="1" s="361">
      <c r="A10" s="416" t="n"/>
      <c r="B10" s="403" t="n"/>
      <c r="C10" s="415" t="inlineStr">
        <is>
          <t>ИТОГО ИНЖЕНЕРНОЕ ОБОРУДОВАНИЕ</t>
        </is>
      </c>
      <c r="D10" s="403" t="n"/>
      <c r="E10" s="148" t="n"/>
      <c r="F10" s="418" t="n"/>
      <c r="G10" s="418" t="n">
        <v>0</v>
      </c>
    </row>
    <row r="11">
      <c r="A11" s="416" t="n"/>
      <c r="B11" s="415" t="inlineStr">
        <is>
          <t>ТЕХНОЛОГИЧЕСКОЕ ОБОРУДОВАНИЕ</t>
        </is>
      </c>
      <c r="C11" s="478" t="n"/>
      <c r="D11" s="478" t="n"/>
      <c r="E11" s="478" t="n"/>
      <c r="F11" s="478" t="n"/>
      <c r="G11" s="479" t="n"/>
    </row>
    <row r="12" ht="25.5" customHeight="1" s="361">
      <c r="A12" s="416" t="n">
        <v>1</v>
      </c>
      <c r="B12" s="417">
        <f>'Прил.5 Расчет СМР и ОБ'!B93</f>
        <v/>
      </c>
      <c r="C12" s="415">
        <f>'Прил.5 Расчет СМР и ОБ'!C93</f>
        <v/>
      </c>
      <c r="D12" s="416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16" t="n">
        <v>2</v>
      </c>
      <c r="B13" s="416">
        <f>'Прил.5 Расчет СМР и ОБ'!B95</f>
        <v/>
      </c>
      <c r="C13" s="415">
        <f>'Прил.5 Расчет СМР и ОБ'!C95</f>
        <v/>
      </c>
      <c r="D13" s="416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16" t="n">
        <v>3</v>
      </c>
      <c r="B14" s="416">
        <f>'Прил.5 Расчет СМР и ОБ'!B96</f>
        <v/>
      </c>
      <c r="C14" s="415">
        <f>'Прил.5 Расчет СМР и ОБ'!C96</f>
        <v/>
      </c>
      <c r="D14" s="416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16" t="n">
        <v>4</v>
      </c>
      <c r="B15" s="416">
        <f>'Прил.5 Расчет СМР и ОБ'!B97</f>
        <v/>
      </c>
      <c r="C15" s="415">
        <f>'Прил.5 Расчет СМР и ОБ'!C97</f>
        <v/>
      </c>
      <c r="D15" s="416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16" t="n"/>
      <c r="B16" s="415" t="n"/>
      <c r="C16" s="415" t="inlineStr">
        <is>
          <t>ИТОГО ТЕХНОЛОГИЧЕСКОЕ ОБОРУДОВАНИЕ</t>
        </is>
      </c>
      <c r="D16" s="415" t="n"/>
      <c r="E16" s="432" t="n"/>
      <c r="F16" s="418" t="n"/>
      <c r="G16" s="317">
        <f>SUM(G12:G15)</f>
        <v/>
      </c>
    </row>
    <row r="17" ht="19.5" customHeight="1" s="361">
      <c r="A17" s="416" t="n"/>
      <c r="B17" s="415" t="n"/>
      <c r="C17" s="415" t="inlineStr">
        <is>
          <t>Всего по разделу «Оборудование»</t>
        </is>
      </c>
      <c r="D17" s="415" t="n"/>
      <c r="E17" s="432" t="n"/>
      <c r="F17" s="418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5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5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28" t="inlineStr">
        <is>
          <t>Приложение №7</t>
        </is>
      </c>
    </row>
    <row r="2">
      <c r="A2" s="428" t="n"/>
      <c r="B2" s="428" t="n"/>
      <c r="C2" s="428" t="n"/>
      <c r="D2" s="428" t="n"/>
    </row>
    <row r="3" ht="24.75" customHeight="1" s="361">
      <c r="A3" s="385" t="inlineStr">
        <is>
          <t>Расчет показателя УНЦ</t>
        </is>
      </c>
    </row>
    <row r="4" ht="24.75" customHeight="1" s="361">
      <c r="A4" s="385" t="n"/>
      <c r="B4" s="385" t="n"/>
      <c r="C4" s="385" t="n"/>
      <c r="D4" s="385" t="n"/>
    </row>
    <row r="5" ht="51" customHeight="1" s="361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</f>
        <v/>
      </c>
    </row>
    <row r="6" ht="19.9" customHeight="1" s="361">
      <c r="A6" s="388" t="inlineStr">
        <is>
          <t>Единица измерения  — 1 км</t>
        </is>
      </c>
      <c r="D6" s="388" t="n"/>
    </row>
    <row r="7">
      <c r="A7" s="358" t="n"/>
      <c r="B7" s="358" t="n"/>
      <c r="C7" s="358" t="n"/>
      <c r="D7" s="358" t="n"/>
    </row>
    <row r="8" ht="14.45" customHeight="1" s="361">
      <c r="A8" s="402" t="inlineStr">
        <is>
          <t>Код показателя</t>
        </is>
      </c>
      <c r="B8" s="402" t="inlineStr">
        <is>
          <t>Наименование показателя</t>
        </is>
      </c>
      <c r="C8" s="402" t="inlineStr">
        <is>
          <t>Наименование РМ, входящих в состав показателя</t>
        </is>
      </c>
      <c r="D8" s="402" t="inlineStr">
        <is>
          <t>Норматив цены на 01.01.2023, тыс.руб.</t>
        </is>
      </c>
    </row>
    <row r="9" ht="15" customHeight="1" s="361">
      <c r="A9" s="481" t="n"/>
      <c r="B9" s="481" t="n"/>
      <c r="C9" s="481" t="n"/>
      <c r="D9" s="481" t="n"/>
    </row>
    <row r="10">
      <c r="A10" s="416" t="n">
        <v>1</v>
      </c>
      <c r="B10" s="416" t="n">
        <v>2</v>
      </c>
      <c r="C10" s="416" t="n">
        <v>3</v>
      </c>
      <c r="D10" s="416" t="n">
        <v>4</v>
      </c>
    </row>
    <row r="11" ht="25.5" customHeight="1" s="361">
      <c r="A11" s="416" t="inlineStr">
        <is>
          <t>Т1-13-4</t>
        </is>
      </c>
      <c r="B11" s="416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5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5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18" sqref="D18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2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3" t="inlineStr">
        <is>
          <t>Используемые индексы изменений сметной стоимости и нормы сопутствующих затрат</t>
        </is>
      </c>
    </row>
    <row r="7">
      <c r="B7" s="434" t="n"/>
    </row>
    <row r="8">
      <c r="B8" s="434" t="n"/>
      <c r="C8" s="434" t="n"/>
      <c r="D8" s="434" t="n"/>
      <c r="E8" s="434" t="n"/>
    </row>
    <row r="9" ht="47.25" customHeight="1" s="361">
      <c r="B9" s="402" t="inlineStr">
        <is>
          <t>Наименование индекса / норм сопутствующих затрат</t>
        </is>
      </c>
      <c r="C9" s="402" t="inlineStr">
        <is>
          <t>Дата применения и обоснование индекса / норм сопутствующих затрат</t>
        </is>
      </c>
      <c r="D9" s="402" t="inlineStr">
        <is>
          <t>Размер индекса / норма сопутствующих затрат</t>
        </is>
      </c>
    </row>
    <row r="10" ht="15.75" customHeight="1" s="361">
      <c r="B10" s="402" t="n">
        <v>1</v>
      </c>
      <c r="C10" s="402" t="n">
        <v>2</v>
      </c>
      <c r="D10" s="402" t="n">
        <v>3</v>
      </c>
    </row>
    <row r="11" ht="45" customHeight="1" s="361">
      <c r="B11" s="402" t="inlineStr">
        <is>
          <t xml:space="preserve">Индекс изменения сметной стоимости на 1 квартал 2023 года. ОЗП </t>
        </is>
      </c>
      <c r="C11" s="402" t="inlineStr">
        <is>
          <t>Письмо Минстроя России от 30.03.2023г. №17106-ИФ/09  прил.1</t>
        </is>
      </c>
      <c r="D11" s="402" t="n">
        <v>44.29</v>
      </c>
    </row>
    <row r="12" ht="29.25" customHeight="1" s="361">
      <c r="B12" s="402" t="inlineStr">
        <is>
          <t>Индекс изменения сметной стоимости на 1 квартал 2023 года. ЭМ</t>
        </is>
      </c>
      <c r="C12" s="402" t="inlineStr">
        <is>
          <t>Письмо Минстроя России от 30.03.2023г. №17106-ИФ/09  прил.1</t>
        </is>
      </c>
      <c r="D12" s="402" t="n">
        <v>13.47</v>
      </c>
    </row>
    <row r="13" ht="29.25" customHeight="1" s="361">
      <c r="B13" s="402" t="inlineStr">
        <is>
          <t>Индекс изменения сметной стоимости на 1 квартал 2023 года. МАТ</t>
        </is>
      </c>
      <c r="C13" s="402" t="inlineStr">
        <is>
          <t>Письмо Минстроя России от 30.03.2023г. №17106-ИФ/09  прил.1</t>
        </is>
      </c>
      <c r="D13" s="402" t="n">
        <v>8.039999999999999</v>
      </c>
    </row>
    <row r="14" ht="30.75" customHeight="1" s="361">
      <c r="B14" s="402" t="inlineStr">
        <is>
          <t>Индекс изменения сметной стоимости на 1 квартал 2023 года. ОБ</t>
        </is>
      </c>
      <c r="C14" s="373" t="inlineStr">
        <is>
          <t>Письмо Минстроя России от 23.02.2023г. №9791-ИФ/09 прил.6</t>
        </is>
      </c>
      <c r="D14" s="402" t="n">
        <v>6.26</v>
      </c>
    </row>
    <row r="15" ht="89.25" customHeight="1" s="361">
      <c r="B15" s="402" t="inlineStr">
        <is>
          <t>Временные здания и сооружения</t>
        </is>
      </c>
      <c r="C15" s="4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2" t="inlineStr">
        <is>
          <t>Дополнительные затраты при производстве строительно-монтажных работ в зимнее время</t>
        </is>
      </c>
      <c r="C16" s="4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2" t="inlineStr">
        <is>
          <t>Строительный контроль</t>
        </is>
      </c>
      <c r="C17" s="402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2" t="inlineStr">
        <is>
          <t>Авторский надзор - 0,2%</t>
        </is>
      </c>
      <c r="C18" s="402" t="inlineStr">
        <is>
          <t>Приказ от 4.08.2020 № 421/пр п.173</t>
        </is>
      </c>
      <c r="D18" s="192" t="n">
        <v>0.002</v>
      </c>
    </row>
    <row r="19" ht="24" customHeight="1" s="361">
      <c r="B19" s="402" t="inlineStr">
        <is>
          <t>Непредвиденные расходы</t>
        </is>
      </c>
      <c r="C19" s="402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5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5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H13" sqref="H13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71" t="n"/>
      <c r="C4" s="371" t="n"/>
      <c r="D4" s="371" t="n"/>
      <c r="E4" s="371" t="n"/>
      <c r="F4" s="371" t="n"/>
      <c r="G4" s="371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71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71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2" t="inlineStr">
        <is>
          <t>С1ср</t>
        </is>
      </c>
      <c r="D7" s="402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1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2" t="inlineStr">
        <is>
          <t>tср</t>
        </is>
      </c>
      <c r="D8" s="402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2" t="inlineStr">
        <is>
          <t>Кув</t>
        </is>
      </c>
      <c r="D9" s="402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2" t="n"/>
      <c r="D10" s="402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2" t="inlineStr">
        <is>
          <t>КТ</t>
        </is>
      </c>
      <c r="D11" s="402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1" t="n"/>
    </row>
    <row r="12" ht="78.75" customHeight="1" s="361">
      <c r="A12" s="175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2" t="inlineStr">
        <is>
          <t>Кинф</t>
        </is>
      </c>
      <c r="D12" s="40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2" t="inlineStr">
        <is>
          <t>ФОТр.тек.</t>
        </is>
      </c>
      <c r="D13" s="402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2025-01-24T12:16:37Z</dcterms:modified>
  <cp:lastModifiedBy>REDMIBOOK</cp:lastModifiedBy>
  <cp:lastPrinted>2023-11-28T07:34:06Z</cp:lastPrinted>
</cp:coreProperties>
</file>