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7" pivotButton="0" quotePrefix="0" xfId="0"/>
    <xf numFmtId="2" fontId="18" fillId="0" borderId="10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27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2" t="inlineStr">
        <is>
          <t>Наименование разрабатываемого показателя УНЦ - Ячейка двухобмоточного трансформатора Т110/НН, мощность 10 МВА</t>
        </is>
      </c>
    </row>
    <row r="8" ht="31.7" customHeight="1" s="327">
      <c r="B8" s="362" t="inlineStr">
        <is>
          <t>Сопоставимый уровень цен: 1 кв. 2012 г.</t>
        </is>
      </c>
    </row>
    <row r="9" ht="15.75" customHeight="1" s="327">
      <c r="B9" s="362" t="inlineStr">
        <is>
          <t>Единица измерения  — 1 ячейка</t>
        </is>
      </c>
    </row>
    <row r="10">
      <c r="B10" s="362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7">
      <c r="B12" s="364" t="n">
        <v>1</v>
      </c>
      <c r="C12" s="343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3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3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3" t="inlineStr">
        <is>
          <t>Мощность объекта</t>
        </is>
      </c>
      <c r="D15" s="364" t="n">
        <v>2</v>
      </c>
    </row>
    <row r="16" ht="116.45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ТРДН-10000/110</t>
        </is>
      </c>
    </row>
    <row r="17" ht="79.5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3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3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4" t="n">
        <v>10</v>
      </c>
      <c r="C25" s="343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7">
      <c r="B8" s="283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27">
      <c r="B10" s="449" t="n"/>
      <c r="C10" s="449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7" t="n"/>
      <c r="H10" s="447" t="n"/>
      <c r="I10" s="447" t="n"/>
      <c r="J10" s="448" t="n"/>
    </row>
    <row r="11" ht="31.7" customHeight="1" s="327">
      <c r="B11" s="450" t="n"/>
      <c r="C11" s="450" t="n"/>
      <c r="D11" s="450" t="n"/>
      <c r="E11" s="450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89.45" customHeight="1" s="327">
      <c r="B12" s="364" t="n">
        <v>1</v>
      </c>
      <c r="C12" s="364" t="inlineStr">
        <is>
          <t>ТРДН-10000/110</t>
        </is>
      </c>
      <c r="D12" s="342" t="inlineStr">
        <is>
          <t>02-01-01</t>
        </is>
      </c>
      <c r="E12" s="343" t="inlineStr">
        <is>
          <t>2 этап  Установка главных трансформаторов 110 кВ.</t>
        </is>
      </c>
      <c r="F12" s="347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6" t="inlineStr">
        <is>
          <t>Всего по объекту:</t>
        </is>
      </c>
      <c r="C13" s="447" t="n"/>
      <c r="D13" s="447" t="n"/>
      <c r="E13" s="448" t="n"/>
      <c r="F13" s="348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7" t="inlineStr">
        <is>
          <t>Всего по объекту в сопоставимом уровне цен 1 кв. 2012г:</t>
        </is>
      </c>
      <c r="C14" s="451" t="n"/>
      <c r="D14" s="451" t="n"/>
      <c r="E14" s="452" t="n"/>
      <c r="F14" s="346" t="n"/>
      <c r="G14" s="346">
        <f>G13</f>
        <v/>
      </c>
      <c r="H14" s="346">
        <f>H13</f>
        <v/>
      </c>
      <c r="I14" s="346" t="n"/>
      <c r="J14" s="346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2" zoomScale="55" zoomScaleSheetLayoutView="55" workbookViewId="0">
      <selection activeCell="G250" sqref="G250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27">
      <c r="A5" s="303" t="n"/>
      <c r="B5" s="303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68" t="inlineStr">
        <is>
          <t>Наименование разрабатываемого показателя УНЦ - Ячейка двухобмоточного трансформатора Т110/НН, мощность 10 МВА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8" t="n"/>
    </row>
    <row r="10" ht="40.7" customHeight="1" s="327">
      <c r="A10" s="450" t="n"/>
      <c r="B10" s="450" t="n"/>
      <c r="C10" s="450" t="n"/>
      <c r="D10" s="450" t="n"/>
      <c r="E10" s="450" t="n"/>
      <c r="F10" s="450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60">
      <c r="A12" s="371" t="inlineStr">
        <is>
          <t>Затраты труда рабочих</t>
        </is>
      </c>
      <c r="B12" s="447" t="n"/>
      <c r="C12" s="447" t="n"/>
      <c r="D12" s="447" t="n"/>
      <c r="E12" s="448" t="n"/>
      <c r="F12" s="291">
        <f>SUM(F13:F28)</f>
        <v/>
      </c>
      <c r="G12" s="293" t="n"/>
      <c r="H12" s="291">
        <f>SUM(H13:H28)</f>
        <v/>
      </c>
    </row>
    <row r="13">
      <c r="A13" s="402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2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402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402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402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402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402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402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402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402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402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402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402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2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402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402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402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402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402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402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402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402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402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402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402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402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402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402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402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402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402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402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70" t="inlineStr">
        <is>
          <t>Затраты труда машинистов</t>
        </is>
      </c>
      <c r="B29" s="447" t="n"/>
      <c r="C29" s="447" t="n"/>
      <c r="D29" s="447" t="n"/>
      <c r="E29" s="448" t="n"/>
      <c r="F29" s="371" t="n"/>
      <c r="G29" s="261" t="n"/>
      <c r="H29" s="291">
        <f>H30</f>
        <v/>
      </c>
    </row>
    <row r="30">
      <c r="A30" s="402" t="n">
        <v>17</v>
      </c>
      <c r="B30" s="372" t="n"/>
      <c r="C30" s="297" t="n">
        <v>2</v>
      </c>
      <c r="D30" s="296" t="inlineStr">
        <is>
          <t>Затраты труда машинистов(справочно)</t>
        </is>
      </c>
      <c r="E30" s="402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71" t="inlineStr">
        <is>
          <t>Машины и механизмы</t>
        </is>
      </c>
      <c r="B31" s="447" t="n"/>
      <c r="C31" s="447" t="n"/>
      <c r="D31" s="447" t="n"/>
      <c r="E31" s="448" t="n"/>
      <c r="F31" s="371" t="n"/>
      <c r="G31" s="261" t="n"/>
      <c r="H31" s="291">
        <f>SUM(H32:H86)</f>
        <v/>
      </c>
    </row>
    <row r="32">
      <c r="A32" s="402" t="n">
        <v>18</v>
      </c>
      <c r="B32" s="372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402" t="inlineStr">
        <is>
          <t>маш.час</t>
        </is>
      </c>
      <c r="F32" s="402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402" t="n">
        <v>19</v>
      </c>
      <c r="B33" s="372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402" t="inlineStr">
        <is>
          <t>маш.час</t>
        </is>
      </c>
      <c r="F33" s="402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402" t="n">
        <v>20</v>
      </c>
      <c r="B34" s="372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402" t="inlineStr">
        <is>
          <t>маш.час</t>
        </is>
      </c>
      <c r="F34" s="402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402" t="n">
        <v>21</v>
      </c>
      <c r="B35" s="372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02" t="inlineStr">
        <is>
          <t>маш.час</t>
        </is>
      </c>
      <c r="F35" s="402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402" t="n">
        <v>22</v>
      </c>
      <c r="B36" s="372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402" t="inlineStr">
        <is>
          <t>маш.час</t>
        </is>
      </c>
      <c r="F36" s="402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402" t="n">
        <v>23</v>
      </c>
      <c r="B37" s="372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02" t="inlineStr">
        <is>
          <t>маш.час</t>
        </is>
      </c>
      <c r="F37" s="402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402" t="n">
        <v>24</v>
      </c>
      <c r="B38" s="372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402" t="inlineStr">
        <is>
          <t>маш.час</t>
        </is>
      </c>
      <c r="F38" s="402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402" t="n">
        <v>25</v>
      </c>
      <c r="B39" s="372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402" t="inlineStr">
        <is>
          <t>маш.час</t>
        </is>
      </c>
      <c r="F39" s="402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402" t="n">
        <v>26</v>
      </c>
      <c r="B40" s="372" t="n"/>
      <c r="C40" s="297" t="inlineStr">
        <is>
          <t>91.19.12-021</t>
        </is>
      </c>
      <c r="D40" s="296" t="inlineStr">
        <is>
          <t>Насос вакуумный: 3,6 м3/мин</t>
        </is>
      </c>
      <c r="E40" s="402" t="inlineStr">
        <is>
          <t>маш.час</t>
        </is>
      </c>
      <c r="F40" s="402" t="n">
        <v>756</v>
      </c>
      <c r="G40" s="294" t="n">
        <v>6.28</v>
      </c>
      <c r="H40" s="301">
        <f>ROUND(F40*G40,2)</f>
        <v/>
      </c>
      <c r="J40" s="305" t="n"/>
    </row>
    <row r="41">
      <c r="A41" s="402" t="n">
        <v>27</v>
      </c>
      <c r="B41" s="372" t="n"/>
      <c r="C41" s="297" t="inlineStr">
        <is>
          <t>91.21.18-011</t>
        </is>
      </c>
      <c r="D41" s="296" t="inlineStr">
        <is>
          <t>Маслоподогреватель</t>
        </is>
      </c>
      <c r="E41" s="402" t="inlineStr">
        <is>
          <t>маш.час</t>
        </is>
      </c>
      <c r="F41" s="402" t="n">
        <v>113.69</v>
      </c>
      <c r="G41" s="294" t="n">
        <v>38.87</v>
      </c>
      <c r="H41" s="301">
        <f>ROUND(F41*G41,2)</f>
        <v/>
      </c>
      <c r="J41" s="305" t="n"/>
    </row>
    <row r="42">
      <c r="A42" s="402" t="n">
        <v>28</v>
      </c>
      <c r="B42" s="372" t="n"/>
      <c r="C42" s="297" t="inlineStr">
        <is>
          <t>91.19.08-004</t>
        </is>
      </c>
      <c r="D42" s="296" t="inlineStr">
        <is>
          <t>Насосы, мощность 4 кВт</t>
        </is>
      </c>
      <c r="E42" s="402" t="inlineStr">
        <is>
          <t>маш.час</t>
        </is>
      </c>
      <c r="F42" s="402" t="n">
        <v>1426.43</v>
      </c>
      <c r="G42" s="294" t="n">
        <v>2.96</v>
      </c>
      <c r="H42" s="301">
        <f>ROUND(F42*G42,2)</f>
        <v/>
      </c>
      <c r="J42" s="305" t="n"/>
    </row>
    <row r="43">
      <c r="A43" s="402" t="n">
        <v>29</v>
      </c>
      <c r="B43" s="372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402" t="inlineStr">
        <is>
          <t>маш.час</t>
        </is>
      </c>
      <c r="F43" s="402" t="n">
        <v>121.18</v>
      </c>
      <c r="G43" s="294" t="n">
        <v>29.6</v>
      </c>
      <c r="H43" s="301">
        <f>ROUND(F43*G43,2)</f>
        <v/>
      </c>
      <c r="J43" s="305" t="n"/>
    </row>
    <row r="44">
      <c r="A44" s="402" t="n">
        <v>30</v>
      </c>
      <c r="B44" s="372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402" t="inlineStr">
        <is>
          <t>маш.час</t>
        </is>
      </c>
      <c r="F44" s="402" t="n">
        <v>54.68</v>
      </c>
      <c r="G44" s="294" t="n">
        <v>59.47</v>
      </c>
      <c r="H44" s="301">
        <f>ROUND(F44*G44,2)</f>
        <v/>
      </c>
      <c r="J44" s="305" t="n"/>
    </row>
    <row r="45">
      <c r="A45" s="402" t="n">
        <v>31</v>
      </c>
      <c r="B45" s="372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402" t="inlineStr">
        <is>
          <t>маш.час</t>
        </is>
      </c>
      <c r="F45" s="402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402" t="n">
        <v>32</v>
      </c>
      <c r="B46" s="372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402" t="inlineStr">
        <is>
          <t>маш.час</t>
        </is>
      </c>
      <c r="F46" s="402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402" t="n">
        <v>33</v>
      </c>
      <c r="B47" s="372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402" t="inlineStr">
        <is>
          <t>маш.час</t>
        </is>
      </c>
      <c r="F47" s="402" t="n">
        <v>56.19</v>
      </c>
      <c r="G47" s="294" t="n">
        <v>38.65</v>
      </c>
      <c r="H47" s="301">
        <f>ROUND(F47*G47,2)</f>
        <v/>
      </c>
      <c r="L47" s="305" t="n"/>
    </row>
    <row r="48">
      <c r="A48" s="402" t="n">
        <v>34</v>
      </c>
      <c r="B48" s="372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402" t="inlineStr">
        <is>
          <t>маш.час</t>
        </is>
      </c>
      <c r="F48" s="402" t="n">
        <v>16.97</v>
      </c>
      <c r="G48" s="294" t="n">
        <v>96.89</v>
      </c>
      <c r="H48" s="301">
        <f>ROUND(F48*G48,2)</f>
        <v/>
      </c>
    </row>
    <row r="49">
      <c r="A49" s="402" t="n">
        <v>35</v>
      </c>
      <c r="B49" s="372" t="n"/>
      <c r="C49" s="297" t="inlineStr">
        <is>
          <t>91.09.12-101</t>
        </is>
      </c>
      <c r="D49" s="296" t="inlineStr">
        <is>
          <t>Станок рельсорезный</t>
        </is>
      </c>
      <c r="E49" s="402" t="inlineStr">
        <is>
          <t>маш.час</t>
        </is>
      </c>
      <c r="F49" s="402" t="n">
        <v>72.11</v>
      </c>
      <c r="G49" s="294" t="n">
        <v>20</v>
      </c>
      <c r="H49" s="301">
        <f>ROUND(F49*G49,2)</f>
        <v/>
      </c>
    </row>
    <row r="50">
      <c r="A50" s="402" t="n">
        <v>36</v>
      </c>
      <c r="B50" s="372" t="n"/>
      <c r="C50" s="297" t="inlineStr">
        <is>
          <t>91.21.18-031</t>
        </is>
      </c>
      <c r="D50" s="296" t="inlineStr">
        <is>
          <t>Установка: "Суховей"</t>
        </is>
      </c>
      <c r="E50" s="402" t="inlineStr">
        <is>
          <t>маш.час</t>
        </is>
      </c>
      <c r="F50" s="402" t="n">
        <v>82.40000000000001</v>
      </c>
      <c r="G50" s="294" t="n">
        <v>13.49</v>
      </c>
      <c r="H50" s="301">
        <f>ROUND(F50*G50,2)</f>
        <v/>
      </c>
    </row>
    <row r="51">
      <c r="A51" s="402" t="n">
        <v>37</v>
      </c>
      <c r="B51" s="372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402" t="inlineStr">
        <is>
          <t>маш.час</t>
        </is>
      </c>
      <c r="F51" s="402" t="n">
        <v>38.38</v>
      </c>
      <c r="G51" s="294" t="n">
        <v>27.11</v>
      </c>
      <c r="H51" s="301">
        <f>ROUND(F51*G51,2)</f>
        <v/>
      </c>
    </row>
    <row r="52" ht="25.5" customHeight="1" s="327">
      <c r="A52" s="402" t="n">
        <v>38</v>
      </c>
      <c r="B52" s="372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402" t="inlineStr">
        <is>
          <t>маш.час</t>
        </is>
      </c>
      <c r="F52" s="402" t="n">
        <v>113.74</v>
      </c>
      <c r="G52" s="294" t="n">
        <v>8.1</v>
      </c>
      <c r="H52" s="301">
        <f>ROUND(F52*G52,2)</f>
        <v/>
      </c>
    </row>
    <row r="53" ht="25.5" customHeight="1" s="327">
      <c r="A53" s="402" t="n">
        <v>39</v>
      </c>
      <c r="B53" s="372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402" t="inlineStr">
        <is>
          <t>маш.час</t>
        </is>
      </c>
      <c r="F53" s="402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402" t="n">
        <v>40</v>
      </c>
      <c r="B54" s="372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402" t="inlineStr">
        <is>
          <t>маш.час</t>
        </is>
      </c>
      <c r="F54" s="402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402" t="n">
        <v>41</v>
      </c>
      <c r="B55" s="372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402" t="inlineStr">
        <is>
          <t>маш.час</t>
        </is>
      </c>
      <c r="F55" s="402" t="n">
        <v>628.72</v>
      </c>
      <c r="G55" s="294" t="n">
        <v>0.9</v>
      </c>
      <c r="H55" s="301">
        <f>ROUND(F55*G55,2)</f>
        <v/>
      </c>
    </row>
    <row r="56">
      <c r="A56" s="402" t="n">
        <v>42</v>
      </c>
      <c r="B56" s="372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402" t="inlineStr">
        <is>
          <t>маш.час</t>
        </is>
      </c>
      <c r="F56" s="402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402" t="n">
        <v>43</v>
      </c>
      <c r="B57" s="372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402" t="inlineStr">
        <is>
          <t>маш.час</t>
        </is>
      </c>
      <c r="F57" s="402" t="n">
        <v>2.81</v>
      </c>
      <c r="G57" s="294" t="n">
        <v>160.03</v>
      </c>
      <c r="H57" s="301">
        <f>ROUND(F57*G57,2)</f>
        <v/>
      </c>
      <c r="L57" s="305" t="n"/>
    </row>
    <row r="58">
      <c r="A58" s="402" t="n">
        <v>44</v>
      </c>
      <c r="B58" s="372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402" t="inlineStr">
        <is>
          <t>маш.час</t>
        </is>
      </c>
      <c r="F58" s="402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402" t="n">
        <v>45</v>
      </c>
      <c r="B59" s="372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402" t="inlineStr">
        <is>
          <t>маш.час</t>
        </is>
      </c>
      <c r="F59" s="402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402" t="n">
        <v>46</v>
      </c>
      <c r="B60" s="372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402" t="inlineStr">
        <is>
          <t>маш.час</t>
        </is>
      </c>
      <c r="F60" s="402" t="n">
        <v>325.94</v>
      </c>
      <c r="G60" s="294" t="n">
        <v>0.55</v>
      </c>
      <c r="H60" s="301">
        <f>ROUND(F60*G60,2)</f>
        <v/>
      </c>
    </row>
    <row r="61" ht="25.5" customHeight="1" s="327">
      <c r="A61" s="402" t="n">
        <v>47</v>
      </c>
      <c r="B61" s="372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402" t="inlineStr">
        <is>
          <t>маш.час</t>
        </is>
      </c>
      <c r="F61" s="402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402" t="n">
        <v>48</v>
      </c>
      <c r="B62" s="372" t="n"/>
      <c r="C62" s="297" t="inlineStr">
        <is>
          <t>91.21.22-491</t>
        </is>
      </c>
      <c r="D62" s="296" t="inlineStr">
        <is>
          <t>Шинотрубогиб</t>
        </is>
      </c>
      <c r="E62" s="402" t="inlineStr">
        <is>
          <t>маш.час</t>
        </is>
      </c>
      <c r="F62" s="402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402" t="n">
        <v>49</v>
      </c>
      <c r="B63" s="372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402" t="inlineStr">
        <is>
          <t>маш.час</t>
        </is>
      </c>
      <c r="F63" s="402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402" t="n">
        <v>50</v>
      </c>
      <c r="B64" s="372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402" t="inlineStr">
        <is>
          <t>маш.час</t>
        </is>
      </c>
      <c r="F64" s="402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402" t="n">
        <v>51</v>
      </c>
      <c r="B65" s="372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402" t="inlineStr">
        <is>
          <t>маш.час</t>
        </is>
      </c>
      <c r="F65" s="402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402" t="n">
        <v>52</v>
      </c>
      <c r="B66" s="372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402" t="inlineStr">
        <is>
          <t>маш.час</t>
        </is>
      </c>
      <c r="F66" s="402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402" t="n">
        <v>53</v>
      </c>
      <c r="B67" s="372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402" t="inlineStr">
        <is>
          <t>маш.час</t>
        </is>
      </c>
      <c r="F67" s="402" t="n">
        <v>2.13</v>
      </c>
      <c r="G67" s="294" t="n">
        <v>26.32</v>
      </c>
      <c r="H67" s="301">
        <f>ROUND(F67*G67,2)</f>
        <v/>
      </c>
    </row>
    <row r="68">
      <c r="A68" s="402" t="n">
        <v>54</v>
      </c>
      <c r="B68" s="372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402" t="inlineStr">
        <is>
          <t>маш.час</t>
        </is>
      </c>
      <c r="F68" s="402" t="n">
        <v>0.17</v>
      </c>
      <c r="G68" s="294" t="n">
        <v>312.21</v>
      </c>
      <c r="H68" s="301">
        <f>ROUND(F68*G68,2)</f>
        <v/>
      </c>
    </row>
    <row r="69">
      <c r="A69" s="402" t="n">
        <v>55</v>
      </c>
      <c r="B69" s="372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402" t="inlineStr">
        <is>
          <t>маш.час</t>
        </is>
      </c>
      <c r="F69" s="402" t="n">
        <v>0.43</v>
      </c>
      <c r="G69" s="294" t="n">
        <v>120.24</v>
      </c>
      <c r="H69" s="301">
        <f>ROUND(F69*G69,2)</f>
        <v/>
      </c>
    </row>
    <row r="70">
      <c r="A70" s="402" t="n">
        <v>56</v>
      </c>
      <c r="B70" s="372" t="n"/>
      <c r="C70" s="297" t="inlineStr">
        <is>
          <t>91.21.18-051</t>
        </is>
      </c>
      <c r="D70" s="296" t="inlineStr">
        <is>
          <t>Шкаф сушильный</t>
        </is>
      </c>
      <c r="E70" s="402" t="inlineStr">
        <is>
          <t>маш.час</t>
        </is>
      </c>
      <c r="F70" s="402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402" t="n">
        <v>57</v>
      </c>
      <c r="B71" s="372" t="n"/>
      <c r="C71" s="297" t="n">
        <v>330301</v>
      </c>
      <c r="D71" s="296" t="inlineStr">
        <is>
          <t>Машины шлифовальные: электрические</t>
        </is>
      </c>
      <c r="E71" s="402" t="inlineStr">
        <is>
          <t>маш.час</t>
        </is>
      </c>
      <c r="F71" s="402" t="n">
        <v>7.56</v>
      </c>
      <c r="G71" s="294" t="n">
        <v>5.13</v>
      </c>
      <c r="H71" s="301">
        <f>ROUND(F71*G71,2)</f>
        <v/>
      </c>
      <c r="L71" s="305" t="n"/>
    </row>
    <row r="72">
      <c r="A72" s="402" t="n">
        <v>58</v>
      </c>
      <c r="B72" s="372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402" t="inlineStr">
        <is>
          <t>маш.час</t>
        </is>
      </c>
      <c r="F72" s="402" t="n">
        <v>18.1</v>
      </c>
      <c r="G72" s="294" t="n">
        <v>1.82</v>
      </c>
      <c r="H72" s="301">
        <f>ROUND(F72*G72,2)</f>
        <v/>
      </c>
    </row>
    <row r="73">
      <c r="A73" s="402" t="n">
        <v>59</v>
      </c>
      <c r="B73" s="372" t="n"/>
      <c r="C73" s="297" t="inlineStr">
        <is>
          <t>91.07.04-001</t>
        </is>
      </c>
      <c r="D73" s="296" t="inlineStr">
        <is>
          <t>Вибратор глубинный</t>
        </is>
      </c>
      <c r="E73" s="402" t="inlineStr">
        <is>
          <t>маш.час</t>
        </is>
      </c>
      <c r="F73" s="402" t="n">
        <v>8.43</v>
      </c>
      <c r="G73" s="294" t="n">
        <v>1.9</v>
      </c>
      <c r="H73" s="301">
        <f>ROUND(F73*G73,2)</f>
        <v/>
      </c>
    </row>
    <row r="74">
      <c r="A74" s="402" t="n">
        <v>60</v>
      </c>
      <c r="B74" s="372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402" t="inlineStr">
        <is>
          <t>маш.час</t>
        </is>
      </c>
      <c r="F74" s="402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402" t="n">
        <v>61</v>
      </c>
      <c r="B75" s="372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402" t="inlineStr">
        <is>
          <t>маш.час</t>
        </is>
      </c>
      <c r="F75" s="402" t="n">
        <v>14.8</v>
      </c>
      <c r="G75" s="294" t="n">
        <v>0.9</v>
      </c>
      <c r="H75" s="301">
        <f>ROUND(F75*G75,2)</f>
        <v/>
      </c>
    </row>
    <row r="76">
      <c r="A76" s="402" t="n">
        <v>62</v>
      </c>
      <c r="B76" s="372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402" t="inlineStr">
        <is>
          <t>маш.час</t>
        </is>
      </c>
      <c r="F76" s="402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402" t="n">
        <v>63</v>
      </c>
      <c r="B77" s="372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402" t="inlineStr">
        <is>
          <t>маш.час</t>
        </is>
      </c>
      <c r="F77" s="402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402" t="n">
        <v>64</v>
      </c>
      <c r="B78" s="372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402" t="inlineStr">
        <is>
          <t>маш.час</t>
        </is>
      </c>
      <c r="F78" s="402" t="n">
        <v>0.31</v>
      </c>
      <c r="G78" s="294" t="n">
        <v>36.9</v>
      </c>
      <c r="H78" s="301">
        <f>ROUND(F78*G78,2)</f>
        <v/>
      </c>
      <c r="L78" s="305" t="n"/>
    </row>
    <row r="79">
      <c r="A79" s="402" t="n">
        <v>65</v>
      </c>
      <c r="B79" s="372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402" t="inlineStr">
        <is>
          <t>маш.час</t>
        </is>
      </c>
      <c r="F79" s="402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402" t="n">
        <v>66</v>
      </c>
      <c r="B80" s="372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402" t="inlineStr">
        <is>
          <t>маш.час</t>
        </is>
      </c>
      <c r="F80" s="402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402" t="n">
        <v>67</v>
      </c>
      <c r="B81" s="372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402" t="inlineStr">
        <is>
          <t>маш.час</t>
        </is>
      </c>
      <c r="F81" s="402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402" t="n">
        <v>68</v>
      </c>
      <c r="B82" s="372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402" t="inlineStr">
        <is>
          <t>маш.час</t>
        </is>
      </c>
      <c r="F82" s="402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402" t="n">
        <v>69</v>
      </c>
      <c r="B83" s="372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402" t="inlineStr">
        <is>
          <t>маш.час</t>
        </is>
      </c>
      <c r="F83" s="402" t="n">
        <v>0.32</v>
      </c>
      <c r="G83" s="294" t="n">
        <v>12.24</v>
      </c>
      <c r="H83" s="301">
        <f>ROUND(F83*G83,2)</f>
        <v/>
      </c>
    </row>
    <row r="84">
      <c r="A84" s="402" t="n">
        <v>70</v>
      </c>
      <c r="B84" s="372" t="n"/>
      <c r="C84" s="297" t="n">
        <v>331532</v>
      </c>
      <c r="D84" s="296" t="inlineStr">
        <is>
          <t>Пила: цепная электрическая</t>
        </is>
      </c>
      <c r="E84" s="402" t="inlineStr">
        <is>
          <t>маш.час</t>
        </is>
      </c>
      <c r="F84" s="402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402" t="n">
        <v>71</v>
      </c>
      <c r="B85" s="372" t="n"/>
      <c r="C85" s="297" t="inlineStr">
        <is>
          <t>91.08.09-025</t>
        </is>
      </c>
      <c r="D85" s="296" t="inlineStr">
        <is>
          <t>Трамбовки электрические</t>
        </is>
      </c>
      <c r="E85" s="402" t="inlineStr">
        <is>
          <t>маш.час</t>
        </is>
      </c>
      <c r="F85" s="402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402" t="n">
        <v>72</v>
      </c>
      <c r="B86" s="372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402" t="inlineStr">
        <is>
          <t>маш.час</t>
        </is>
      </c>
      <c r="F86" s="402" t="n">
        <v>0.02</v>
      </c>
      <c r="G86" s="294" t="n">
        <v>1.7</v>
      </c>
      <c r="H86" s="301">
        <f>ROUND(F86*G86,2)</f>
        <v/>
      </c>
    </row>
    <row r="87" ht="15" customHeight="1" s="327">
      <c r="A87" s="370" t="inlineStr">
        <is>
          <t>Оборудование</t>
        </is>
      </c>
      <c r="B87" s="447" t="n"/>
      <c r="C87" s="447" t="n"/>
      <c r="D87" s="447" t="n"/>
      <c r="E87" s="448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70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402" t="inlineStr">
        <is>
          <t>комплект (2 трансформатора)</t>
        </is>
      </c>
      <c r="F88" s="402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70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402" t="inlineStr">
        <is>
          <t>шт</t>
        </is>
      </c>
      <c r="F89" s="402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70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402" t="inlineStr">
        <is>
          <t>шт</t>
        </is>
      </c>
      <c r="F90" s="402" t="n">
        <v>6</v>
      </c>
      <c r="G90" s="301" t="n">
        <v>419</v>
      </c>
      <c r="H90" s="301">
        <f>ROUND(F90*G90,2)</f>
        <v/>
      </c>
      <c r="I90" s="290" t="n"/>
    </row>
    <row r="91">
      <c r="A91" s="371" t="inlineStr">
        <is>
          <t>Материалы</t>
        </is>
      </c>
      <c r="B91" s="447" t="n"/>
      <c r="C91" s="447" t="n"/>
      <c r="D91" s="447" t="n"/>
      <c r="E91" s="448" t="n"/>
      <c r="F91" s="371" t="n"/>
      <c r="G91" s="261" t="n"/>
      <c r="H91" s="291">
        <f>SUM(H92:H258)</f>
        <v/>
      </c>
    </row>
    <row r="92" ht="63.75" customHeight="1" s="327">
      <c r="A92" s="288" t="n">
        <v>76</v>
      </c>
      <c r="B92" s="372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402" t="inlineStr">
        <is>
          <t>шт</t>
        </is>
      </c>
      <c r="F92" s="402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72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402" t="inlineStr">
        <is>
          <t>м3</t>
        </is>
      </c>
      <c r="F93" s="402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72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402" t="inlineStr">
        <is>
          <t>м3</t>
        </is>
      </c>
      <c r="F94" s="402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72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402" t="inlineStr">
        <is>
          <t>м3</t>
        </is>
      </c>
      <c r="F95" s="402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72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402" t="inlineStr">
        <is>
          <t>м</t>
        </is>
      </c>
      <c r="F96" s="402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72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402" t="inlineStr">
        <is>
          <t>т</t>
        </is>
      </c>
      <c r="F97" s="402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72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402" t="inlineStr">
        <is>
          <t>т</t>
        </is>
      </c>
      <c r="F98" s="402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72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402" t="inlineStr">
        <is>
          <t>м3</t>
        </is>
      </c>
      <c r="F99" s="402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72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402" t="inlineStr">
        <is>
          <t>шт</t>
        </is>
      </c>
      <c r="F100" s="402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72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402" t="inlineStr">
        <is>
          <t>т</t>
        </is>
      </c>
      <c r="F101" s="402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72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402" t="inlineStr">
        <is>
          <t>т</t>
        </is>
      </c>
      <c r="F102" s="402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72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402" t="inlineStr">
        <is>
          <t>м3</t>
        </is>
      </c>
      <c r="F103" s="402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72" t="n"/>
      <c r="C104" s="297" t="inlineStr">
        <is>
          <t>01.7.03.04-0001</t>
        </is>
      </c>
      <c r="D104" s="296" t="inlineStr">
        <is>
          <t>Электроэнергия</t>
        </is>
      </c>
      <c r="E104" s="402" t="inlineStr">
        <is>
          <t>кВт-ч</t>
        </is>
      </c>
      <c r="F104" s="402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72" t="n"/>
      <c r="C105" s="297" t="inlineStr">
        <is>
          <t>01.3.03.08-0021</t>
        </is>
      </c>
      <c r="D105" s="296" t="inlineStr">
        <is>
          <t>Углекислота</t>
        </is>
      </c>
      <c r="E105" s="402" t="inlineStr">
        <is>
          <t>кг</t>
        </is>
      </c>
      <c r="F105" s="402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2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402" t="inlineStr">
        <is>
          <t>шт.</t>
        </is>
      </c>
      <c r="F106" s="402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72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402" t="inlineStr">
        <is>
          <t>м</t>
        </is>
      </c>
      <c r="F107" s="402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72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402" t="inlineStr">
        <is>
          <t>шт.</t>
        </is>
      </c>
      <c r="F108" s="402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72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402" t="inlineStr">
        <is>
          <t>т</t>
        </is>
      </c>
      <c r="F109" s="402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72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402" t="inlineStr">
        <is>
          <t>шт.</t>
        </is>
      </c>
      <c r="F110" s="402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72" t="n"/>
      <c r="C111" s="297" t="inlineStr">
        <is>
          <t>07.2.07.13-0012</t>
        </is>
      </c>
      <c r="D111" s="296" t="inlineStr">
        <is>
          <t>Балки промежуточные</t>
        </is>
      </c>
      <c r="E111" s="402" t="inlineStr">
        <is>
          <t>т</t>
        </is>
      </c>
      <c r="F111" s="402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72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402" t="inlineStr">
        <is>
          <t>т</t>
        </is>
      </c>
      <c r="F112" s="402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72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402" t="inlineStr">
        <is>
          <t>т</t>
        </is>
      </c>
      <c r="F113" s="402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72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402" t="inlineStr">
        <is>
          <t>шт</t>
        </is>
      </c>
      <c r="F114" s="402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72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402" t="inlineStr">
        <is>
          <t>т</t>
        </is>
      </c>
      <c r="F115" s="402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72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402" t="inlineStr">
        <is>
          <t>т</t>
        </is>
      </c>
      <c r="F116" s="402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72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402" t="inlineStr">
        <is>
          <t>шт.</t>
        </is>
      </c>
      <c r="F117" s="402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72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402" t="inlineStr">
        <is>
          <t>т</t>
        </is>
      </c>
      <c r="F118" s="402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72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402" t="inlineStr">
        <is>
          <t>м3</t>
        </is>
      </c>
      <c r="F119" s="402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72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402" t="inlineStr">
        <is>
          <t>шт</t>
        </is>
      </c>
      <c r="F120" s="402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72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402" t="inlineStr">
        <is>
          <t>кг</t>
        </is>
      </c>
      <c r="F121" s="402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72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402" t="inlineStr">
        <is>
          <t>т</t>
        </is>
      </c>
      <c r="F122" s="402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72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402" t="inlineStr">
        <is>
          <t>т</t>
        </is>
      </c>
      <c r="F123" s="402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72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402" t="inlineStr">
        <is>
          <t>т</t>
        </is>
      </c>
      <c r="F124" s="402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72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402" t="inlineStr">
        <is>
          <t>т</t>
        </is>
      </c>
      <c r="F125" s="402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72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402" t="inlineStr">
        <is>
          <t>руб.</t>
        </is>
      </c>
      <c r="F126" s="402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72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402" t="inlineStr">
        <is>
          <t>м3</t>
        </is>
      </c>
      <c r="F127" s="402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72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402" t="inlineStr">
        <is>
          <t>шт</t>
        </is>
      </c>
      <c r="F128" s="402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72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402" t="inlineStr">
        <is>
          <t>кг</t>
        </is>
      </c>
      <c r="F129" s="402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72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402" t="inlineStr">
        <is>
          <t>м3</t>
        </is>
      </c>
      <c r="F130" s="402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72" t="n"/>
      <c r="C131" s="297" t="inlineStr">
        <is>
          <t>08.1.02.06-0041</t>
        </is>
      </c>
      <c r="D131" s="296" t="inlineStr">
        <is>
          <t>Люки чугунные легкие</t>
        </is>
      </c>
      <c r="E131" s="402" t="inlineStr">
        <is>
          <t>шт.</t>
        </is>
      </c>
      <c r="F131" s="402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72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402" t="inlineStr">
        <is>
          <t>шт.</t>
        </is>
      </c>
      <c r="F132" s="402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72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402" t="inlineStr">
        <is>
          <t>шт.</t>
        </is>
      </c>
      <c r="F133" s="402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72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402" t="inlineStr">
        <is>
          <t>м3</t>
        </is>
      </c>
      <c r="F134" s="402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72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402" t="inlineStr">
        <is>
          <t>т</t>
        </is>
      </c>
      <c r="F135" s="402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72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402" t="inlineStr">
        <is>
          <t>т</t>
        </is>
      </c>
      <c r="F136" s="402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72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402" t="inlineStr">
        <is>
          <t>шт.</t>
        </is>
      </c>
      <c r="F137" s="402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72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402" t="inlineStr">
        <is>
          <t>шт.</t>
        </is>
      </c>
      <c r="F138" s="402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72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402" t="inlineStr">
        <is>
          <t>м</t>
        </is>
      </c>
      <c r="F139" s="402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72" t="n"/>
      <c r="C140" s="297" t="inlineStr">
        <is>
          <t>01.7.03.01-0001</t>
        </is>
      </c>
      <c r="D140" s="296" t="inlineStr">
        <is>
          <t>Вода</t>
        </is>
      </c>
      <c r="E140" s="402" t="inlineStr">
        <is>
          <t>м3</t>
        </is>
      </c>
      <c r="F140" s="402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72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402" t="inlineStr">
        <is>
          <t>шт.</t>
        </is>
      </c>
      <c r="F141" s="402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72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402" t="inlineStr">
        <is>
          <t>т</t>
        </is>
      </c>
      <c r="F142" s="402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72" t="n"/>
      <c r="C143" s="297" t="inlineStr">
        <is>
          <t>18.5.08.09-0001</t>
        </is>
      </c>
      <c r="D143" s="296" t="inlineStr">
        <is>
          <t>Патрубки</t>
        </is>
      </c>
      <c r="E143" s="402" t="inlineStr">
        <is>
          <t>10 шт</t>
        </is>
      </c>
      <c r="F143" s="402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72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402" t="inlineStr">
        <is>
          <t>шт.</t>
        </is>
      </c>
      <c r="F144" s="402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72" t="n"/>
      <c r="C145" s="297" t="inlineStr">
        <is>
          <t>01.7.20.08-0031</t>
        </is>
      </c>
      <c r="D145" s="296" t="inlineStr">
        <is>
          <t>Бязь суровая арт. 6804</t>
        </is>
      </c>
      <c r="E145" s="402" t="inlineStr">
        <is>
          <t>10 м2</t>
        </is>
      </c>
      <c r="F145" s="402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72" t="n"/>
      <c r="C146" s="297" t="inlineStr">
        <is>
          <t>14.4.02.09-0301</t>
        </is>
      </c>
      <c r="D146" s="296" t="inlineStr">
        <is>
          <t>Краска "Цинол"</t>
        </is>
      </c>
      <c r="E146" s="402" t="inlineStr">
        <is>
          <t>кг</t>
        </is>
      </c>
      <c r="F146" s="402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72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402" t="inlineStr">
        <is>
          <t>т</t>
        </is>
      </c>
      <c r="F147" s="402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72" t="n"/>
      <c r="C148" s="297" t="inlineStr">
        <is>
          <t>14.4.02.09-0001</t>
        </is>
      </c>
      <c r="D148" s="296" t="inlineStr">
        <is>
          <t>Краска</t>
        </is>
      </c>
      <c r="E148" s="402" t="inlineStr">
        <is>
          <t>кг</t>
        </is>
      </c>
      <c r="F148" s="402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72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402" t="inlineStr">
        <is>
          <t>шт.</t>
        </is>
      </c>
      <c r="F149" s="402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72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402" t="inlineStr">
        <is>
          <t>шт.</t>
        </is>
      </c>
      <c r="F150" s="402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72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402" t="inlineStr">
        <is>
          <t>м2</t>
        </is>
      </c>
      <c r="F151" s="402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72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402" t="inlineStr">
        <is>
          <t>т</t>
        </is>
      </c>
      <c r="F152" s="402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72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402" t="inlineStr">
        <is>
          <t>т</t>
        </is>
      </c>
      <c r="F153" s="402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72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402" t="inlineStr">
        <is>
          <t>шт.</t>
        </is>
      </c>
      <c r="F154" s="402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72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402" t="inlineStr">
        <is>
          <t>м</t>
        </is>
      </c>
      <c r="F155" s="402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72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402" t="inlineStr">
        <is>
          <t>т</t>
        </is>
      </c>
      <c r="F156" s="402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72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402" t="inlineStr">
        <is>
          <t>кг</t>
        </is>
      </c>
      <c r="F157" s="402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72" t="n"/>
      <c r="C158" s="297" t="inlineStr">
        <is>
          <t>01.7.15.10-0053</t>
        </is>
      </c>
      <c r="D158" s="296" t="inlineStr">
        <is>
          <t>Скобы: металлические</t>
        </is>
      </c>
      <c r="E158" s="402" t="inlineStr">
        <is>
          <t>кг</t>
        </is>
      </c>
      <c r="F158" s="402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72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402" t="inlineStr">
        <is>
          <t>100 шт</t>
        </is>
      </c>
      <c r="F159" s="402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72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402" t="inlineStr">
        <is>
          <t>м2</t>
        </is>
      </c>
      <c r="F160" s="402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72" t="n"/>
      <c r="C161" s="297" t="inlineStr">
        <is>
          <t>25.2.01.01-0001</t>
        </is>
      </c>
      <c r="D161" s="296" t="inlineStr">
        <is>
          <t>Бирки-оконцеватели</t>
        </is>
      </c>
      <c r="E161" s="402" t="inlineStr">
        <is>
          <t>100 шт</t>
        </is>
      </c>
      <c r="F161" s="402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72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402" t="inlineStr">
        <is>
          <t>кг</t>
        </is>
      </c>
      <c r="F162" s="402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72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402" t="inlineStr">
        <is>
          <t>т</t>
        </is>
      </c>
      <c r="F163" s="402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72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402" t="inlineStr">
        <is>
          <t>т</t>
        </is>
      </c>
      <c r="F164" s="402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72" t="n"/>
      <c r="C165" s="297" t="inlineStr">
        <is>
          <t>20.2.09.13-0011</t>
        </is>
      </c>
      <c r="D165" s="296" t="inlineStr">
        <is>
          <t>Муфта</t>
        </is>
      </c>
      <c r="E165" s="402" t="inlineStr">
        <is>
          <t>шт</t>
        </is>
      </c>
      <c r="F165" s="402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72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402" t="inlineStr">
        <is>
          <t>т</t>
        </is>
      </c>
      <c r="F166" s="402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72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402" t="inlineStr">
        <is>
          <t>шт.</t>
        </is>
      </c>
      <c r="F167" s="402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72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402" t="inlineStr">
        <is>
          <t>т</t>
        </is>
      </c>
      <c r="F168" s="402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72" t="n"/>
      <c r="C169" s="297" t="inlineStr">
        <is>
          <t>01.7.17.11-0001</t>
        </is>
      </c>
      <c r="D169" s="296" t="inlineStr">
        <is>
          <t>Бумага шлифовальная</t>
        </is>
      </c>
      <c r="E169" s="402" t="inlineStr">
        <is>
          <t>кг</t>
        </is>
      </c>
      <c r="F169" s="402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72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402" t="inlineStr">
        <is>
          <t>м3</t>
        </is>
      </c>
      <c r="F170" s="402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72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402" t="inlineStr">
        <is>
          <t>т</t>
        </is>
      </c>
      <c r="F171" s="402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72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402" t="inlineStr">
        <is>
          <t>м3</t>
        </is>
      </c>
      <c r="F172" s="402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72" t="n"/>
      <c r="C173" s="297" t="inlineStr">
        <is>
          <t>14.4.04.08-0003</t>
        </is>
      </c>
      <c r="D173" s="296" t="inlineStr">
        <is>
          <t>Эмаль ПФ-115 серая</t>
        </is>
      </c>
      <c r="E173" s="402" t="inlineStr">
        <is>
          <t>т</t>
        </is>
      </c>
      <c r="F173" s="402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72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402" t="inlineStr">
        <is>
          <t>шт.</t>
        </is>
      </c>
      <c r="F174" s="402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72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402" t="inlineStr">
        <is>
          <t>10 м</t>
        </is>
      </c>
      <c r="F175" s="402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72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402" t="inlineStr">
        <is>
          <t>м3</t>
        </is>
      </c>
      <c r="F176" s="402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72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402" t="inlineStr">
        <is>
          <t>т</t>
        </is>
      </c>
      <c r="F177" s="402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72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402" t="inlineStr">
        <is>
          <t>т</t>
        </is>
      </c>
      <c r="F178" s="402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72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402" t="inlineStr">
        <is>
          <t>т</t>
        </is>
      </c>
      <c r="F179" s="402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72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402" t="inlineStr">
        <is>
          <t>шт.</t>
        </is>
      </c>
      <c r="F180" s="402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72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402" t="inlineStr">
        <is>
          <t>т</t>
        </is>
      </c>
      <c r="F181" s="402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72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402" t="inlineStr">
        <is>
          <t>кг</t>
        </is>
      </c>
      <c r="F182" s="402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72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402" t="inlineStr">
        <is>
          <t>м3</t>
        </is>
      </c>
      <c r="F183" s="402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72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402" t="inlineStr">
        <is>
          <t>м3</t>
        </is>
      </c>
      <c r="F184" s="402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72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402" t="inlineStr">
        <is>
          <t>м3</t>
        </is>
      </c>
      <c r="F185" s="402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72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402" t="inlineStr">
        <is>
          <t>кг</t>
        </is>
      </c>
      <c r="F186" s="402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72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402" t="inlineStr">
        <is>
          <t>т</t>
        </is>
      </c>
      <c r="F187" s="402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72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402" t="inlineStr">
        <is>
          <t>т</t>
        </is>
      </c>
      <c r="F188" s="402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72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402" t="inlineStr">
        <is>
          <t>м3</t>
        </is>
      </c>
      <c r="F189" s="402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72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402" t="inlineStr">
        <is>
          <t>шт.</t>
        </is>
      </c>
      <c r="F190" s="402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72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402" t="inlineStr">
        <is>
          <t>т</t>
        </is>
      </c>
      <c r="F191" s="402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72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402" t="inlineStr">
        <is>
          <t>т</t>
        </is>
      </c>
      <c r="F192" s="402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72" t="n"/>
      <c r="C193" s="297" t="inlineStr">
        <is>
          <t>01.7.15.11-0026</t>
        </is>
      </c>
      <c r="D193" s="296" t="inlineStr">
        <is>
          <t>Шайбы квадратные</t>
        </is>
      </c>
      <c r="E193" s="402" t="inlineStr">
        <is>
          <t>100 шт</t>
        </is>
      </c>
      <c r="F193" s="402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72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402" t="inlineStr">
        <is>
          <t>м</t>
        </is>
      </c>
      <c r="F194" s="402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72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402" t="inlineStr">
        <is>
          <t>т</t>
        </is>
      </c>
      <c r="F195" s="402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72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402" t="inlineStr">
        <is>
          <t>т</t>
        </is>
      </c>
      <c r="F196" s="402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72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402" t="inlineStr">
        <is>
          <t>м3</t>
        </is>
      </c>
      <c r="F197" s="402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72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402" t="inlineStr">
        <is>
          <t>т</t>
        </is>
      </c>
      <c r="F198" s="402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72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402" t="inlineStr">
        <is>
          <t>м3</t>
        </is>
      </c>
      <c r="F199" s="402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72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402" t="inlineStr">
        <is>
          <t>т</t>
        </is>
      </c>
      <c r="F200" s="402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72" t="n"/>
      <c r="C201" s="297" t="inlineStr">
        <is>
          <t>101-1705</t>
        </is>
      </c>
      <c r="D201" s="296" t="inlineStr">
        <is>
          <t>Пакля пропитанная</t>
        </is>
      </c>
      <c r="E201" s="402" t="inlineStr">
        <is>
          <t>кг</t>
        </is>
      </c>
      <c r="F201" s="402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72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402" t="inlineStr">
        <is>
          <t>т</t>
        </is>
      </c>
      <c r="F202" s="402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72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402" t="inlineStr">
        <is>
          <t>10 шт</t>
        </is>
      </c>
      <c r="F203" s="402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72" t="n"/>
      <c r="C204" s="297" t="inlineStr">
        <is>
          <t>01.7.15.06-0111</t>
        </is>
      </c>
      <c r="D204" s="296" t="inlineStr">
        <is>
          <t>Гвозди строительные</t>
        </is>
      </c>
      <c r="E204" s="402" t="inlineStr">
        <is>
          <t>т</t>
        </is>
      </c>
      <c r="F204" s="402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72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402" t="inlineStr">
        <is>
          <t>м3</t>
        </is>
      </c>
      <c r="F205" s="402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72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402" t="inlineStr">
        <is>
          <t>м3</t>
        </is>
      </c>
      <c r="F206" s="402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72" t="n"/>
      <c r="C207" s="297" t="inlineStr">
        <is>
          <t>101-2467</t>
        </is>
      </c>
      <c r="D207" s="296" t="inlineStr">
        <is>
          <t>Растворитель марки: Р-4</t>
        </is>
      </c>
      <c r="E207" s="402" t="inlineStr">
        <is>
          <t>т</t>
        </is>
      </c>
      <c r="F207" s="402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72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402" t="inlineStr">
        <is>
          <t>т</t>
        </is>
      </c>
      <c r="F208" s="402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72" t="n"/>
      <c r="C209" s="297" t="inlineStr">
        <is>
          <t>101-1805</t>
        </is>
      </c>
      <c r="D209" s="296" t="inlineStr">
        <is>
          <t>Гвозди строительные</t>
        </is>
      </c>
      <c r="E209" s="402" t="inlineStr">
        <is>
          <t>т</t>
        </is>
      </c>
      <c r="F209" s="402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72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402" t="inlineStr">
        <is>
          <t>кг</t>
        </is>
      </c>
      <c r="F210" s="402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72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402" t="inlineStr">
        <is>
          <t>т</t>
        </is>
      </c>
      <c r="F211" s="402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72" t="n"/>
      <c r="C212" s="297" t="inlineStr">
        <is>
          <t>101-2562</t>
        </is>
      </c>
      <c r="D212" s="296" t="inlineStr">
        <is>
          <t>Флюс: АН-47</t>
        </is>
      </c>
      <c r="E212" s="402" t="inlineStr">
        <is>
          <t>т</t>
        </is>
      </c>
      <c r="F212" s="402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72" t="n"/>
      <c r="C213" s="297" t="inlineStr">
        <is>
          <t>101-1668</t>
        </is>
      </c>
      <c r="D213" s="296" t="inlineStr">
        <is>
          <t>Рогожа</t>
        </is>
      </c>
      <c r="E213" s="402" t="inlineStr">
        <is>
          <t>м2</t>
        </is>
      </c>
      <c r="F213" s="402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72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402" t="inlineStr">
        <is>
          <t>т</t>
        </is>
      </c>
      <c r="F214" s="402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72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402" t="inlineStr">
        <is>
          <t>т</t>
        </is>
      </c>
      <c r="F215" s="402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72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402" t="inlineStr">
        <is>
          <t>т</t>
        </is>
      </c>
      <c r="F216" s="402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72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402" t="inlineStr">
        <is>
          <t>т</t>
        </is>
      </c>
      <c r="F217" s="402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72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402" t="inlineStr">
        <is>
          <t>м3</t>
        </is>
      </c>
      <c r="F218" s="402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72" t="n"/>
      <c r="C219" s="297" t="inlineStr">
        <is>
          <t>01.7.07.20-0002</t>
        </is>
      </c>
      <c r="D219" s="296" t="inlineStr">
        <is>
          <t>Тальк молотый, сорт I</t>
        </is>
      </c>
      <c r="E219" s="402" t="inlineStr">
        <is>
          <t>т</t>
        </is>
      </c>
      <c r="F219" s="402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72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402" t="inlineStr">
        <is>
          <t>кг</t>
        </is>
      </c>
      <c r="F220" s="402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72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402" t="inlineStr">
        <is>
          <t>м3</t>
        </is>
      </c>
      <c r="F221" s="402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72" t="n"/>
      <c r="C222" s="297" t="inlineStr">
        <is>
          <t>101-2611</t>
        </is>
      </c>
      <c r="D222" s="296" t="inlineStr">
        <is>
          <t>Опалубка металлическая</t>
        </is>
      </c>
      <c r="E222" s="402" t="inlineStr">
        <is>
          <t>т</t>
        </is>
      </c>
      <c r="F222" s="402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72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402" t="inlineStr">
        <is>
          <t>кг</t>
        </is>
      </c>
      <c r="F223" s="402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72" t="n"/>
      <c r="C224" s="297" t="inlineStr">
        <is>
          <t>01.7.06.12-0004</t>
        </is>
      </c>
      <c r="D224" s="296" t="inlineStr">
        <is>
          <t>Лента киперная 40 мм</t>
        </is>
      </c>
      <c r="E224" s="402" t="inlineStr">
        <is>
          <t>100 м</t>
        </is>
      </c>
      <c r="F224" s="402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72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402" t="inlineStr">
        <is>
          <t>м3</t>
        </is>
      </c>
      <c r="F225" s="402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72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402" t="inlineStr">
        <is>
          <t>кг</t>
        </is>
      </c>
      <c r="F226" s="402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72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402" t="inlineStr">
        <is>
          <t>100 шт</t>
        </is>
      </c>
      <c r="F227" s="402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72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402" t="inlineStr">
        <is>
          <t>т</t>
        </is>
      </c>
      <c r="F228" s="402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72" t="n"/>
      <c r="C229" s="297" t="inlineStr">
        <is>
          <t>402-0064</t>
        </is>
      </c>
      <c r="D229" s="296" t="inlineStr">
        <is>
          <t>Раствор асбоцементный</t>
        </is>
      </c>
      <c r="E229" s="402" t="inlineStr">
        <is>
          <t>м3</t>
        </is>
      </c>
      <c r="F229" s="402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72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402" t="inlineStr">
        <is>
          <t>м3</t>
        </is>
      </c>
      <c r="F230" s="402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72" t="n"/>
      <c r="C231" s="297" t="inlineStr">
        <is>
          <t>14.1.02.01-0002</t>
        </is>
      </c>
      <c r="D231" s="296" t="inlineStr">
        <is>
          <t>Клей БМК-5к</t>
        </is>
      </c>
      <c r="E231" s="402" t="inlineStr">
        <is>
          <t>кг</t>
        </is>
      </c>
      <c r="F231" s="402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72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402" t="inlineStr">
        <is>
          <t>т</t>
        </is>
      </c>
      <c r="F232" s="402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72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402" t="inlineStr">
        <is>
          <t>т</t>
        </is>
      </c>
      <c r="F233" s="402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72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402" t="inlineStr">
        <is>
          <t>шт.</t>
        </is>
      </c>
      <c r="F234" s="402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72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402" t="inlineStr">
        <is>
          <t>м3</t>
        </is>
      </c>
      <c r="F235" s="402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72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402" t="inlineStr">
        <is>
          <t>т</t>
        </is>
      </c>
      <c r="F236" s="402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72" t="n"/>
      <c r="C237" s="297" t="inlineStr">
        <is>
          <t>20.2.02.01-0019</t>
        </is>
      </c>
      <c r="D237" s="296" t="inlineStr">
        <is>
          <t>Втулки изолирующие</t>
        </is>
      </c>
      <c r="E237" s="402" t="inlineStr">
        <is>
          <t>1000 шт</t>
        </is>
      </c>
      <c r="F237" s="402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72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402" t="inlineStr">
        <is>
          <t>10 м</t>
        </is>
      </c>
      <c r="F238" s="402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72" t="n"/>
      <c r="C239" s="297" t="inlineStr">
        <is>
          <t>14.5.09.11-0101</t>
        </is>
      </c>
      <c r="D239" s="296" t="inlineStr">
        <is>
          <t>Уайт-спирит</t>
        </is>
      </c>
      <c r="E239" s="402" t="inlineStr">
        <is>
          <t>т</t>
        </is>
      </c>
      <c r="F239" s="402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72" t="n"/>
      <c r="C240" s="297" t="inlineStr">
        <is>
          <t>20.2.02.01-0012</t>
        </is>
      </c>
      <c r="D240" s="296" t="inlineStr">
        <is>
          <t>Втулки В22</t>
        </is>
      </c>
      <c r="E240" s="402" t="inlineStr">
        <is>
          <t>1000 шт</t>
        </is>
      </c>
      <c r="F240" s="402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72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402" t="inlineStr">
        <is>
          <t>100 шт</t>
        </is>
      </c>
      <c r="F241" s="402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72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402" t="inlineStr">
        <is>
          <t>т</t>
        </is>
      </c>
      <c r="F242" s="402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72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402" t="inlineStr">
        <is>
          <t>т</t>
        </is>
      </c>
      <c r="F243" s="402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72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402" t="inlineStr">
        <is>
          <t>100 шт</t>
        </is>
      </c>
      <c r="F244" s="402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72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402" t="inlineStr">
        <is>
          <t>т</t>
        </is>
      </c>
      <c r="F245" s="402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72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402" t="inlineStr">
        <is>
          <t>100 шт</t>
        </is>
      </c>
      <c r="F246" s="402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72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402" t="inlineStr">
        <is>
          <t>т</t>
        </is>
      </c>
      <c r="F247" s="402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72" t="n"/>
      <c r="C248" s="297" t="inlineStr">
        <is>
          <t>20.2.02.02-0011</t>
        </is>
      </c>
      <c r="D248" s="296" t="inlineStr">
        <is>
          <t>Заглушки</t>
        </is>
      </c>
      <c r="E248" s="402" t="inlineStr">
        <is>
          <t>10 шт</t>
        </is>
      </c>
      <c r="F248" s="402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72" t="n"/>
      <c r="C249" s="297" t="inlineStr">
        <is>
          <t>14.4.03.03-0002</t>
        </is>
      </c>
      <c r="D249" s="296" t="inlineStr">
        <is>
          <t>Лак битумный: БТ-123</t>
        </is>
      </c>
      <c r="E249" s="402" t="inlineStr">
        <is>
          <t>т</t>
        </is>
      </c>
      <c r="F249" s="402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72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402" t="inlineStr">
        <is>
          <t>т</t>
        </is>
      </c>
      <c r="F250" s="402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72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402" t="inlineStr">
        <is>
          <t>т</t>
        </is>
      </c>
      <c r="F251" s="402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72" t="n"/>
      <c r="C252" s="297" t="inlineStr">
        <is>
          <t>01.7.06.11-0021</t>
        </is>
      </c>
      <c r="D252" s="296" t="inlineStr">
        <is>
          <t>Лента ФУМ</t>
        </is>
      </c>
      <c r="E252" s="402" t="inlineStr">
        <is>
          <t>кг</t>
        </is>
      </c>
      <c r="F252" s="402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72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402" t="inlineStr">
        <is>
          <t>м3</t>
        </is>
      </c>
      <c r="F253" s="402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72" t="n"/>
      <c r="C254" s="297" t="inlineStr">
        <is>
          <t>01.7.11.07-0227</t>
        </is>
      </c>
      <c r="D254" s="296" t="inlineStr">
        <is>
          <t>Электроды: УОНИ 13/45</t>
        </is>
      </c>
      <c r="E254" s="402" t="inlineStr">
        <is>
          <t>кг</t>
        </is>
      </c>
      <c r="F254" s="402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72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402" t="inlineStr">
        <is>
          <t>10 м</t>
        </is>
      </c>
      <c r="F255" s="402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72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402" t="inlineStr">
        <is>
          <t>м3</t>
        </is>
      </c>
      <c r="F256" s="402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72" t="n"/>
      <c r="C257" s="297" t="inlineStr">
        <is>
          <t>01.7.20.08-0051</t>
        </is>
      </c>
      <c r="D257" s="296" t="inlineStr">
        <is>
          <t>Ветошь</t>
        </is>
      </c>
      <c r="E257" s="402" t="inlineStr">
        <is>
          <t>кг</t>
        </is>
      </c>
      <c r="F257" s="402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72" t="n"/>
      <c r="C258" s="297" t="inlineStr">
        <is>
          <t>01.7.03.01-0001</t>
        </is>
      </c>
      <c r="D258" s="296" t="inlineStr">
        <is>
          <t>Вода</t>
        </is>
      </c>
      <c r="E258" s="402" t="inlineStr">
        <is>
          <t>м3</t>
        </is>
      </c>
      <c r="F258" s="402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7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50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9" t="inlineStr">
        <is>
          <t>Наименование разрабатываемого показателя УНЦ — Ячейка двухобмоточного трансформатора Т110/НН, мощность 10 МВА</t>
        </is>
      </c>
    </row>
    <row r="8">
      <c r="B8" s="377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7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78" zoomScale="85" workbookViewId="0">
      <selection activeCell="H263" sqref="H263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92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50" t="inlineStr">
        <is>
          <t>Расчет стоимости СМР и оборудования</t>
        </is>
      </c>
    </row>
    <row r="5" ht="12.75" customFormat="1" customHeight="1" s="332">
      <c r="A5" s="350" t="n"/>
      <c r="B5" s="350" t="n"/>
      <c r="C5" s="404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96" t="inlineStr">
        <is>
          <t xml:space="preserve">Ячейка двухобмоточного трансформатора Т110/НН, мощность 10 МВА </t>
        </is>
      </c>
    </row>
    <row r="7" ht="12.75" customFormat="1" customHeight="1" s="332">
      <c r="A7" s="353" t="inlineStr">
        <is>
          <t>Единица измерения  — 1 ячейка</t>
        </is>
      </c>
      <c r="I7" s="359" t="n"/>
      <c r="J7" s="359" t="n"/>
    </row>
    <row r="8" ht="13.7" customFormat="1" customHeight="1" s="332">
      <c r="A8" s="353" t="n"/>
    </row>
    <row r="9" ht="27" customHeight="1" s="327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48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48" t="n"/>
      <c r="K9" s="339" t="n"/>
      <c r="L9" s="339" t="n"/>
      <c r="M9" s="339" t="n"/>
      <c r="N9" s="339" t="n"/>
    </row>
    <row r="10" ht="28.5" customHeight="1" s="327">
      <c r="A10" s="450" t="n"/>
      <c r="B10" s="450" t="n"/>
      <c r="C10" s="450" t="n"/>
      <c r="D10" s="450" t="n"/>
      <c r="E10" s="450" t="n"/>
      <c r="F10" s="384" t="inlineStr">
        <is>
          <t>на ед. изм.</t>
        </is>
      </c>
      <c r="G10" s="384" t="inlineStr">
        <is>
          <t>общая</t>
        </is>
      </c>
      <c r="H10" s="450" t="n"/>
      <c r="I10" s="384" t="inlineStr">
        <is>
          <t>на ед. изм.</t>
        </is>
      </c>
      <c r="J10" s="384" t="inlineStr">
        <is>
          <t>общая</t>
        </is>
      </c>
      <c r="K10" s="339" t="n"/>
      <c r="L10" s="339" t="n"/>
      <c r="M10" s="339" t="n"/>
      <c r="N10" s="339" t="n"/>
    </row>
    <row r="11" s="327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84" t="n"/>
      <c r="B12" s="370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17" t="n"/>
      <c r="J12" s="217" t="n"/>
    </row>
    <row r="13" ht="25.5" customHeight="1" s="327">
      <c r="A13" s="384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84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84" t="n"/>
      <c r="B14" s="384" t="n"/>
      <c r="C14" s="370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84" t="n"/>
      <c r="B15" s="383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17" t="n"/>
      <c r="J15" s="217" t="n"/>
    </row>
    <row r="16" ht="14.25" customFormat="1" customHeight="1" s="339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84" t="n"/>
      <c r="B17" s="370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17" t="n"/>
      <c r="J17" s="217" t="n"/>
    </row>
    <row r="18" ht="14.25" customFormat="1" customHeight="1" s="339">
      <c r="A18" s="384" t="n"/>
      <c r="B18" s="383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7" t="n"/>
      <c r="J18" s="217" t="n"/>
    </row>
    <row r="19" ht="25.5" customFormat="1" customHeight="1" s="339">
      <c r="A19" s="384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84" t="inlineStr">
        <is>
          <t>маш.час</t>
        </is>
      </c>
      <c r="E19" s="230" t="n">
        <v>275.76</v>
      </c>
      <c r="F19" s="386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84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84" t="inlineStr">
        <is>
          <t>маш.час</t>
        </is>
      </c>
      <c r="E20" s="230" t="n">
        <v>299.4</v>
      </c>
      <c r="F20" s="386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84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84" t="inlineStr">
        <is>
          <t>маш.час</t>
        </is>
      </c>
      <c r="E21" s="230" t="n">
        <v>339.64</v>
      </c>
      <c r="F21" s="386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84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4" t="inlineStr">
        <is>
          <t>маш.час</t>
        </is>
      </c>
      <c r="E22" s="230" t="n">
        <v>190.61</v>
      </c>
      <c r="F22" s="386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84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84" t="inlineStr">
        <is>
          <t>маш.час</t>
        </is>
      </c>
      <c r="E23" s="230" t="n">
        <v>161.72</v>
      </c>
      <c r="F23" s="386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84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4" t="inlineStr">
        <is>
          <t>маш.час</t>
        </is>
      </c>
      <c r="E24" s="230" t="n">
        <v>668</v>
      </c>
      <c r="F24" s="386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84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84" t="inlineStr">
        <is>
          <t>маш.час</t>
        </is>
      </c>
      <c r="E25" s="230" t="n">
        <v>95.28</v>
      </c>
      <c r="F25" s="386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84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84" t="inlineStr">
        <is>
          <t>маш.час</t>
        </is>
      </c>
      <c r="E26" s="230" t="n">
        <v>75.26000000000001</v>
      </c>
      <c r="F26" s="386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84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84" t="inlineStr">
        <is>
          <t>маш.час</t>
        </is>
      </c>
      <c r="E27" s="230" t="n">
        <v>756</v>
      </c>
      <c r="F27" s="386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84" t="n"/>
      <c r="B28" s="384" t="n"/>
      <c r="C28" s="383" t="inlineStr">
        <is>
          <t>Итого основные машины и механизмы</t>
        </is>
      </c>
      <c r="D28" s="384" t="n"/>
      <c r="E28" s="230" t="n"/>
      <c r="F28" s="323" t="n"/>
      <c r="G28" s="323">
        <f>SUM(G19:G27)</f>
        <v/>
      </c>
      <c r="H28" s="387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84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84" t="inlineStr">
        <is>
          <t>маш.час</t>
        </is>
      </c>
      <c r="E29" s="230" t="n">
        <v>113.69</v>
      </c>
      <c r="F29" s="386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84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84" t="inlineStr">
        <is>
          <t>маш.час</t>
        </is>
      </c>
      <c r="E30" s="230" t="n">
        <v>1426.43</v>
      </c>
      <c r="F30" s="386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84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84" t="inlineStr">
        <is>
          <t>маш.час</t>
        </is>
      </c>
      <c r="E31" s="230" t="n">
        <v>121.18</v>
      </c>
      <c r="F31" s="386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84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84" t="inlineStr">
        <is>
          <t>маш.час</t>
        </is>
      </c>
      <c r="E32" s="230" t="n">
        <v>54.68</v>
      </c>
      <c r="F32" s="386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84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84" t="inlineStr">
        <is>
          <t>маш.час</t>
        </is>
      </c>
      <c r="E33" s="230" t="n">
        <v>22.29</v>
      </c>
      <c r="F33" s="386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84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84" t="inlineStr">
        <is>
          <t>маш.час</t>
        </is>
      </c>
      <c r="E34" s="230" t="n">
        <v>28.25</v>
      </c>
      <c r="F34" s="386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84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84" t="inlineStr">
        <is>
          <t>маш.час</t>
        </is>
      </c>
      <c r="E35" s="230" t="n">
        <v>56.19</v>
      </c>
      <c r="F35" s="386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84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84" t="inlineStr">
        <is>
          <t>маш.час</t>
        </is>
      </c>
      <c r="E36" s="230" t="n">
        <v>16.97</v>
      </c>
      <c r="F36" s="386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84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84" t="inlineStr">
        <is>
          <t>маш.час</t>
        </is>
      </c>
      <c r="E37" s="230" t="n">
        <v>72.11</v>
      </c>
      <c r="F37" s="386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84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84" t="inlineStr">
        <is>
          <t>маш.час</t>
        </is>
      </c>
      <c r="E38" s="230" t="n">
        <v>82.40000000000001</v>
      </c>
      <c r="F38" s="386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84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84" t="inlineStr">
        <is>
          <t>маш.час</t>
        </is>
      </c>
      <c r="E39" s="230" t="n">
        <v>38.38</v>
      </c>
      <c r="F39" s="386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84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84" t="inlineStr">
        <is>
          <t>маш.час</t>
        </is>
      </c>
      <c r="E40" s="230" t="n">
        <v>113.74</v>
      </c>
      <c r="F40" s="386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84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84" t="inlineStr">
        <is>
          <t>маш.час</t>
        </is>
      </c>
      <c r="E41" s="230" t="n">
        <v>6.66</v>
      </c>
      <c r="F41" s="386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84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84" t="inlineStr">
        <is>
          <t>маш.час</t>
        </is>
      </c>
      <c r="E42" s="230" t="n">
        <v>7.98</v>
      </c>
      <c r="F42" s="386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84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84" t="inlineStr">
        <is>
          <t>маш.час</t>
        </is>
      </c>
      <c r="E43" s="230" t="n">
        <v>628.72</v>
      </c>
      <c r="F43" s="386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84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84" t="inlineStr">
        <is>
          <t>маш.час</t>
        </is>
      </c>
      <c r="E44" s="230" t="n">
        <v>6.16</v>
      </c>
      <c r="F44" s="386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84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84" t="inlineStr">
        <is>
          <t>маш.час</t>
        </is>
      </c>
      <c r="E45" s="230" t="n">
        <v>2.81</v>
      </c>
      <c r="F45" s="386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84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84" t="inlineStr">
        <is>
          <t>маш.час</t>
        </is>
      </c>
      <c r="E46" s="230" t="n">
        <v>4.04</v>
      </c>
      <c r="F46" s="386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84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84" t="inlineStr">
        <is>
          <t>маш.час</t>
        </is>
      </c>
      <c r="E47" s="230" t="n">
        <v>27.52</v>
      </c>
      <c r="F47" s="386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84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84" t="inlineStr">
        <is>
          <t>маш.час</t>
        </is>
      </c>
      <c r="E48" s="230" t="n">
        <v>325.94</v>
      </c>
      <c r="F48" s="386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84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84" t="inlineStr">
        <is>
          <t>маш.час</t>
        </is>
      </c>
      <c r="E49" s="230" t="n">
        <v>46.4</v>
      </c>
      <c r="F49" s="386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84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84" t="inlineStr">
        <is>
          <t>маш.час</t>
        </is>
      </c>
      <c r="E50" s="230" t="n">
        <v>9.42</v>
      </c>
      <c r="F50" s="386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84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84" t="inlineStr">
        <is>
          <t>маш.час</t>
        </is>
      </c>
      <c r="E51" s="230" t="n">
        <v>1.76</v>
      </c>
      <c r="F51" s="386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84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84" t="inlineStr">
        <is>
          <t>маш.час</t>
        </is>
      </c>
      <c r="E52" s="230" t="n">
        <v>3.76</v>
      </c>
      <c r="F52" s="386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84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84" t="inlineStr">
        <is>
          <t>маш.час</t>
        </is>
      </c>
      <c r="E53" s="230" t="n">
        <v>99.56999999999999</v>
      </c>
      <c r="F53" s="386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84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84" t="inlineStr">
        <is>
          <t>маш.час</t>
        </is>
      </c>
      <c r="E54" s="230" t="n">
        <v>0.96</v>
      </c>
      <c r="F54" s="386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84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4" t="inlineStr">
        <is>
          <t>маш.час</t>
        </is>
      </c>
      <c r="E55" s="230" t="n">
        <v>2.13</v>
      </c>
      <c r="F55" s="386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84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84" t="inlineStr">
        <is>
          <t>маш.час</t>
        </is>
      </c>
      <c r="E56" s="230" t="n">
        <v>0.17</v>
      </c>
      <c r="F56" s="386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84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84" t="inlineStr">
        <is>
          <t>маш.час</t>
        </is>
      </c>
      <c r="E57" s="230" t="n">
        <v>0.43</v>
      </c>
      <c r="F57" s="386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84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84" t="inlineStr">
        <is>
          <t>маш.час</t>
        </is>
      </c>
      <c r="E58" s="230" t="n">
        <v>18.56</v>
      </c>
      <c r="F58" s="386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84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84" t="inlineStr">
        <is>
          <t>маш.час</t>
        </is>
      </c>
      <c r="E59" s="230" t="n">
        <v>7.56</v>
      </c>
      <c r="F59" s="386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84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84" t="inlineStr">
        <is>
          <t>маш.час</t>
        </is>
      </c>
      <c r="E60" s="230" t="n">
        <v>18.1</v>
      </c>
      <c r="F60" s="386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84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84" t="inlineStr">
        <is>
          <t>маш.час</t>
        </is>
      </c>
      <c r="E61" s="230" t="n">
        <v>8.43</v>
      </c>
      <c r="F61" s="386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84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84" t="inlineStr">
        <is>
          <t>маш.час</t>
        </is>
      </c>
      <c r="E62" s="230" t="n">
        <v>0.16</v>
      </c>
      <c r="F62" s="386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84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84" t="inlineStr">
        <is>
          <t>маш.час</t>
        </is>
      </c>
      <c r="E63" s="230" t="n">
        <v>14.8</v>
      </c>
      <c r="F63" s="386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84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84" t="inlineStr">
        <is>
          <t>маш.час</t>
        </is>
      </c>
      <c r="E64" s="230" t="n">
        <v>0.14</v>
      </c>
      <c r="F64" s="386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84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84" t="inlineStr">
        <is>
          <t>маш.час</t>
        </is>
      </c>
      <c r="E65" s="230" t="n">
        <v>0.08</v>
      </c>
      <c r="F65" s="386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84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84" t="inlineStr">
        <is>
          <t>маш.час</t>
        </is>
      </c>
      <c r="E66" s="230" t="n">
        <v>0.31</v>
      </c>
      <c r="F66" s="386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84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84" t="inlineStr">
        <is>
          <t>маш.час</t>
        </is>
      </c>
      <c r="E67" s="230" t="n">
        <v>0.96</v>
      </c>
      <c r="F67" s="386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84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84" t="inlineStr">
        <is>
          <t>маш.час</t>
        </is>
      </c>
      <c r="E68" s="230" t="n">
        <v>7.15</v>
      </c>
      <c r="F68" s="386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84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84" t="inlineStr">
        <is>
          <t>маш.час</t>
        </is>
      </c>
      <c r="E69" s="230" t="n">
        <v>0.93</v>
      </c>
      <c r="F69" s="386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84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4" t="inlineStr">
        <is>
          <t>маш.час</t>
        </is>
      </c>
      <c r="E70" s="230" t="n">
        <v>1.23</v>
      </c>
      <c r="F70" s="386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84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84" t="inlineStr">
        <is>
          <t>маш.час</t>
        </is>
      </c>
      <c r="E71" s="230" t="n">
        <v>0.32</v>
      </c>
      <c r="F71" s="386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84" t="n">
        <v>55</v>
      </c>
      <c r="B72" s="232" t="n">
        <v>331532</v>
      </c>
      <c r="C72" s="383" t="inlineStr">
        <is>
          <t>Пила: цепная электрическая</t>
        </is>
      </c>
      <c r="D72" s="384" t="inlineStr">
        <is>
          <t>маш.час</t>
        </is>
      </c>
      <c r="E72" s="230" t="n">
        <v>0.15</v>
      </c>
      <c r="F72" s="386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84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84" t="inlineStr">
        <is>
          <t>маш.час</t>
        </is>
      </c>
      <c r="E73" s="230" t="n">
        <v>0.06</v>
      </c>
      <c r="F73" s="386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84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84" t="inlineStr">
        <is>
          <t>маш.час</t>
        </is>
      </c>
      <c r="E74" s="230" t="n">
        <v>0.02</v>
      </c>
      <c r="F74" s="386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84" t="n"/>
      <c r="B75" s="384" t="n"/>
      <c r="C75" s="383" t="inlineStr">
        <is>
          <t>Итого прочие машины и механизмы</t>
        </is>
      </c>
      <c r="D75" s="384" t="n"/>
      <c r="E75" s="385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84" t="n"/>
      <c r="B76" s="384" t="n"/>
      <c r="C76" s="370" t="inlineStr">
        <is>
          <t>Итого по разделу «Машины и механизмы»</t>
        </is>
      </c>
      <c r="D76" s="384" t="n"/>
      <c r="E76" s="385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84" t="n"/>
      <c r="B77" s="370" t="inlineStr">
        <is>
          <t>Оборудование</t>
        </is>
      </c>
      <c r="C77" s="447" t="n"/>
      <c r="D77" s="447" t="n"/>
      <c r="E77" s="447" t="n"/>
      <c r="F77" s="447" t="n"/>
      <c r="G77" s="447" t="n"/>
      <c r="H77" s="448" t="n"/>
      <c r="I77" s="217" t="n"/>
      <c r="J77" s="217" t="n"/>
    </row>
    <row r="78">
      <c r="A78" s="384" t="n"/>
      <c r="B78" s="383" t="inlineStr">
        <is>
          <t>Основное оборудование</t>
        </is>
      </c>
      <c r="C78" s="447" t="n"/>
      <c r="D78" s="447" t="n"/>
      <c r="E78" s="447" t="n"/>
      <c r="F78" s="447" t="n"/>
      <c r="G78" s="447" t="n"/>
      <c r="H78" s="448" t="n"/>
      <c r="I78" s="217" t="n"/>
      <c r="J78" s="217" t="n"/>
      <c r="K78" s="339" t="n"/>
      <c r="L78" s="339" t="n"/>
    </row>
    <row r="79" ht="26.45" customFormat="1" customHeight="1" s="339">
      <c r="A79" s="384" t="n">
        <v>58</v>
      </c>
      <c r="B79" s="326" t="inlineStr">
        <is>
          <t>БЦ.8.178</t>
        </is>
      </c>
      <c r="C79" s="383" t="inlineStr">
        <is>
          <t xml:space="preserve">Трансформатор, двухобмоточный масляный 110 кВ, мощностью 10 МВА </t>
        </is>
      </c>
      <c r="D79" s="384" t="inlineStr">
        <is>
          <t>комплект</t>
        </is>
      </c>
      <c r="E79" s="321" t="n">
        <v>2</v>
      </c>
      <c r="F79" s="386">
        <f>ROUND(I79/Прил.10!$D$14,2)</f>
        <v/>
      </c>
      <c r="G79" s="323">
        <f>ROUND(E79*F79,2)</f>
        <v/>
      </c>
      <c r="H79" s="316">
        <f>G79/$G$84</f>
        <v/>
      </c>
      <c r="I79" s="323" t="n">
        <v>26415094.34</v>
      </c>
      <c r="J79" s="323">
        <f>ROUND(I79*E79,2)</f>
        <v/>
      </c>
    </row>
    <row r="80">
      <c r="A80" s="384" t="n"/>
      <c r="B80" s="384" t="n"/>
      <c r="C80" s="383" t="inlineStr">
        <is>
          <t>Итого основное оборудование</t>
        </is>
      </c>
      <c r="D80" s="384" t="n"/>
      <c r="E80" s="321" t="n"/>
      <c r="F80" s="386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84" t="n">
        <v>59</v>
      </c>
      <c r="B81" s="326" t="inlineStr">
        <is>
          <t>БЦ.60.48</t>
        </is>
      </c>
      <c r="C81" s="383" t="inlineStr">
        <is>
          <t>Ограничитель перенапряжения 110 кВ</t>
        </is>
      </c>
      <c r="D81" s="384" t="inlineStr">
        <is>
          <t>1 фазн. компл.</t>
        </is>
      </c>
      <c r="E81" s="321" t="n">
        <v>6</v>
      </c>
      <c r="F81" s="386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84" t="n">
        <v>60</v>
      </c>
      <c r="B82" s="326" t="inlineStr">
        <is>
          <t>БЦ.60.28</t>
        </is>
      </c>
      <c r="C82" s="383" t="inlineStr">
        <is>
          <t>Ограничитель перенапряжения 10 кВ</t>
        </is>
      </c>
      <c r="D82" s="384" t="inlineStr">
        <is>
          <t>1 фазн. компл.</t>
        </is>
      </c>
      <c r="E82" s="321" t="n">
        <v>6</v>
      </c>
      <c r="F82" s="386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84" t="n"/>
      <c r="B83" s="384" t="n"/>
      <c r="C83" s="383" t="inlineStr">
        <is>
          <t>Итого прочее оборудование</t>
        </is>
      </c>
      <c r="D83" s="384" t="n"/>
      <c r="E83" s="230" t="n"/>
      <c r="F83" s="386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84" t="n"/>
      <c r="B84" s="384" t="n"/>
      <c r="C84" s="370" t="inlineStr">
        <is>
          <t>Итого по разделу «Оборудование»</t>
        </is>
      </c>
      <c r="D84" s="384" t="n"/>
      <c r="E84" s="385" t="n"/>
      <c r="F84" s="386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84" t="n"/>
      <c r="B85" s="384" t="n"/>
      <c r="C85" s="383" t="inlineStr">
        <is>
          <t>в том числе технологическое оборудование</t>
        </is>
      </c>
      <c r="D85" s="384" t="n"/>
      <c r="E85" s="321" t="n"/>
      <c r="F85" s="386" t="n"/>
      <c r="G85" s="323">
        <f>'Прил.6 Расчет ОБ'!G15</f>
        <v/>
      </c>
      <c r="H85" s="387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84" t="n"/>
      <c r="B86" s="370" t="inlineStr">
        <is>
          <t>Материалы</t>
        </is>
      </c>
      <c r="C86" s="447" t="n"/>
      <c r="D86" s="447" t="n"/>
      <c r="E86" s="447" t="n"/>
      <c r="F86" s="447" t="n"/>
      <c r="G86" s="447" t="n"/>
      <c r="H86" s="448" t="n"/>
      <c r="I86" s="217" t="n"/>
      <c r="J86" s="217" t="n"/>
    </row>
    <row r="87" ht="14.25" customFormat="1" customHeight="1" s="339">
      <c r="A87" s="379" t="n"/>
      <c r="B87" s="378" t="inlineStr">
        <is>
          <t>Основные материалы</t>
        </is>
      </c>
      <c r="C87" s="453" t="n"/>
      <c r="D87" s="453" t="n"/>
      <c r="E87" s="453" t="n"/>
      <c r="F87" s="453" t="n"/>
      <c r="G87" s="453" t="n"/>
      <c r="H87" s="454" t="n"/>
      <c r="I87" s="237" t="n"/>
      <c r="J87" s="237" t="n"/>
    </row>
    <row r="88" ht="89.45" customFormat="1" customHeight="1" s="339">
      <c r="A88" s="384" t="n">
        <v>61</v>
      </c>
      <c r="B88" s="384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4" t="inlineStr">
        <is>
          <t>шт</t>
        </is>
      </c>
      <c r="E88" s="321" t="n">
        <v>1</v>
      </c>
      <c r="F88" s="386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84" t="n">
        <v>62</v>
      </c>
      <c r="B89" s="384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84" t="inlineStr">
        <is>
          <t>м3</t>
        </is>
      </c>
      <c r="E89" s="321" t="n">
        <v>77.39</v>
      </c>
      <c r="F89" s="386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84" t="n">
        <v>63</v>
      </c>
      <c r="B90" s="384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84" t="inlineStr">
        <is>
          <t>м3</t>
        </is>
      </c>
      <c r="E90" s="321" t="n">
        <v>1754</v>
      </c>
      <c r="F90" s="386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84" t="n">
        <v>64</v>
      </c>
      <c r="B91" s="384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84" t="inlineStr">
        <is>
          <t>м3</t>
        </is>
      </c>
      <c r="E91" s="321" t="n">
        <v>930.3200000000001</v>
      </c>
      <c r="F91" s="386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95" t="n"/>
      <c r="B92" s="239" t="n"/>
      <c r="C92" s="240" t="inlineStr">
        <is>
          <t>Итого основные материалы</t>
        </is>
      </c>
      <c r="D92" s="395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84" t="n">
        <v>65</v>
      </c>
      <c r="B93" s="384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4" t="inlineStr">
        <is>
          <t>м</t>
        </is>
      </c>
      <c r="E93" s="321" t="n">
        <v>50</v>
      </c>
      <c r="F93" s="386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84" t="n">
        <v>66</v>
      </c>
      <c r="B94" s="384" t="inlineStr">
        <is>
          <t>20.5.03.03-0002</t>
        </is>
      </c>
      <c r="C94" s="383" t="inlineStr">
        <is>
          <t>Шины и ленты из цветных металлов</t>
        </is>
      </c>
      <c r="D94" s="384" t="inlineStr">
        <is>
          <t>т</t>
        </is>
      </c>
      <c r="E94" s="321" t="n">
        <v>0.161611</v>
      </c>
      <c r="F94" s="386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84" t="n">
        <v>67</v>
      </c>
      <c r="B95" s="384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4" t="inlineStr">
        <is>
          <t>т</t>
        </is>
      </c>
      <c r="E95" s="321" t="n">
        <v>1.8</v>
      </c>
      <c r="F95" s="386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84" t="n">
        <v>68</v>
      </c>
      <c r="B96" s="384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84" t="inlineStr">
        <is>
          <t>м3</t>
        </is>
      </c>
      <c r="E96" s="321" t="n">
        <v>28.26</v>
      </c>
      <c r="F96" s="386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84" t="n">
        <v>69</v>
      </c>
      <c r="B97" s="384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4" t="inlineStr">
        <is>
          <t>шт</t>
        </is>
      </c>
      <c r="E97" s="321" t="n">
        <v>26</v>
      </c>
      <c r="F97" s="386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84" t="n">
        <v>70</v>
      </c>
      <c r="B98" s="384" t="inlineStr">
        <is>
          <t>01.3.02.01-0003</t>
        </is>
      </c>
      <c r="C98" s="383" t="inlineStr">
        <is>
          <t>Азот жидкий технический</t>
        </is>
      </c>
      <c r="D98" s="384" t="inlineStr">
        <is>
          <t>т</t>
        </is>
      </c>
      <c r="E98" s="321" t="n">
        <v>6</v>
      </c>
      <c r="F98" s="386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84" t="n">
        <v>71</v>
      </c>
      <c r="B99" s="384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84" t="inlineStr">
        <is>
          <t>т</t>
        </is>
      </c>
      <c r="E99" s="321" t="n">
        <v>0.891</v>
      </c>
      <c r="F99" s="386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84" t="n">
        <v>72</v>
      </c>
      <c r="B100" s="384" t="inlineStr">
        <is>
          <t>04.1.02.05-0009</t>
        </is>
      </c>
      <c r="C100" s="383" t="inlineStr">
        <is>
          <t>Бетон тяжелый, класс: В25 (М350)</t>
        </is>
      </c>
      <c r="D100" s="384" t="inlineStr">
        <is>
          <t>м3</t>
        </is>
      </c>
      <c r="E100" s="321" t="n">
        <v>8.932</v>
      </c>
      <c r="F100" s="386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84" t="n">
        <v>73</v>
      </c>
      <c r="B101" s="384" t="inlineStr">
        <is>
          <t>01.7.03.04-0001</t>
        </is>
      </c>
      <c r="C101" s="383" t="inlineStr">
        <is>
          <t>Электроэнергия</t>
        </is>
      </c>
      <c r="D101" s="384" t="inlineStr">
        <is>
          <t>кВт-ч</t>
        </is>
      </c>
      <c r="E101" s="321" t="n">
        <v>12010</v>
      </c>
      <c r="F101" s="386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84" t="n">
        <v>74</v>
      </c>
      <c r="B102" s="384" t="inlineStr">
        <is>
          <t>01.3.03.08-0021</t>
        </is>
      </c>
      <c r="C102" s="383" t="inlineStr">
        <is>
          <t>Углекислота</t>
        </is>
      </c>
      <c r="D102" s="384" t="inlineStr">
        <is>
          <t>кг</t>
        </is>
      </c>
      <c r="E102" s="321" t="n">
        <v>2480</v>
      </c>
      <c r="F102" s="386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84" t="n">
        <v>75</v>
      </c>
      <c r="B103" s="384" t="inlineStr">
        <is>
          <t>Прайс из СД ОП</t>
        </is>
      </c>
      <c r="C103" s="383" t="inlineStr">
        <is>
          <t>Шинодержатель ШППШ-3кВ-2 У3</t>
        </is>
      </c>
      <c r="D103" s="384" t="inlineStr">
        <is>
          <t>шт.</t>
        </is>
      </c>
      <c r="E103" s="321" t="n">
        <v>18</v>
      </c>
      <c r="F103" s="386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84" t="n">
        <v>76</v>
      </c>
      <c r="B104" s="384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84" t="inlineStr">
        <is>
          <t>м</t>
        </is>
      </c>
      <c r="E104" s="321" t="n">
        <v>60.48</v>
      </c>
      <c r="F104" s="386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84" t="n">
        <v>77</v>
      </c>
      <c r="B105" s="384" t="inlineStr">
        <is>
          <t>20.5.03.02-0001</t>
        </is>
      </c>
      <c r="C105" s="383" t="inlineStr">
        <is>
          <t>Шинодержатели 375/750 тип ШП, ШР</t>
        </is>
      </c>
      <c r="D105" s="384" t="inlineStr">
        <is>
          <t>шт.</t>
        </is>
      </c>
      <c r="E105" s="321" t="n">
        <v>24</v>
      </c>
      <c r="F105" s="386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84" t="n">
        <v>78</v>
      </c>
      <c r="B106" s="384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84" t="inlineStr">
        <is>
          <t>т</t>
        </is>
      </c>
      <c r="E106" s="321" t="n">
        <v>0.572</v>
      </c>
      <c r="F106" s="386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84" t="n">
        <v>79</v>
      </c>
      <c r="B107" s="384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84" t="inlineStr">
        <is>
          <t>шт.</t>
        </is>
      </c>
      <c r="E107" s="321" t="n">
        <v>5</v>
      </c>
      <c r="F107" s="386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84" t="n">
        <v>80</v>
      </c>
      <c r="B108" s="384" t="inlineStr">
        <is>
          <t>07.2.07.13-0012</t>
        </is>
      </c>
      <c r="C108" s="383" t="inlineStr">
        <is>
          <t>Балки промежуточные</t>
        </is>
      </c>
      <c r="D108" s="384" t="inlineStr">
        <is>
          <t>т</t>
        </is>
      </c>
      <c r="E108" s="321" t="n">
        <v>0.2556</v>
      </c>
      <c r="F108" s="386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84" t="n">
        <v>81</v>
      </c>
      <c r="B109" s="384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84" t="inlineStr">
        <is>
          <t>т</t>
        </is>
      </c>
      <c r="E109" s="321" t="n">
        <v>0.7459</v>
      </c>
      <c r="F109" s="386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84" t="n">
        <v>82</v>
      </c>
      <c r="B110" s="384" t="inlineStr">
        <is>
          <t>14.5.09.01-0003</t>
        </is>
      </c>
      <c r="C110" s="383" t="inlineStr">
        <is>
          <t>Ацетон технический, сорт высший</t>
        </is>
      </c>
      <c r="D110" s="384" t="inlineStr">
        <is>
          <t>т</t>
        </is>
      </c>
      <c r="E110" s="321" t="n">
        <v>0.28</v>
      </c>
      <c r="F110" s="386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84" t="n">
        <v>83</v>
      </c>
      <c r="B111" s="384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4" t="inlineStr">
        <is>
          <t>шт</t>
        </is>
      </c>
      <c r="E111" s="321" t="n">
        <v>14</v>
      </c>
      <c r="F111" s="386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84" t="n">
        <v>84</v>
      </c>
      <c r="B112" s="384" t="inlineStr">
        <is>
          <t>08.4.01.02-0001</t>
        </is>
      </c>
      <c r="C112" s="383" t="inlineStr">
        <is>
          <t>Детали закладные весом до 1 килограмма</t>
        </is>
      </c>
      <c r="D112" s="384" t="inlineStr">
        <is>
          <t>т</t>
        </is>
      </c>
      <c r="E112" s="321" t="n">
        <v>0.2098</v>
      </c>
      <c r="F112" s="386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84" t="n">
        <v>85</v>
      </c>
      <c r="B113" s="384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4" t="inlineStr">
        <is>
          <t>т</t>
        </is>
      </c>
      <c r="E113" s="321" t="n">
        <v>0.1854</v>
      </c>
      <c r="F113" s="386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84" t="n">
        <v>86</v>
      </c>
      <c r="B114" s="384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84" t="inlineStr">
        <is>
          <t>шт.</t>
        </is>
      </c>
      <c r="E114" s="321" t="n">
        <v>6</v>
      </c>
      <c r="F114" s="386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84" t="n">
        <v>87</v>
      </c>
      <c r="B115" s="384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84" t="inlineStr">
        <is>
          <t>т</t>
        </is>
      </c>
      <c r="E115" s="321" t="n">
        <v>0.036</v>
      </c>
      <c r="F115" s="386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84" t="n">
        <v>88</v>
      </c>
      <c r="B116" s="384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84" t="inlineStr">
        <is>
          <t>м3</t>
        </is>
      </c>
      <c r="E116" s="321" t="n">
        <v>4.135</v>
      </c>
      <c r="F116" s="386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84" t="n">
        <v>89</v>
      </c>
      <c r="B117" s="384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4" t="inlineStr">
        <is>
          <t>шт</t>
        </is>
      </c>
      <c r="E117" s="321" t="n">
        <v>8</v>
      </c>
      <c r="F117" s="386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84" t="n">
        <v>90</v>
      </c>
      <c r="B118" s="384" t="inlineStr">
        <is>
          <t>01.7.15.03-0042</t>
        </is>
      </c>
      <c r="C118" s="383" t="inlineStr">
        <is>
          <t>Болты с гайками и шайбами строительные</t>
        </is>
      </c>
      <c r="D118" s="384" t="inlineStr">
        <is>
          <t>кг</t>
        </is>
      </c>
      <c r="E118" s="321" t="n">
        <v>208.8725</v>
      </c>
      <c r="F118" s="386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84" t="n">
        <v>91</v>
      </c>
      <c r="B119" s="384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84" t="inlineStr">
        <is>
          <t>т</t>
        </is>
      </c>
      <c r="E119" s="321" t="n">
        <v>0.3732</v>
      </c>
      <c r="F119" s="386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84" t="n">
        <v>92</v>
      </c>
      <c r="B120" s="384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4" t="inlineStr">
        <is>
          <t>т</t>
        </is>
      </c>
      <c r="E120" s="321" t="n">
        <v>0.05256</v>
      </c>
      <c r="F120" s="386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84" t="n">
        <v>93</v>
      </c>
      <c r="B121" s="384" t="inlineStr">
        <is>
          <t>01.2.03.03-0013</t>
        </is>
      </c>
      <c r="C121" s="383" t="inlineStr">
        <is>
          <t>Мастика битумная кровельная горячая</t>
        </is>
      </c>
      <c r="D121" s="384" t="inlineStr">
        <is>
          <t>т</t>
        </is>
      </c>
      <c r="E121" s="321" t="n">
        <v>0.4623</v>
      </c>
      <c r="F121" s="386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84" t="n">
        <v>94</v>
      </c>
      <c r="B122" s="384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4" t="inlineStr">
        <is>
          <t>т</t>
        </is>
      </c>
      <c r="E122" s="321" t="n">
        <v>0.1916</v>
      </c>
      <c r="F122" s="386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84" t="n">
        <v>95</v>
      </c>
      <c r="B123" s="384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84" t="inlineStr">
        <is>
          <t>руб.</t>
        </is>
      </c>
      <c r="E123" s="321" t="n">
        <v>1428.4554</v>
      </c>
      <c r="F123" s="386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84" t="n">
        <v>96</v>
      </c>
      <c r="B124" s="384" t="inlineStr">
        <is>
          <t>02.2.05.04-1767</t>
        </is>
      </c>
      <c r="C124" s="383" t="inlineStr">
        <is>
          <t>Щебень М 400, фракция 20-40 мм, группа 2</t>
        </is>
      </c>
      <c r="D124" s="384" t="inlineStr">
        <is>
          <t>м3</t>
        </is>
      </c>
      <c r="E124" s="321" t="n">
        <v>15.6</v>
      </c>
      <c r="F124" s="386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84" t="n">
        <v>97</v>
      </c>
      <c r="B125" s="384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84" t="inlineStr">
        <is>
          <t>шт</t>
        </is>
      </c>
      <c r="E125" s="321" t="n">
        <v>4.8</v>
      </c>
      <c r="F125" s="386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84" t="n">
        <v>98</v>
      </c>
      <c r="B126" s="384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84" t="inlineStr">
        <is>
          <t>кг</t>
        </is>
      </c>
      <c r="E126" s="321" t="n">
        <v>46.1</v>
      </c>
      <c r="F126" s="386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84" t="n">
        <v>99</v>
      </c>
      <c r="B127" s="384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84" t="inlineStr">
        <is>
          <t>м3</t>
        </is>
      </c>
      <c r="E127" s="321" t="n">
        <v>2.166</v>
      </c>
      <c r="F127" s="386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84" t="n">
        <v>100</v>
      </c>
      <c r="B128" s="384" t="inlineStr">
        <is>
          <t>08.1.02.06-0041</t>
        </is>
      </c>
      <c r="C128" s="383" t="inlineStr">
        <is>
          <t>Люки чугунные легкие</t>
        </is>
      </c>
      <c r="D128" s="384" t="inlineStr">
        <is>
          <t>шт.</t>
        </is>
      </c>
      <c r="E128" s="321" t="n">
        <v>3</v>
      </c>
      <c r="F128" s="386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84" t="n">
        <v>101</v>
      </c>
      <c r="B129" s="384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4" t="inlineStr">
        <is>
          <t>шт.</t>
        </is>
      </c>
      <c r="E129" s="321" t="n">
        <v>3</v>
      </c>
      <c r="F129" s="386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84" t="n">
        <v>102</v>
      </c>
      <c r="B130" s="384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84" t="inlineStr">
        <is>
          <t>шт.</t>
        </is>
      </c>
      <c r="E130" s="321" t="n">
        <v>12</v>
      </c>
      <c r="F130" s="386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84" t="n">
        <v>103</v>
      </c>
      <c r="B131" s="384" t="inlineStr">
        <is>
          <t>04.1.02.05-0004</t>
        </is>
      </c>
      <c r="C131" s="383" t="inlineStr">
        <is>
          <t>Бетон тяжелый, класс В10 (М150)</t>
        </is>
      </c>
      <c r="D131" s="384" t="inlineStr">
        <is>
          <t>м3</t>
        </is>
      </c>
      <c r="E131" s="321" t="n">
        <v>1.8</v>
      </c>
      <c r="F131" s="386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84" t="n">
        <v>104</v>
      </c>
      <c r="B132" s="384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84" t="inlineStr">
        <is>
          <t>т</t>
        </is>
      </c>
      <c r="E132" s="321" t="n">
        <v>0.0495</v>
      </c>
      <c r="F132" s="386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84" t="n">
        <v>105</v>
      </c>
      <c r="B133" s="384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84" t="inlineStr">
        <is>
          <t>т</t>
        </is>
      </c>
      <c r="E133" s="321" t="n">
        <v>0.1575</v>
      </c>
      <c r="F133" s="386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84" t="n">
        <v>106</v>
      </c>
      <c r="B134" s="384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84" t="inlineStr">
        <is>
          <t>шт.</t>
        </is>
      </c>
      <c r="E134" s="321" t="n">
        <v>3</v>
      </c>
      <c r="F134" s="386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84" t="n">
        <v>107</v>
      </c>
      <c r="B135" s="384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84" t="inlineStr">
        <is>
          <t>шт.</t>
        </is>
      </c>
      <c r="E135" s="321" t="n">
        <v>3</v>
      </c>
      <c r="F135" s="386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84" t="n">
        <v>108</v>
      </c>
      <c r="B136" s="384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84" t="inlineStr">
        <is>
          <t>м</t>
        </is>
      </c>
      <c r="E136" s="321" t="n">
        <v>200</v>
      </c>
      <c r="F136" s="386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84" t="n">
        <v>109</v>
      </c>
      <c r="B137" s="384" t="inlineStr">
        <is>
          <t>01.7.03.01-0001</t>
        </is>
      </c>
      <c r="C137" s="383" t="inlineStr">
        <is>
          <t>Вода</t>
        </is>
      </c>
      <c r="D137" s="384" t="inlineStr">
        <is>
          <t>м3</t>
        </is>
      </c>
      <c r="E137" s="321" t="n">
        <v>230.376</v>
      </c>
      <c r="F137" s="386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84" t="n">
        <v>110</v>
      </c>
      <c r="B138" s="384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84" t="inlineStr">
        <is>
          <t>шт.</t>
        </is>
      </c>
      <c r="E138" s="321" t="n">
        <v>18</v>
      </c>
      <c r="F138" s="386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84" t="n">
        <v>111</v>
      </c>
      <c r="B139" s="384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84" t="inlineStr">
        <is>
          <t>т</t>
        </is>
      </c>
      <c r="E139" s="321" t="n">
        <v>0.093</v>
      </c>
      <c r="F139" s="386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84" t="n">
        <v>112</v>
      </c>
      <c r="B140" s="384" t="inlineStr">
        <is>
          <t>18.5.08.09-0001</t>
        </is>
      </c>
      <c r="C140" s="383" t="inlineStr">
        <is>
          <t>Патрубки</t>
        </is>
      </c>
      <c r="D140" s="384" t="inlineStr">
        <is>
          <t>10 шт</t>
        </is>
      </c>
      <c r="E140" s="321" t="n">
        <v>2</v>
      </c>
      <c r="F140" s="386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84" t="n">
        <v>113</v>
      </c>
      <c r="B141" s="384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4" t="inlineStr">
        <is>
          <t>шт.</t>
        </is>
      </c>
      <c r="E141" s="321" t="n">
        <v>2</v>
      </c>
      <c r="F141" s="386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84" t="n">
        <v>114</v>
      </c>
      <c r="B142" s="384" t="inlineStr">
        <is>
          <t>01.7.20.08-0031</t>
        </is>
      </c>
      <c r="C142" s="383" t="inlineStr">
        <is>
          <t>Бязь суровая арт. 6804</t>
        </is>
      </c>
      <c r="D142" s="384" t="inlineStr">
        <is>
          <t>10 м2</t>
        </is>
      </c>
      <c r="E142" s="321" t="n">
        <v>5.62</v>
      </c>
      <c r="F142" s="386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84" t="n">
        <v>115</v>
      </c>
      <c r="B143" s="384" t="inlineStr">
        <is>
          <t>14.4.02.09-0301</t>
        </is>
      </c>
      <c r="C143" s="383" t="inlineStr">
        <is>
          <t>Краска "Цинол"</t>
        </is>
      </c>
      <c r="D143" s="384" t="inlineStr">
        <is>
          <t>кг</t>
        </is>
      </c>
      <c r="E143" s="321" t="n">
        <v>1.84</v>
      </c>
      <c r="F143" s="386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84" t="n">
        <v>116</v>
      </c>
      <c r="B144" s="384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84" t="inlineStr">
        <is>
          <t>т</t>
        </is>
      </c>
      <c r="E144" s="321" t="n">
        <v>0.0697</v>
      </c>
      <c r="F144" s="386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84" t="n">
        <v>117</v>
      </c>
      <c r="B145" s="384" t="inlineStr">
        <is>
          <t>14.4.02.09-0001</t>
        </is>
      </c>
      <c r="C145" s="383" t="inlineStr">
        <is>
          <t>Краска</t>
        </is>
      </c>
      <c r="D145" s="384" t="inlineStr">
        <is>
          <t>кг</t>
        </is>
      </c>
      <c r="E145" s="321" t="n">
        <v>13.735</v>
      </c>
      <c r="F145" s="386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84" t="n">
        <v>118</v>
      </c>
      <c r="B146" s="384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84" t="inlineStr">
        <is>
          <t>шт.</t>
        </is>
      </c>
      <c r="E146" s="321" t="n">
        <v>3</v>
      </c>
      <c r="F146" s="386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84" t="n">
        <v>119</v>
      </c>
      <c r="B147" s="384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84" t="inlineStr">
        <is>
          <t>шт.</t>
        </is>
      </c>
      <c r="E147" s="321" t="n">
        <v>15.12</v>
      </c>
      <c r="F147" s="386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84" t="n">
        <v>120</v>
      </c>
      <c r="B148" s="384" t="inlineStr">
        <is>
          <t>11.2.13.04-0012</t>
        </is>
      </c>
      <c r="C148" s="383" t="inlineStr">
        <is>
          <t>Щиты: из досок толщиной 40 мм</t>
        </is>
      </c>
      <c r="D148" s="384" t="inlineStr">
        <is>
          <t>м2</t>
        </is>
      </c>
      <c r="E148" s="321" t="n">
        <v>5.85</v>
      </c>
      <c r="F148" s="386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84" t="n">
        <v>121</v>
      </c>
      <c r="B149" s="384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84" t="inlineStr">
        <is>
          <t>т</t>
        </is>
      </c>
      <c r="E149" s="321" t="n">
        <v>0.0378</v>
      </c>
      <c r="F149" s="386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84" t="n">
        <v>122</v>
      </c>
      <c r="B150" s="384" t="inlineStr">
        <is>
          <t>01.7.11.07-0054</t>
        </is>
      </c>
      <c r="C150" s="383" t="inlineStr">
        <is>
          <t>Электроды диаметром: 6 мм Э42</t>
        </is>
      </c>
      <c r="D150" s="384" t="inlineStr">
        <is>
          <t>т</t>
        </is>
      </c>
      <c r="E150" s="321" t="n">
        <v>0.03</v>
      </c>
      <c r="F150" s="386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84" t="n">
        <v>123</v>
      </c>
      <c r="B151" s="384" t="inlineStr">
        <is>
          <t>20.1.01.02-0088</t>
        </is>
      </c>
      <c r="C151" s="383" t="inlineStr">
        <is>
          <t>Зажим аппаратный штыревой АШМ-16-1</t>
        </is>
      </c>
      <c r="D151" s="384" t="inlineStr">
        <is>
          <t>шт.</t>
        </is>
      </c>
      <c r="E151" s="321" t="n">
        <v>2</v>
      </c>
      <c r="F151" s="386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84" t="n">
        <v>124</v>
      </c>
      <c r="B152" s="384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4" t="inlineStr">
        <is>
          <t>м</t>
        </is>
      </c>
      <c r="E152" s="321" t="n">
        <v>9.800000000000001</v>
      </c>
      <c r="F152" s="386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84" t="n">
        <v>125</v>
      </c>
      <c r="B153" s="384" t="inlineStr">
        <is>
          <t>01.7.11.07-0032</t>
        </is>
      </c>
      <c r="C153" s="383" t="inlineStr">
        <is>
          <t>Электроды диаметром: 4 мм Э42</t>
        </is>
      </c>
      <c r="D153" s="384" t="inlineStr">
        <is>
          <t>т</t>
        </is>
      </c>
      <c r="E153" s="321" t="n">
        <v>0.0264</v>
      </c>
      <c r="F153" s="386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84" t="n">
        <v>126</v>
      </c>
      <c r="B154" s="384" t="inlineStr">
        <is>
          <t>01.7.11.07-0034</t>
        </is>
      </c>
      <c r="C154" s="383" t="inlineStr">
        <is>
          <t>Электроды диаметром: 4 мм Э42А</t>
        </is>
      </c>
      <c r="D154" s="384" t="inlineStr">
        <is>
          <t>кг</t>
        </is>
      </c>
      <c r="E154" s="321" t="n">
        <v>24.2896</v>
      </c>
      <c r="F154" s="386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84" t="n">
        <v>127</v>
      </c>
      <c r="B155" s="384" t="inlineStr">
        <is>
          <t>01.7.15.10-0053</t>
        </is>
      </c>
      <c r="C155" s="383" t="inlineStr">
        <is>
          <t>Скобы: металлические</t>
        </is>
      </c>
      <c r="D155" s="384" t="inlineStr">
        <is>
          <t>кг</t>
        </is>
      </c>
      <c r="E155" s="321" t="n">
        <v>40</v>
      </c>
      <c r="F155" s="386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84" t="n">
        <v>128</v>
      </c>
      <c r="B156" s="384" t="inlineStr">
        <is>
          <t>20.1.01.02-0063</t>
        </is>
      </c>
      <c r="C156" s="383" t="inlineStr">
        <is>
          <t>Зажим аппаратный прессуемый: А4А-185-2</t>
        </is>
      </c>
      <c r="D156" s="384" t="inlineStr">
        <is>
          <t>100 шт</t>
        </is>
      </c>
      <c r="E156" s="321" t="n">
        <v>0.08</v>
      </c>
      <c r="F156" s="386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84" t="n">
        <v>129</v>
      </c>
      <c r="B157" s="384" t="inlineStr">
        <is>
          <t>11.2.13.04-0011</t>
        </is>
      </c>
      <c r="C157" s="383" t="inlineStr">
        <is>
          <t>Щиты: из досок толщиной 25 мм</t>
        </is>
      </c>
      <c r="D157" s="384" t="inlineStr">
        <is>
          <t>м2</t>
        </is>
      </c>
      <c r="E157" s="321" t="n">
        <v>6.855</v>
      </c>
      <c r="F157" s="386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84" t="n">
        <v>130</v>
      </c>
      <c r="B158" s="384" t="inlineStr">
        <is>
          <t>25.2.01.01-0001</t>
        </is>
      </c>
      <c r="C158" s="383" t="inlineStr">
        <is>
          <t>Бирки-оконцеватели</t>
        </is>
      </c>
      <c r="D158" s="384" t="inlineStr">
        <is>
          <t>100 шт</t>
        </is>
      </c>
      <c r="E158" s="321" t="n">
        <v>3.68</v>
      </c>
      <c r="F158" s="386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84" t="n">
        <v>131</v>
      </c>
      <c r="B159" s="384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84" t="inlineStr">
        <is>
          <t>кг</t>
        </is>
      </c>
      <c r="E159" s="321" t="n">
        <v>7.74</v>
      </c>
      <c r="F159" s="386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84" t="n">
        <v>132</v>
      </c>
      <c r="B160" s="384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84" t="inlineStr">
        <is>
          <t>т</t>
        </is>
      </c>
      <c r="E160" s="321" t="n">
        <v>0.0324</v>
      </c>
      <c r="F160" s="386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84" t="n">
        <v>133</v>
      </c>
      <c r="B161" s="384" t="inlineStr">
        <is>
          <t>01.7.11.07-0066</t>
        </is>
      </c>
      <c r="C161" s="383" t="inlineStr">
        <is>
          <t>Электроды диаметром: 8 мм Э46</t>
        </is>
      </c>
      <c r="D161" s="384" t="inlineStr">
        <is>
          <t>т</t>
        </is>
      </c>
      <c r="E161" s="321" t="n">
        <v>0.0213</v>
      </c>
      <c r="F161" s="386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84" t="n">
        <v>134</v>
      </c>
      <c r="B162" s="384" t="inlineStr">
        <is>
          <t>20.2.09.13-0011</t>
        </is>
      </c>
      <c r="C162" s="383" t="inlineStr">
        <is>
          <t>Муфта</t>
        </is>
      </c>
      <c r="D162" s="384" t="inlineStr">
        <is>
          <t>шт</t>
        </is>
      </c>
      <c r="E162" s="321" t="n">
        <v>40</v>
      </c>
      <c r="F162" s="386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84" t="n">
        <v>135</v>
      </c>
      <c r="B163" s="384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84" t="inlineStr">
        <is>
          <t>т</t>
        </is>
      </c>
      <c r="E163" s="321" t="n">
        <v>0.0124</v>
      </c>
      <c r="F163" s="386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84" t="n">
        <v>136</v>
      </c>
      <c r="B164" s="384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84" t="inlineStr">
        <is>
          <t>шт.</t>
        </is>
      </c>
      <c r="E164" s="321" t="n">
        <v>6</v>
      </c>
      <c r="F164" s="386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84" t="n">
        <v>137</v>
      </c>
      <c r="B165" s="384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84" t="inlineStr">
        <is>
          <t>т</t>
        </is>
      </c>
      <c r="E165" s="321" t="n">
        <v>0.0158</v>
      </c>
      <c r="F165" s="386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84" t="n">
        <v>138</v>
      </c>
      <c r="B166" s="384" t="inlineStr">
        <is>
          <t>01.7.17.11-0001</t>
        </is>
      </c>
      <c r="C166" s="383" t="inlineStr">
        <is>
          <t>Бумага шлифовальная</t>
        </is>
      </c>
      <c r="D166" s="384" t="inlineStr">
        <is>
          <t>кг</t>
        </is>
      </c>
      <c r="E166" s="321" t="n">
        <v>3.44</v>
      </c>
      <c r="F166" s="386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84" t="n">
        <v>139</v>
      </c>
      <c r="B167" s="384" t="inlineStr">
        <is>
          <t>04.1.02.05-0005</t>
        </is>
      </c>
      <c r="C167" s="383" t="inlineStr">
        <is>
          <t>Бетон тяжелый, класс: В12,5 (М150)</t>
        </is>
      </c>
      <c r="D167" s="384" t="inlineStr">
        <is>
          <t>м3</t>
        </is>
      </c>
      <c r="E167" s="321" t="n">
        <v>0.2784</v>
      </c>
      <c r="F167" s="386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84" t="n">
        <v>140</v>
      </c>
      <c r="B168" s="384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84" t="inlineStr">
        <is>
          <t>т</t>
        </is>
      </c>
      <c r="E168" s="321" t="n">
        <v>0.014</v>
      </c>
      <c r="F168" s="386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84" t="n">
        <v>141</v>
      </c>
      <c r="B169" s="384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4" t="inlineStr">
        <is>
          <t>м3</t>
        </is>
      </c>
      <c r="E169" s="321" t="n">
        <v>0.1064</v>
      </c>
      <c r="F169" s="386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84" t="n">
        <v>142</v>
      </c>
      <c r="B170" s="384" t="inlineStr">
        <is>
          <t>14.4.04.08-0003</t>
        </is>
      </c>
      <c r="C170" s="383" t="inlineStr">
        <is>
          <t>Эмаль ПФ-115 серая</t>
        </is>
      </c>
      <c r="D170" s="384" t="inlineStr">
        <is>
          <t>т</t>
        </is>
      </c>
      <c r="E170" s="321" t="n">
        <v>0.01</v>
      </c>
      <c r="F170" s="386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84" t="n">
        <v>143</v>
      </c>
      <c r="B171" s="384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4" t="inlineStr">
        <is>
          <t>шт.</t>
        </is>
      </c>
      <c r="E171" s="321" t="n">
        <v>1</v>
      </c>
      <c r="F171" s="386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84" t="n">
        <v>144</v>
      </c>
      <c r="B172" s="384" t="inlineStr">
        <is>
          <t>01.7.20.08-0102</t>
        </is>
      </c>
      <c r="C172" s="383" t="inlineStr">
        <is>
          <t>Миткаль «Т-2» суровый (суровье)</t>
        </is>
      </c>
      <c r="D172" s="384" t="inlineStr">
        <is>
          <t>10 м</t>
        </is>
      </c>
      <c r="E172" s="321" t="n">
        <v>1.6</v>
      </c>
      <c r="F172" s="386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84" t="n">
        <v>145</v>
      </c>
      <c r="B173" s="384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84" t="inlineStr">
        <is>
          <t>м3</t>
        </is>
      </c>
      <c r="E173" s="321" t="n">
        <v>0.164</v>
      </c>
      <c r="F173" s="386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84" t="n">
        <v>146</v>
      </c>
      <c r="B174" s="384" t="inlineStr">
        <is>
          <t>14.4.01.01-0003</t>
        </is>
      </c>
      <c r="C174" s="383" t="inlineStr">
        <is>
          <t>Грунтовка: ГФ-021 красно-коричневая</t>
        </is>
      </c>
      <c r="D174" s="384" t="inlineStr">
        <is>
          <t>т</t>
        </is>
      </c>
      <c r="E174" s="321" t="n">
        <v>0.0064</v>
      </c>
      <c r="F174" s="386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84" t="n">
        <v>147</v>
      </c>
      <c r="B175" s="384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84" t="inlineStr">
        <is>
          <t>т</t>
        </is>
      </c>
      <c r="E175" s="321" t="n">
        <v>0.022</v>
      </c>
      <c r="F175" s="386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84" t="n">
        <v>148</v>
      </c>
      <c r="B176" s="384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84" t="inlineStr">
        <is>
          <t>т</t>
        </is>
      </c>
      <c r="E176" s="321" t="n">
        <v>0.0363</v>
      </c>
      <c r="F176" s="386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84" t="n">
        <v>149</v>
      </c>
      <c r="B177" s="384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84" t="inlineStr">
        <is>
          <t>шт.</t>
        </is>
      </c>
      <c r="E177" s="321" t="n">
        <v>4</v>
      </c>
      <c r="F177" s="386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84" t="n">
        <v>150</v>
      </c>
      <c r="B178" s="384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4" t="inlineStr">
        <is>
          <t>т</t>
        </is>
      </c>
      <c r="E178" s="321" t="n">
        <v>0.0016</v>
      </c>
      <c r="F178" s="386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84" t="n">
        <v>151</v>
      </c>
      <c r="B179" s="384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84" t="inlineStr">
        <is>
          <t>кг</t>
        </is>
      </c>
      <c r="E179" s="321" t="n">
        <v>12</v>
      </c>
      <c r="F179" s="386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84" t="n">
        <v>152</v>
      </c>
      <c r="B180" s="384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84" t="inlineStr">
        <is>
          <t>м3</t>
        </is>
      </c>
      <c r="E180" s="321" t="n">
        <v>0.0791</v>
      </c>
      <c r="F180" s="386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84" t="n">
        <v>153</v>
      </c>
      <c r="B181" s="384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84" t="inlineStr">
        <is>
          <t>м3</t>
        </is>
      </c>
      <c r="E181" s="321" t="n">
        <v>0.1602</v>
      </c>
      <c r="F181" s="386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84" t="n">
        <v>154</v>
      </c>
      <c r="B182" s="384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84" t="inlineStr">
        <is>
          <t>м3</t>
        </is>
      </c>
      <c r="E182" s="321" t="n">
        <v>0.0713</v>
      </c>
      <c r="F182" s="386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84" t="n">
        <v>155</v>
      </c>
      <c r="B183" s="384" t="inlineStr">
        <is>
          <t>01.3.02.09-0022</t>
        </is>
      </c>
      <c r="C183" s="383" t="inlineStr">
        <is>
          <t>Пропан-бутан, смесь техническая</t>
        </is>
      </c>
      <c r="D183" s="384" t="inlineStr">
        <is>
          <t>кг</t>
        </is>
      </c>
      <c r="E183" s="321" t="n">
        <v>12.1508</v>
      </c>
      <c r="F183" s="386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84" t="n">
        <v>156</v>
      </c>
      <c r="B184" s="384" t="inlineStr">
        <is>
          <t>101-1513</t>
        </is>
      </c>
      <c r="C184" s="383" t="inlineStr">
        <is>
          <t>Электроды диаметром: 4 мм Э42</t>
        </is>
      </c>
      <c r="D184" s="384" t="inlineStr">
        <is>
          <t>т</t>
        </is>
      </c>
      <c r="E184" s="321" t="n">
        <v>0.007</v>
      </c>
      <c r="F184" s="386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84" t="n">
        <v>157</v>
      </c>
      <c r="B185" s="384" t="inlineStr">
        <is>
          <t>101-1714</t>
        </is>
      </c>
      <c r="C185" s="383" t="inlineStr">
        <is>
          <t>Болты с гайками и шайбами строительные</t>
        </is>
      </c>
      <c r="D185" s="384" t="inlineStr">
        <is>
          <t>т</t>
        </is>
      </c>
      <c r="E185" s="321" t="n">
        <v>0.0077</v>
      </c>
      <c r="F185" s="386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84" t="n">
        <v>158</v>
      </c>
      <c r="B186" s="384" t="inlineStr">
        <is>
          <t>01.3.02.08-0001</t>
        </is>
      </c>
      <c r="C186" s="383" t="inlineStr">
        <is>
          <t>Кислород технический: газообразный</t>
        </is>
      </c>
      <c r="D186" s="384" t="inlineStr">
        <is>
          <t>м3</t>
        </is>
      </c>
      <c r="E186" s="321" t="n">
        <v>11.1584</v>
      </c>
      <c r="F186" s="386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84" t="n">
        <v>159</v>
      </c>
      <c r="B187" s="384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84" t="inlineStr">
        <is>
          <t>шт.</t>
        </is>
      </c>
      <c r="E187" s="321" t="n">
        <v>1.011</v>
      </c>
      <c r="F187" s="386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84" t="n">
        <v>160</v>
      </c>
      <c r="B188" s="384" t="inlineStr">
        <is>
          <t>101-0962</t>
        </is>
      </c>
      <c r="C188" s="383" t="inlineStr">
        <is>
          <t>Смазка солидол жировой марки «Ж»</t>
        </is>
      </c>
      <c r="D188" s="384" t="inlineStr">
        <is>
          <t>т</t>
        </is>
      </c>
      <c r="E188" s="321" t="n">
        <v>0.007</v>
      </c>
      <c r="F188" s="386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84" t="n">
        <v>161</v>
      </c>
      <c r="B189" s="384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84" t="inlineStr">
        <is>
          <t>т</t>
        </is>
      </c>
      <c r="E189" s="321" t="n">
        <v>0.0016</v>
      </c>
      <c r="F189" s="386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84" t="n">
        <v>162</v>
      </c>
      <c r="B190" s="384" t="inlineStr">
        <is>
          <t>01.7.15.11-0026</t>
        </is>
      </c>
      <c r="C190" s="383" t="inlineStr">
        <is>
          <t>Шайбы квадратные</t>
        </is>
      </c>
      <c r="D190" s="384" t="inlineStr">
        <is>
          <t>100 шт</t>
        </is>
      </c>
      <c r="E190" s="321" t="n">
        <v>0.24</v>
      </c>
      <c r="F190" s="386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84" t="n">
        <v>163</v>
      </c>
      <c r="B191" s="384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4" t="inlineStr">
        <is>
          <t>м</t>
        </is>
      </c>
      <c r="E191" s="321" t="n">
        <v>4</v>
      </c>
      <c r="F191" s="386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84" t="n">
        <v>164</v>
      </c>
      <c r="B192" s="384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84" t="inlineStr">
        <is>
          <t>т</t>
        </is>
      </c>
      <c r="E192" s="321" t="n">
        <v>0.0044</v>
      </c>
      <c r="F192" s="386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84" t="n">
        <v>165</v>
      </c>
      <c r="B193" s="384" t="inlineStr">
        <is>
          <t>101-1019</t>
        </is>
      </c>
      <c r="C193" s="383" t="inlineStr">
        <is>
          <t>Швеллеры № 40 из стали марки: Ст0</t>
        </is>
      </c>
      <c r="D193" s="384" t="inlineStr">
        <is>
          <t>т</t>
        </is>
      </c>
      <c r="E193" s="321" t="n">
        <v>0.0103</v>
      </c>
      <c r="F193" s="386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84" t="n">
        <v>166</v>
      </c>
      <c r="B194" s="384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84" t="inlineStr">
        <is>
          <t>м3</t>
        </is>
      </c>
      <c r="E194" s="321" t="n">
        <v>0.096</v>
      </c>
      <c r="F194" s="386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84" t="n">
        <v>167</v>
      </c>
      <c r="B195" s="384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84" t="inlineStr">
        <is>
          <t>т</t>
        </is>
      </c>
      <c r="E195" s="321" t="n">
        <v>0.0035</v>
      </c>
      <c r="F195" s="386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84" t="n">
        <v>168</v>
      </c>
      <c r="B196" s="384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84" t="inlineStr">
        <is>
          <t>м3</t>
        </is>
      </c>
      <c r="E196" s="321" t="n">
        <v>0.0357</v>
      </c>
      <c r="F196" s="386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84" t="n">
        <v>169</v>
      </c>
      <c r="B197" s="384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84" t="inlineStr">
        <is>
          <t>т</t>
        </is>
      </c>
      <c r="E197" s="321" t="n">
        <v>0.0077</v>
      </c>
      <c r="F197" s="386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84" t="n">
        <v>170</v>
      </c>
      <c r="B198" s="384" t="inlineStr">
        <is>
          <t>101-1705</t>
        </is>
      </c>
      <c r="C198" s="383" t="inlineStr">
        <is>
          <t>Пакля пропитанная</t>
        </is>
      </c>
      <c r="D198" s="384" t="inlineStr">
        <is>
          <t>кг</t>
        </is>
      </c>
      <c r="E198" s="321" t="n">
        <v>4.8</v>
      </c>
      <c r="F198" s="386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84" t="n">
        <v>171</v>
      </c>
      <c r="B199" s="384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84" t="inlineStr">
        <is>
          <t>т</t>
        </is>
      </c>
      <c r="E199" s="321" t="n">
        <v>0.0005999999999999999</v>
      </c>
      <c r="F199" s="386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84" t="n">
        <v>172</v>
      </c>
      <c r="B200" s="384" t="inlineStr">
        <is>
          <t>20.1.02.23-0082</t>
        </is>
      </c>
      <c r="C200" s="383" t="inlineStr">
        <is>
          <t>Перемычки гибкие, тип ПГС-50</t>
        </is>
      </c>
      <c r="D200" s="384" t="inlineStr">
        <is>
          <t>10 шт</t>
        </is>
      </c>
      <c r="E200" s="321" t="n">
        <v>1.032</v>
      </c>
      <c r="F200" s="386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84" t="n">
        <v>173</v>
      </c>
      <c r="B201" s="384" t="inlineStr">
        <is>
          <t>01.7.15.06-0111</t>
        </is>
      </c>
      <c r="C201" s="383" t="inlineStr">
        <is>
          <t>Гвозди строительные</t>
        </is>
      </c>
      <c r="D201" s="384" t="inlineStr">
        <is>
          <t>т</t>
        </is>
      </c>
      <c r="E201" s="321" t="n">
        <v>0.0033</v>
      </c>
      <c r="F201" s="386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84" t="n">
        <v>174</v>
      </c>
      <c r="B202" s="384" t="inlineStr">
        <is>
          <t>101-0324</t>
        </is>
      </c>
      <c r="C202" s="383" t="inlineStr">
        <is>
          <t>Кислород технический: газообразный</t>
        </is>
      </c>
      <c r="D202" s="384" t="inlineStr">
        <is>
          <t>м3</t>
        </is>
      </c>
      <c r="E202" s="321" t="n">
        <v>5.96</v>
      </c>
      <c r="F202" s="386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84" t="n">
        <v>175</v>
      </c>
      <c r="B203" s="384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84" t="inlineStr">
        <is>
          <t>м3</t>
        </is>
      </c>
      <c r="E203" s="321" t="n">
        <v>0.0622</v>
      </c>
      <c r="F203" s="386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84" t="n">
        <v>176</v>
      </c>
      <c r="B204" s="384" t="inlineStr">
        <is>
          <t>101-2467</t>
        </is>
      </c>
      <c r="C204" s="383" t="inlineStr">
        <is>
          <t>Растворитель марки: Р-4</t>
        </is>
      </c>
      <c r="D204" s="384" t="inlineStr">
        <is>
          <t>т</t>
        </is>
      </c>
      <c r="E204" s="321" t="n">
        <v>0.0032</v>
      </c>
      <c r="F204" s="386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84" t="n">
        <v>177</v>
      </c>
      <c r="B205" s="384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4" t="inlineStr">
        <is>
          <t>т</t>
        </is>
      </c>
      <c r="E205" s="321" t="n">
        <v>0.003</v>
      </c>
      <c r="F205" s="386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84" t="n">
        <v>178</v>
      </c>
      <c r="B206" s="384" t="inlineStr">
        <is>
          <t>101-1805</t>
        </is>
      </c>
      <c r="C206" s="383" t="inlineStr">
        <is>
          <t>Гвозди строительные</t>
        </is>
      </c>
      <c r="D206" s="384" t="inlineStr">
        <is>
          <t>т</t>
        </is>
      </c>
      <c r="E206" s="321" t="n">
        <v>0.0024</v>
      </c>
      <c r="F206" s="386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84" t="n">
        <v>179</v>
      </c>
      <c r="B207" s="384" t="inlineStr">
        <is>
          <t>01.7.02.07-0011</t>
        </is>
      </c>
      <c r="C207" s="383" t="inlineStr">
        <is>
          <t>Прессшпан листовой, марки А</t>
        </is>
      </c>
      <c r="D207" s="384" t="inlineStr">
        <is>
          <t>кг</t>
        </is>
      </c>
      <c r="E207" s="321" t="n">
        <v>0.6</v>
      </c>
      <c r="F207" s="386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84" t="n">
        <v>180</v>
      </c>
      <c r="B208" s="384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84" t="inlineStr">
        <is>
          <t>т</t>
        </is>
      </c>
      <c r="E208" s="321" t="n">
        <v>0.0198</v>
      </c>
      <c r="F208" s="386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84" t="n">
        <v>181</v>
      </c>
      <c r="B209" s="384" t="inlineStr">
        <is>
          <t>101-2562</t>
        </is>
      </c>
      <c r="C209" s="383" t="inlineStr">
        <is>
          <t>Флюс: АН-47</t>
        </is>
      </c>
      <c r="D209" s="384" t="inlineStr">
        <is>
          <t>т</t>
        </is>
      </c>
      <c r="E209" s="321" t="n">
        <v>0.0045</v>
      </c>
      <c r="F209" s="386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84" t="n">
        <v>182</v>
      </c>
      <c r="B210" s="384" t="inlineStr">
        <is>
          <t>101-1668</t>
        </is>
      </c>
      <c r="C210" s="383" t="inlineStr">
        <is>
          <t>Рогожа</t>
        </is>
      </c>
      <c r="D210" s="384" t="inlineStr">
        <is>
          <t>м2</t>
        </is>
      </c>
      <c r="E210" s="321" t="n">
        <v>2.515</v>
      </c>
      <c r="F210" s="386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84" t="n">
        <v>183</v>
      </c>
      <c r="B211" s="384" t="inlineStr">
        <is>
          <t>113-0021</t>
        </is>
      </c>
      <c r="C211" s="383" t="inlineStr">
        <is>
          <t>Грунтовка: ГФ-021 красно-коричневая</t>
        </is>
      </c>
      <c r="D211" s="384" t="inlineStr">
        <is>
          <t>т</t>
        </is>
      </c>
      <c r="E211" s="321" t="n">
        <v>0.0016</v>
      </c>
      <c r="F211" s="386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84" t="n">
        <v>184</v>
      </c>
      <c r="B212" s="384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84" t="inlineStr">
        <is>
          <t>т</t>
        </is>
      </c>
      <c r="E212" s="321" t="n">
        <v>0.0024</v>
      </c>
      <c r="F212" s="386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84" t="n">
        <v>185</v>
      </c>
      <c r="B213" s="384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84" t="inlineStr">
        <is>
          <t>т</t>
        </is>
      </c>
      <c r="E213" s="321" t="n">
        <v>0.0044</v>
      </c>
      <c r="F213" s="386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84" t="n">
        <v>186</v>
      </c>
      <c r="B214" s="384" t="inlineStr">
        <is>
          <t>101-0309</t>
        </is>
      </c>
      <c r="C214" s="383" t="inlineStr">
        <is>
          <t>Канаты пеньковые пропитанные</t>
        </is>
      </c>
      <c r="D214" s="384" t="inlineStr">
        <is>
          <t>т</t>
        </is>
      </c>
      <c r="E214" s="321" t="n">
        <v>0.0005</v>
      </c>
      <c r="F214" s="386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84" t="n">
        <v>187</v>
      </c>
      <c r="B215" s="384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84" t="inlineStr">
        <is>
          <t>м3</t>
        </is>
      </c>
      <c r="E215" s="321" t="n">
        <v>0.3328</v>
      </c>
      <c r="F215" s="386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84" t="n">
        <v>188</v>
      </c>
      <c r="B216" s="384" t="inlineStr">
        <is>
          <t>01.7.07.20-0002</t>
        </is>
      </c>
      <c r="C216" s="383" t="inlineStr">
        <is>
          <t>Тальк молотый, сорт I</t>
        </is>
      </c>
      <c r="D216" s="384" t="inlineStr">
        <is>
          <t>т</t>
        </is>
      </c>
      <c r="E216" s="321" t="n">
        <v>0.0098</v>
      </c>
      <c r="F216" s="386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84" t="n">
        <v>189</v>
      </c>
      <c r="B217" s="384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84" t="inlineStr">
        <is>
          <t>кг</t>
        </is>
      </c>
      <c r="E217" s="321" t="n">
        <v>0.5264</v>
      </c>
      <c r="F217" s="386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84" t="n">
        <v>190</v>
      </c>
      <c r="B218" s="384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84" t="inlineStr">
        <is>
          <t>м3</t>
        </is>
      </c>
      <c r="E218" s="321" t="n">
        <v>0.1404</v>
      </c>
      <c r="F218" s="386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84" t="n">
        <v>191</v>
      </c>
      <c r="B219" s="384" t="inlineStr">
        <is>
          <t>101-2611</t>
        </is>
      </c>
      <c r="C219" s="383" t="inlineStr">
        <is>
          <t>Опалубка металлическая</t>
        </is>
      </c>
      <c r="D219" s="384" t="inlineStr">
        <is>
          <t>т</t>
        </is>
      </c>
      <c r="E219" s="321" t="n">
        <v>0.0035</v>
      </c>
      <c r="F219" s="386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84" t="n">
        <v>192</v>
      </c>
      <c r="B220" s="384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84" t="inlineStr">
        <is>
          <t>кг</t>
        </is>
      </c>
      <c r="E220" s="321" t="n">
        <v>0.2</v>
      </c>
      <c r="F220" s="386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84" t="n">
        <v>193</v>
      </c>
      <c r="B221" s="384" t="inlineStr">
        <is>
          <t>01.7.06.12-0004</t>
        </is>
      </c>
      <c r="C221" s="383" t="inlineStr">
        <is>
          <t>Лента киперная 40 мм</t>
        </is>
      </c>
      <c r="D221" s="384" t="inlineStr">
        <is>
          <t>100 м</t>
        </is>
      </c>
      <c r="E221" s="321" t="n">
        <v>0.14</v>
      </c>
      <c r="F221" s="386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84" t="n">
        <v>194</v>
      </c>
      <c r="B222" s="384" t="inlineStr">
        <is>
          <t>01.3.02.02-0001</t>
        </is>
      </c>
      <c r="C222" s="383" t="inlineStr">
        <is>
          <t>Аргон газообразный, сорт: I</t>
        </is>
      </c>
      <c r="D222" s="384" t="inlineStr">
        <is>
          <t>м3</t>
        </is>
      </c>
      <c r="E222" s="321" t="n">
        <v>0.66</v>
      </c>
      <c r="F222" s="386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84" t="n">
        <v>195</v>
      </c>
      <c r="B223" s="384" t="inlineStr">
        <is>
          <t>101-2278</t>
        </is>
      </c>
      <c r="C223" s="383" t="inlineStr">
        <is>
          <t>Пропан-бутан, смесь техническая</t>
        </is>
      </c>
      <c r="D223" s="384" t="inlineStr">
        <is>
          <t>кг</t>
        </is>
      </c>
      <c r="E223" s="321" t="n">
        <v>1.862</v>
      </c>
      <c r="F223" s="386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84" t="n">
        <v>196</v>
      </c>
      <c r="B224" s="384" t="inlineStr">
        <is>
          <t>20.2.01.05-0003</t>
        </is>
      </c>
      <c r="C224" s="383" t="inlineStr">
        <is>
          <t>Гильза кабельная: медная ГМ 6</t>
        </is>
      </c>
      <c r="D224" s="384" t="inlineStr">
        <is>
          <t>100 шт</t>
        </is>
      </c>
      <c r="E224" s="321" t="n">
        <v>0.102</v>
      </c>
      <c r="F224" s="386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84" t="n">
        <v>197</v>
      </c>
      <c r="B225" s="384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84" t="inlineStr">
        <is>
          <t>т</t>
        </is>
      </c>
      <c r="E225" s="321" t="n">
        <v>0.004</v>
      </c>
      <c r="F225" s="386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84" t="n">
        <v>198</v>
      </c>
      <c r="B226" s="384" t="inlineStr">
        <is>
          <t>402-0064</t>
        </is>
      </c>
      <c r="C226" s="383" t="inlineStr">
        <is>
          <t>Раствор асбоцементный</t>
        </is>
      </c>
      <c r="D226" s="384" t="inlineStr">
        <is>
          <t>м3</t>
        </is>
      </c>
      <c r="E226" s="321" t="n">
        <v>0.025</v>
      </c>
      <c r="F226" s="386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84" t="n">
        <v>199</v>
      </c>
      <c r="B227" s="384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84" t="inlineStr">
        <is>
          <t>м3</t>
        </is>
      </c>
      <c r="E227" s="321" t="n">
        <v>0.0053</v>
      </c>
      <c r="F227" s="386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84" t="n">
        <v>200</v>
      </c>
      <c r="B228" s="384" t="inlineStr">
        <is>
          <t>14.1.02.01-0002</t>
        </is>
      </c>
      <c r="C228" s="383" t="inlineStr">
        <is>
          <t>Клей БМК-5к</t>
        </is>
      </c>
      <c r="D228" s="384" t="inlineStr">
        <is>
          <t>кг</t>
        </is>
      </c>
      <c r="E228" s="321" t="n">
        <v>0.32</v>
      </c>
      <c r="F228" s="386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84" t="n">
        <v>201</v>
      </c>
      <c r="B229" s="384" t="inlineStr">
        <is>
          <t>14.5.09.02-0002</t>
        </is>
      </c>
      <c r="C229" s="383" t="inlineStr">
        <is>
          <t>Ксилол нефтяной марки А</t>
        </is>
      </c>
      <c r="D229" s="384" t="inlineStr">
        <is>
          <t>т</t>
        </is>
      </c>
      <c r="E229" s="321" t="n">
        <v>0.001</v>
      </c>
      <c r="F229" s="386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84" t="n">
        <v>202</v>
      </c>
      <c r="B230" s="384" t="inlineStr">
        <is>
          <t>01.7.15.03-0041</t>
        </is>
      </c>
      <c r="C230" s="383" t="inlineStr">
        <is>
          <t>Болты с гайками и шайбами строительные</t>
        </is>
      </c>
      <c r="D230" s="384" t="inlineStr">
        <is>
          <t>т</t>
        </is>
      </c>
      <c r="E230" s="321" t="n">
        <v>0.0008</v>
      </c>
      <c r="F230" s="386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84" t="n">
        <v>203</v>
      </c>
      <c r="B231" s="384" t="inlineStr">
        <is>
          <t>101-0623</t>
        </is>
      </c>
      <c r="C231" s="383" t="inlineStr">
        <is>
          <t>Мыло твердое хозяйственное 72%</t>
        </is>
      </c>
      <c r="D231" s="384" t="inlineStr">
        <is>
          <t>шт.</t>
        </is>
      </c>
      <c r="E231" s="321" t="n">
        <v>1.49</v>
      </c>
      <c r="F231" s="386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84" t="n">
        <v>204</v>
      </c>
      <c r="B232" s="384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84" t="inlineStr">
        <is>
          <t>м3</t>
        </is>
      </c>
      <c r="E232" s="321" t="n">
        <v>0.0057</v>
      </c>
      <c r="F232" s="386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84" t="n">
        <v>205</v>
      </c>
      <c r="B233" s="384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84" t="inlineStr">
        <is>
          <t>т</t>
        </is>
      </c>
      <c r="E233" s="321" t="n">
        <v>0.008500000000000001</v>
      </c>
      <c r="F233" s="386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84" t="n">
        <v>206</v>
      </c>
      <c r="B234" s="384" t="inlineStr">
        <is>
          <t>20.2.02.01-0019</t>
        </is>
      </c>
      <c r="C234" s="383" t="inlineStr">
        <is>
          <t>Втулки изолирующие</t>
        </is>
      </c>
      <c r="D234" s="384" t="inlineStr">
        <is>
          <t>1000 шт</t>
        </is>
      </c>
      <c r="E234" s="321" t="n">
        <v>0.02</v>
      </c>
      <c r="F234" s="386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84" t="n">
        <v>207</v>
      </c>
      <c r="B235" s="384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4" t="inlineStr">
        <is>
          <t>10 м</t>
        </is>
      </c>
      <c r="E235" s="321" t="n">
        <v>0.09950000000000001</v>
      </c>
      <c r="F235" s="386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84" t="n">
        <v>208</v>
      </c>
      <c r="B236" s="384" t="inlineStr">
        <is>
          <t>14.5.09.11-0101</t>
        </is>
      </c>
      <c r="C236" s="383" t="inlineStr">
        <is>
          <t>Уайт-спирит</t>
        </is>
      </c>
      <c r="D236" s="384" t="inlineStr">
        <is>
          <t>т</t>
        </is>
      </c>
      <c r="E236" s="321" t="n">
        <v>0.0007</v>
      </c>
      <c r="F236" s="386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84" t="n">
        <v>209</v>
      </c>
      <c r="B237" s="384" t="inlineStr">
        <is>
          <t>20.2.02.01-0012</t>
        </is>
      </c>
      <c r="C237" s="383" t="inlineStr">
        <is>
          <t>Втулки В22</t>
        </is>
      </c>
      <c r="D237" s="384" t="inlineStr">
        <is>
          <t>1000 шт</t>
        </is>
      </c>
      <c r="E237" s="321" t="n">
        <v>0.0249</v>
      </c>
      <c r="F237" s="386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84" t="n">
        <v>210</v>
      </c>
      <c r="B238" s="384" t="inlineStr">
        <is>
          <t>01.7.15.07-0014</t>
        </is>
      </c>
      <c r="C238" s="383" t="inlineStr">
        <is>
          <t>Дюбели распорные полипропиленовые</t>
        </is>
      </c>
      <c r="D238" s="384" t="inlineStr">
        <is>
          <t>100 шт</t>
        </is>
      </c>
      <c r="E238" s="321" t="n">
        <v>0.0328</v>
      </c>
      <c r="F238" s="386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84" t="n">
        <v>211</v>
      </c>
      <c r="B239" s="384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84" t="inlineStr">
        <is>
          <t>т</t>
        </is>
      </c>
      <c r="E239" s="321" t="n">
        <v>0.0035</v>
      </c>
      <c r="F239" s="386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84" t="n">
        <v>212</v>
      </c>
      <c r="B240" s="384" t="inlineStr">
        <is>
          <t>08.3.11.01-0091</t>
        </is>
      </c>
      <c r="C240" s="383" t="inlineStr">
        <is>
          <t>Швеллеры № 40 из стали марки: Ст0</t>
        </is>
      </c>
      <c r="D240" s="384" t="inlineStr">
        <is>
          <t>т</t>
        </is>
      </c>
      <c r="E240" s="321" t="n">
        <v>0.0005</v>
      </c>
      <c r="F240" s="386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84" t="n">
        <v>213</v>
      </c>
      <c r="B241" s="384" t="inlineStr">
        <is>
          <t>22.2.02.11-0051</t>
        </is>
      </c>
      <c r="C241" s="383" t="inlineStr">
        <is>
          <t>Гайки установочные заземляющие</t>
        </is>
      </c>
      <c r="D241" s="384" t="inlineStr">
        <is>
          <t>100 шт</t>
        </is>
      </c>
      <c r="E241" s="321" t="n">
        <v>0.026</v>
      </c>
      <c r="F241" s="386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84" t="n">
        <v>214</v>
      </c>
      <c r="B242" s="384" t="inlineStr">
        <is>
          <t>14.5.09.07-0029</t>
        </is>
      </c>
      <c r="C242" s="383" t="inlineStr">
        <is>
          <t>Растворитель марки: Р-4</t>
        </is>
      </c>
      <c r="D242" s="384" t="inlineStr">
        <is>
          <t>т</t>
        </is>
      </c>
      <c r="E242" s="321" t="n">
        <v>0.0002</v>
      </c>
      <c r="F242" s="386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84" t="n">
        <v>215</v>
      </c>
      <c r="B243" s="384" t="inlineStr">
        <is>
          <t>01.7.15.07-0031</t>
        </is>
      </c>
      <c r="C243" s="383" t="inlineStr">
        <is>
          <t>Дюбели распорные с гайкой</t>
        </is>
      </c>
      <c r="D243" s="384" t="inlineStr">
        <is>
          <t>100 шт</t>
        </is>
      </c>
      <c r="E243" s="321" t="n">
        <v>0.0126</v>
      </c>
      <c r="F243" s="386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84" t="n">
        <v>216</v>
      </c>
      <c r="B244" s="384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84" t="inlineStr">
        <is>
          <t>т</t>
        </is>
      </c>
      <c r="E244" s="321" t="n">
        <v>0.0028</v>
      </c>
      <c r="F244" s="386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84" t="n">
        <v>217</v>
      </c>
      <c r="B245" s="384" t="inlineStr">
        <is>
          <t>20.2.02.02-0011</t>
        </is>
      </c>
      <c r="C245" s="383" t="inlineStr">
        <is>
          <t>Заглушки</t>
        </is>
      </c>
      <c r="D245" s="384" t="inlineStr">
        <is>
          <t>10 шт</t>
        </is>
      </c>
      <c r="E245" s="321" t="n">
        <v>0.0408</v>
      </c>
      <c r="F245" s="386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84" t="n">
        <v>218</v>
      </c>
      <c r="B246" s="384" t="inlineStr">
        <is>
          <t>14.4.03.03-0002</t>
        </is>
      </c>
      <c r="C246" s="383" t="inlineStr">
        <is>
          <t>Лак битумный: БТ-123</t>
        </is>
      </c>
      <c r="D246" s="384" t="inlineStr">
        <is>
          <t>т</t>
        </is>
      </c>
      <c r="E246" s="321" t="n">
        <v>0.0001</v>
      </c>
      <c r="F246" s="386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84" t="n">
        <v>219</v>
      </c>
      <c r="B247" s="384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4" t="inlineStr">
        <is>
          <t>т</t>
        </is>
      </c>
      <c r="E247" s="321" t="n">
        <v>0.0001</v>
      </c>
      <c r="F247" s="386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84" t="n">
        <v>220</v>
      </c>
      <c r="B248" s="384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84" t="inlineStr">
        <is>
          <t>т</t>
        </is>
      </c>
      <c r="E248" s="321" t="n">
        <v>0.0017</v>
      </c>
      <c r="F248" s="386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84" t="n">
        <v>221</v>
      </c>
      <c r="B249" s="384" t="inlineStr">
        <is>
          <t>01.7.06.11-0021</t>
        </is>
      </c>
      <c r="C249" s="383" t="inlineStr">
        <is>
          <t>Лента ФУМ</t>
        </is>
      </c>
      <c r="D249" s="384" t="inlineStr">
        <is>
          <t>кг</t>
        </is>
      </c>
      <c r="E249" s="321" t="n">
        <v>0.0012</v>
      </c>
      <c r="F249" s="386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84" t="n">
        <v>222</v>
      </c>
      <c r="B250" s="384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84" t="inlineStr">
        <is>
          <t>м3</t>
        </is>
      </c>
      <c r="E250" s="321" t="n">
        <v>0.0003</v>
      </c>
      <c r="F250" s="386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84" t="n">
        <v>223</v>
      </c>
      <c r="B251" s="384" t="inlineStr">
        <is>
          <t>01.7.11.07-0227</t>
        </is>
      </c>
      <c r="C251" s="383" t="inlineStr">
        <is>
          <t>Электроды: УОНИ 13/45</t>
        </is>
      </c>
      <c r="D251" s="384" t="inlineStr">
        <is>
          <t>кг</t>
        </is>
      </c>
      <c r="E251" s="321" t="n">
        <v>0.022</v>
      </c>
      <c r="F251" s="386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84" t="n">
        <v>224</v>
      </c>
      <c r="B252" s="384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4" t="inlineStr">
        <is>
          <t>10 м</t>
        </is>
      </c>
      <c r="E252" s="321" t="n">
        <v>0.0048</v>
      </c>
      <c r="F252" s="386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84" t="n">
        <v>225</v>
      </c>
      <c r="B253" s="384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84" t="inlineStr">
        <is>
          <t>м3</t>
        </is>
      </c>
      <c r="E253" s="321" t="n">
        <v>0.0024</v>
      </c>
      <c r="F253" s="386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84" t="n">
        <v>226</v>
      </c>
      <c r="B254" s="384" t="inlineStr">
        <is>
          <t>01.7.20.08-0051</t>
        </is>
      </c>
      <c r="C254" s="383" t="inlineStr">
        <is>
          <t>Ветошь</t>
        </is>
      </c>
      <c r="D254" s="384" t="inlineStr">
        <is>
          <t>кг</t>
        </is>
      </c>
      <c r="E254" s="321" t="n">
        <v>0.041</v>
      </c>
      <c r="F254" s="386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84" t="n">
        <v>227</v>
      </c>
      <c r="B255" s="384" t="inlineStr">
        <is>
          <t>01.7.03.01-0001</t>
        </is>
      </c>
      <c r="C255" s="383" t="inlineStr">
        <is>
          <t>Вода</t>
        </is>
      </c>
      <c r="D255" s="384" t="inlineStr">
        <is>
          <t>м3</t>
        </is>
      </c>
      <c r="E255" s="321" t="n">
        <v>0.0106</v>
      </c>
      <c r="F255" s="386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84" t="n"/>
      <c r="B256" s="384" t="n"/>
      <c r="C256" s="383" t="inlineStr">
        <is>
          <t>Итого прочие материалы</t>
        </is>
      </c>
      <c r="D256" s="384" t="n"/>
      <c r="E256" s="385" t="n"/>
      <c r="F256" s="386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84" t="n"/>
      <c r="B257" s="384" t="n"/>
      <c r="C257" s="370" t="inlineStr">
        <is>
          <t>Итого по разделу «Материалы»</t>
        </is>
      </c>
      <c r="D257" s="384" t="n"/>
      <c r="E257" s="385" t="n"/>
      <c r="F257" s="386" t="n"/>
      <c r="G257" s="323">
        <f>G92+G256</f>
        <v/>
      </c>
      <c r="H257" s="387">
        <f>G257/$G$257</f>
        <v/>
      </c>
      <c r="I257" s="323" t="n"/>
      <c r="J257" s="323">
        <f>J92+J256</f>
        <v/>
      </c>
    </row>
    <row r="258" ht="14.25" customFormat="1" customHeight="1" s="339">
      <c r="A258" s="384" t="n"/>
      <c r="B258" s="384" t="n"/>
      <c r="C258" s="383" t="inlineStr">
        <is>
          <t>ИТОГО ПО РМ</t>
        </is>
      </c>
      <c r="D258" s="384" t="n"/>
      <c r="E258" s="385" t="n"/>
      <c r="F258" s="386" t="n"/>
      <c r="G258" s="323">
        <f>G14+G76+G257</f>
        <v/>
      </c>
      <c r="H258" s="387" t="n"/>
      <c r="I258" s="323" t="n"/>
      <c r="J258" s="323">
        <f>J14+J76+J257</f>
        <v/>
      </c>
    </row>
    <row r="259" ht="14.25" customFormat="1" customHeight="1" s="339">
      <c r="A259" s="384" t="n"/>
      <c r="B259" s="384" t="n"/>
      <c r="C259" s="383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126481.74</v>
      </c>
      <c r="H259" s="387" t="n"/>
      <c r="I259" s="323" t="n"/>
      <c r="J259" s="323">
        <f>ROUND(D259*(J14+J16),2)</f>
        <v/>
      </c>
    </row>
    <row r="260" ht="14.25" customFormat="1" customHeight="1" s="339">
      <c r="A260" s="384" t="n"/>
      <c r="B260" s="384" t="n"/>
      <c r="C260" s="383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81946.58</v>
      </c>
      <c r="H260" s="387" t="n"/>
      <c r="I260" s="323" t="n"/>
      <c r="J260" s="323">
        <f>ROUND(D260*(J14+J16),2)</f>
        <v/>
      </c>
    </row>
    <row r="261" ht="14.25" customFormat="1" customHeight="1" s="339">
      <c r="A261" s="384" t="n"/>
      <c r="B261" s="384" t="n"/>
      <c r="C261" s="383" t="inlineStr">
        <is>
          <t>Итого СМР (с НР и СП)</t>
        </is>
      </c>
      <c r="D261" s="384" t="n"/>
      <c r="E261" s="385" t="n"/>
      <c r="F261" s="386" t="n"/>
      <c r="G261" s="323">
        <f>G14+G76+G257+G259+G260</f>
        <v/>
      </c>
      <c r="H261" s="387" t="n"/>
      <c r="I261" s="323" t="n"/>
      <c r="J261" s="323">
        <f>J14+J76+J257+J259+J260</f>
        <v/>
      </c>
    </row>
    <row r="262" ht="14.25" customFormat="1" customHeight="1" s="339">
      <c r="A262" s="384" t="n"/>
      <c r="B262" s="384" t="n"/>
      <c r="C262" s="383" t="inlineStr">
        <is>
          <t>ВСЕГО СМР + ОБОРУДОВАНИЕ</t>
        </is>
      </c>
      <c r="D262" s="384" t="n"/>
      <c r="E262" s="385" t="n"/>
      <c r="F262" s="386" t="n"/>
      <c r="G262" s="323">
        <f>G261+G84</f>
        <v/>
      </c>
      <c r="H262" s="387" t="n"/>
      <c r="I262" s="323" t="n"/>
      <c r="J262" s="323">
        <f>J261+J84</f>
        <v/>
      </c>
    </row>
    <row r="263" ht="34.5" customFormat="1" customHeight="1" s="339">
      <c r="A263" s="384" t="n"/>
      <c r="B263" s="384" t="n"/>
      <c r="C263" s="383" t="inlineStr">
        <is>
          <t>ИТОГО ПОКАЗАТЕЛЬ НА ЕД. ИЗМ.</t>
        </is>
      </c>
      <c r="D263" s="384" t="inlineStr">
        <is>
          <t>1 ячейка</t>
        </is>
      </c>
      <c r="E263" s="385" t="n">
        <v>2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7" t="inlineStr">
        <is>
          <t>Приложение №6</t>
        </is>
      </c>
    </row>
    <row r="2" ht="21.75" customHeight="1" s="327">
      <c r="A2" s="397" t="n"/>
      <c r="B2" s="397" t="n"/>
      <c r="C2" s="397" t="n"/>
      <c r="D2" s="397" t="n"/>
      <c r="E2" s="397" t="n"/>
      <c r="F2" s="397" t="n"/>
      <c r="G2" s="397" t="n"/>
    </row>
    <row r="3">
      <c r="A3" s="350" t="inlineStr">
        <is>
          <t>Расчет стоимости оборудования</t>
        </is>
      </c>
    </row>
    <row r="4" ht="25.5" customHeight="1" s="327">
      <c r="A4" s="353" t="inlineStr">
        <is>
          <t>Наименование разрабатываемого показателя УНЦ — Ячейка двухобмоточного трансформатора Т110/НН, мощность 10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27">
      <c r="A10" s="384" t="n"/>
      <c r="B10" s="370" t="n"/>
      <c r="C10" s="383" t="inlineStr">
        <is>
          <t>ИТОГО ИНЖЕНЕРНОЕ ОБОРУДОВАНИЕ</t>
        </is>
      </c>
      <c r="D10" s="370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33" customHeight="1" s="327">
      <c r="A12" s="384" t="n">
        <v>1</v>
      </c>
      <c r="B12" s="383">
        <f>'Прил.5 Расчет СМР и ОБ'!B79</f>
        <v/>
      </c>
      <c r="C12" s="383">
        <f>'Прил.5 Расчет СМР и ОБ'!C79</f>
        <v/>
      </c>
      <c r="D12" s="384">
        <f>'Прил.5 Расчет СМР и ОБ'!D79</f>
        <v/>
      </c>
      <c r="E12" s="321">
        <f>'Прил.5 Расчет СМР и ОБ'!E79</f>
        <v/>
      </c>
      <c r="F12" s="386">
        <f>'Прил.5 Расчет СМР и ОБ'!F79</f>
        <v/>
      </c>
      <c r="G12" s="323">
        <f>ROUND(E12*F12,2)</f>
        <v/>
      </c>
    </row>
    <row r="13" ht="33" customHeight="1" s="327">
      <c r="A13" s="384" t="n">
        <v>2</v>
      </c>
      <c r="B13" s="383">
        <f>'Прил.5 Расчет СМР и ОБ'!B81</f>
        <v/>
      </c>
      <c r="C13" s="383">
        <f>'Прил.5 Расчет СМР и ОБ'!C81</f>
        <v/>
      </c>
      <c r="D13" s="384" t="inlineStr">
        <is>
          <t>1 фазн. компл.</t>
        </is>
      </c>
      <c r="E13" s="321">
        <f>'Прил.5 Расчет СМР и ОБ'!E81</f>
        <v/>
      </c>
      <c r="F13" s="386">
        <f>'Прил.5 Расчет СМР и ОБ'!F81</f>
        <v/>
      </c>
      <c r="G13" s="323">
        <f>ROUND(E13*F13,2)</f>
        <v/>
      </c>
    </row>
    <row r="14" ht="33" customHeight="1" s="327">
      <c r="A14" s="384" t="n">
        <v>6</v>
      </c>
      <c r="B14" s="383">
        <f>'Прил.5 Расчет СМР и ОБ'!B82</f>
        <v/>
      </c>
      <c r="C14" s="383">
        <f>'Прил.5 Расчет СМР и ОБ'!C82</f>
        <v/>
      </c>
      <c r="D14" s="384" t="inlineStr">
        <is>
          <t>1 фазн. компл.</t>
        </is>
      </c>
      <c r="E14" s="321">
        <f>'Прил.5 Расчет СМР и ОБ'!E82</f>
        <v/>
      </c>
      <c r="F14" s="386">
        <f>'Прил.5 Расчет СМР и ОБ'!F82</f>
        <v/>
      </c>
      <c r="G14" s="323">
        <f>ROUND(E14*F14,2)</f>
        <v/>
      </c>
    </row>
    <row r="15" ht="25.5" customHeight="1" s="327">
      <c r="A15" s="384" t="n"/>
      <c r="B15" s="383" t="n"/>
      <c r="C15" s="383" t="inlineStr">
        <is>
          <t>ИТОГО ТЕХНОЛОГИЧЕСКОЕ ОБОРУДОВАНИЕ</t>
        </is>
      </c>
      <c r="D15" s="383" t="n"/>
      <c r="E15" s="401" t="n"/>
      <c r="F15" s="386" t="n"/>
      <c r="G15" s="323">
        <f>SUM(G12:G14)</f>
        <v/>
      </c>
    </row>
    <row r="16" ht="19.5" customHeight="1" s="327">
      <c r="A16" s="384" t="n"/>
      <c r="B16" s="383" t="n"/>
      <c r="C16" s="383" t="inlineStr">
        <is>
          <t>Всего по разделу «Оборудование»</t>
        </is>
      </c>
      <c r="D16" s="383" t="n"/>
      <c r="E16" s="401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7.85546875" customWidth="1" style="327" min="4" max="4"/>
    <col width="8.85546875" customWidth="1" style="327" min="5" max="5"/>
  </cols>
  <sheetData>
    <row r="1">
      <c r="B1" s="332" t="n"/>
      <c r="C1" s="332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 ht="24.75" customHeight="1" s="327">
      <c r="A3" s="350" t="inlineStr">
        <is>
          <t>Расчет показателя УНЦ</t>
        </is>
      </c>
    </row>
    <row r="4" ht="24.75" customHeight="1" s="327">
      <c r="A4" s="350" t="n"/>
      <c r="B4" s="350" t="n"/>
      <c r="C4" s="350" t="n"/>
      <c r="D4" s="350" t="n"/>
    </row>
    <row r="5" ht="24.6" customHeight="1" s="327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27">
      <c r="A6" s="353" t="inlineStr">
        <is>
          <t>Единица измерения  — 1 ячейка</t>
        </is>
      </c>
      <c r="D6" s="353" t="n"/>
    </row>
    <row r="7">
      <c r="A7" s="332" t="n"/>
      <c r="B7" s="332" t="n"/>
      <c r="C7" s="332" t="n"/>
      <c r="D7" s="332" t="n"/>
    </row>
    <row r="8" ht="14.45" customHeight="1" s="327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7">
      <c r="A9" s="450" t="n"/>
      <c r="B9" s="450" t="n"/>
      <c r="C9" s="450" t="n"/>
      <c r="D9" s="450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41.45" customHeight="1" s="327">
      <c r="A11" s="384" t="inlineStr">
        <is>
          <t>Т4-06-2</t>
        </is>
      </c>
      <c r="B11" s="384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60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N12" sqref="N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2025-01-24T12:17:12Z</dcterms:modified>
  <cp:lastModifiedBy>REDMIBOOK</cp:lastModifiedBy>
  <cp:lastPrinted>2023-11-29T05:19:44Z</cp:lastPrinted>
</cp:coreProperties>
</file>