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0000000000001" customHeight="1" s="330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2" t="inlineStr">
        <is>
          <t xml:space="preserve">Наименование разрабатываемого показателя УНЦ - Ячейка двухобмоточного трансформатора Т35/НН, мощность 20 МВА </t>
        </is>
      </c>
    </row>
    <row r="8" ht="31.9" customHeight="1" s="330">
      <c r="B8" s="362" t="inlineStr">
        <is>
          <t>Сопоставимый уровень цен: 1 кв. 2016 г.</t>
        </is>
      </c>
    </row>
    <row r="9" ht="15.75" customHeight="1" s="330">
      <c r="B9" s="362" t="inlineStr">
        <is>
          <t>Единица измерения  — 1 ячейка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56" t="n"/>
    </row>
    <row r="12" ht="96.75" customHeight="1" s="330">
      <c r="B12" s="365" t="n">
        <v>1</v>
      </c>
      <c r="C12" s="346" t="inlineStr">
        <is>
          <t>Наименование объекта-представителя</t>
        </is>
      </c>
      <c r="D12" s="365" t="inlineStr">
        <is>
          <t>ПС 500 кВ Усть-Кут (МЭС Сибири)</t>
        </is>
      </c>
    </row>
    <row r="13">
      <c r="B13" s="365" t="n">
        <v>2</v>
      </c>
      <c r="C13" s="346" t="inlineStr">
        <is>
          <t>Наименование субъекта Российской Федерации</t>
        </is>
      </c>
      <c r="D13" s="365" t="inlineStr">
        <is>
          <t>Иркутская область</t>
        </is>
      </c>
    </row>
    <row r="14">
      <c r="B14" s="365" t="n">
        <v>3</v>
      </c>
      <c r="C14" s="346" t="inlineStr">
        <is>
          <t>Климатический район и подрайон</t>
        </is>
      </c>
      <c r="D14" s="365" t="inlineStr">
        <is>
          <t>IД</t>
        </is>
      </c>
    </row>
    <row r="15">
      <c r="B15" s="365" t="n">
        <v>4</v>
      </c>
      <c r="C15" s="346" t="inlineStr">
        <is>
          <t>Мощность объекта</t>
        </is>
      </c>
      <c r="D15" s="365" t="n">
        <v>1</v>
      </c>
    </row>
    <row r="16" ht="116.65" customHeight="1" s="330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Трансформатор ТДНС-20000/35/10 У1</t>
        </is>
      </c>
    </row>
    <row r="17" ht="79.5" customHeight="1" s="330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5" t="n">
        <v>7</v>
      </c>
      <c r="C22" s="254" t="inlineStr">
        <is>
          <t>Сопоставимый уровень цен</t>
        </is>
      </c>
      <c r="D22" s="344" t="inlineStr">
        <is>
          <t>1 кв. 2016 г.</t>
        </is>
      </c>
      <c r="E22" s="252" t="n"/>
    </row>
    <row r="23" ht="123" customHeight="1" s="330">
      <c r="B23" s="365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5" t="n">
        <v>10</v>
      </c>
      <c r="C25" s="346" t="inlineStr">
        <is>
          <t>Примечание</t>
        </is>
      </c>
      <c r="D25" s="365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0">
      <c r="B8" s="283" t="n"/>
    </row>
    <row r="9" ht="15.75" customHeight="1" s="330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0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2016г., тыс. руб.</t>
        </is>
      </c>
      <c r="G10" s="445" t="n"/>
      <c r="H10" s="445" t="n"/>
      <c r="I10" s="445" t="n"/>
      <c r="J10" s="446" t="n"/>
    </row>
    <row r="11" ht="31.7" customHeight="1" s="330">
      <c r="B11" s="448" t="n"/>
      <c r="C11" s="448" t="n"/>
      <c r="D11" s="448" t="n"/>
      <c r="E11" s="448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86.45" customHeight="1" s="330">
      <c r="B12" s="365" t="n">
        <v>1</v>
      </c>
      <c r="C12" s="365" t="inlineStr">
        <is>
          <t>Трансформатор ТДНС-20000/35/10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90.59999999999999" customHeight="1" s="330">
      <c r="B13" s="448" t="n"/>
      <c r="C13" s="448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75" customHeight="1" s="330">
      <c r="B14" s="368" t="inlineStr">
        <is>
          <t>Всего по объекту:</t>
        </is>
      </c>
      <c r="C14" s="449" t="n"/>
      <c r="D14" s="449" t="n"/>
      <c r="E14" s="450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.75" customHeight="1" s="330">
      <c r="B15" s="364" t="inlineStr">
        <is>
          <t>Всего по объекту в сопоставимом уровне цен 1 кв. 2016г:</t>
        </is>
      </c>
      <c r="C15" s="445" t="n"/>
      <c r="D15" s="445" t="n"/>
      <c r="E15" s="446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59" zoomScale="55" zoomScaleSheetLayoutView="55" workbookViewId="0">
      <selection activeCell="F288" sqref="F288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30">
      <c r="A5" s="303" t="n"/>
      <c r="B5" s="303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69" t="inlineStr">
        <is>
          <t>Наименование разрабатываемого показателя УНЦ -  Ячейка двухобмоточного трансформатора Т35/НН, мощность 20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30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9" customHeight="1" s="330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65" t="inlineStr">
        <is>
          <t>общая</t>
        </is>
      </c>
    </row>
    <row r="11">
      <c r="A11" s="366" t="n">
        <v>1</v>
      </c>
      <c r="B11" s="366" t="n"/>
      <c r="C11" s="366" t="n">
        <v>2</v>
      </c>
      <c r="D11" s="366" t="inlineStr">
        <is>
          <t>З</t>
        </is>
      </c>
      <c r="E11" s="366" t="n">
        <v>4</v>
      </c>
      <c r="F11" s="366" t="n">
        <v>5</v>
      </c>
      <c r="G11" s="366" t="n">
        <v>6</v>
      </c>
      <c r="H11" s="366" t="n">
        <v>7</v>
      </c>
    </row>
    <row r="12" customFormat="1" s="260">
      <c r="A12" s="372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SUM(F13:F36)</f>
        <v/>
      </c>
      <c r="G12" s="293" t="n"/>
      <c r="H12" s="291">
        <f>SUM(H13:H36)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0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0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0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0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0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0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0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0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0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0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0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0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0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0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0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0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0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0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0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0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0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0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0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0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0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0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0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0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0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0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0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1" t="inlineStr">
        <is>
          <t>Затраты труда машинистов</t>
        </is>
      </c>
      <c r="B37" s="445" t="n"/>
      <c r="C37" s="445" t="n"/>
      <c r="D37" s="445" t="n"/>
      <c r="E37" s="446" t="n"/>
      <c r="F37" s="372" t="n"/>
      <c r="G37" s="261" t="n"/>
      <c r="H37" s="291">
        <f>H38</f>
        <v/>
      </c>
    </row>
    <row r="38">
      <c r="A38" s="400" t="n">
        <v>25</v>
      </c>
      <c r="B38" s="373" t="n"/>
      <c r="C38" s="297" t="n">
        <v>2</v>
      </c>
      <c r="D38" s="296" t="inlineStr">
        <is>
          <t>Затраты труда машинистов(справочно)</t>
        </is>
      </c>
      <c r="E38" s="400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2" t="inlineStr">
        <is>
          <t>Машины и механизмы</t>
        </is>
      </c>
      <c r="B39" s="445" t="n"/>
      <c r="C39" s="445" t="n"/>
      <c r="D39" s="445" t="n"/>
      <c r="E39" s="446" t="n"/>
      <c r="F39" s="372" t="n"/>
      <c r="G39" s="261" t="n"/>
      <c r="H39" s="291">
        <f>SUM(H40:H96)</f>
        <v/>
      </c>
    </row>
    <row r="40" ht="25.5" customHeight="1" s="330">
      <c r="A40" s="400" t="n">
        <v>26</v>
      </c>
      <c r="B40" s="373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0" t="inlineStr">
        <is>
          <t>маш.-ч</t>
        </is>
      </c>
      <c r="F40" s="400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0" t="n">
        <v>27</v>
      </c>
      <c r="B41" s="373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0" t="inlineStr">
        <is>
          <t>маш.-ч</t>
        </is>
      </c>
      <c r="F41" s="400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0" t="n">
        <v>28</v>
      </c>
      <c r="B42" s="373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0" t="inlineStr">
        <is>
          <t>маш.-ч</t>
        </is>
      </c>
      <c r="F42" s="400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0" t="n">
        <v>29</v>
      </c>
      <c r="B43" s="373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0" t="inlineStr">
        <is>
          <t>маш.-ч</t>
        </is>
      </c>
      <c r="F43" s="400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0" t="n">
        <v>30</v>
      </c>
      <c r="B44" s="373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0" t="inlineStr">
        <is>
          <t>маш.-ч</t>
        </is>
      </c>
      <c r="F44" s="400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0" t="n">
        <v>31</v>
      </c>
      <c r="B45" s="373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0" t="inlineStr">
        <is>
          <t>маш.-ч</t>
        </is>
      </c>
      <c r="F45" s="400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0" t="n">
        <v>32</v>
      </c>
      <c r="B46" s="373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0" t="inlineStr">
        <is>
          <t>маш.-ч</t>
        </is>
      </c>
      <c r="F46" s="400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0" t="n">
        <v>33</v>
      </c>
      <c r="B47" s="373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0" t="inlineStr">
        <is>
          <t>маш.-ч</t>
        </is>
      </c>
      <c r="F47" s="400" t="n">
        <v>15.86</v>
      </c>
      <c r="G47" s="294" t="n">
        <v>96.89</v>
      </c>
      <c r="H47" s="301">
        <f>ROUND(F47*G47,2)</f>
        <v/>
      </c>
      <c r="J47" s="305" t="n"/>
    </row>
    <row r="48">
      <c r="A48" s="400" t="n">
        <v>34</v>
      </c>
      <c r="B48" s="373" t="n"/>
      <c r="C48" s="297" t="inlineStr">
        <is>
          <t>91.05.14-025</t>
        </is>
      </c>
      <c r="D48" s="296" t="inlineStr">
        <is>
          <t>Краны переносные 1 т</t>
        </is>
      </c>
      <c r="E48" s="400" t="inlineStr">
        <is>
          <t>маш.-ч</t>
        </is>
      </c>
      <c r="F48" s="400" t="n">
        <v>55.63</v>
      </c>
      <c r="G48" s="294" t="n">
        <v>27.2</v>
      </c>
      <c r="H48" s="301">
        <f>ROUND(F48*G48,2)</f>
        <v/>
      </c>
      <c r="J48" s="305" t="n"/>
    </row>
    <row r="49">
      <c r="A49" s="400" t="n">
        <v>35</v>
      </c>
      <c r="B49" s="373" t="n"/>
      <c r="C49" s="297" t="inlineStr">
        <is>
          <t>91.02.03-024</t>
        </is>
      </c>
      <c r="D49" s="296" t="inlineStr">
        <is>
          <t>Дизель-молоты 2,5 т</t>
        </is>
      </c>
      <c r="E49" s="400" t="inlineStr">
        <is>
          <t>маш.-ч</t>
        </is>
      </c>
      <c r="F49" s="400" t="n">
        <v>14.18</v>
      </c>
      <c r="G49" s="294" t="n">
        <v>70.67</v>
      </c>
      <c r="H49" s="301">
        <f>ROUND(F49*G49,2)</f>
        <v/>
      </c>
      <c r="J49" s="305" t="n"/>
    </row>
    <row r="50">
      <c r="A50" s="400" t="n">
        <v>36</v>
      </c>
      <c r="B50" s="373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0" t="inlineStr">
        <is>
          <t>маш.-ч</t>
        </is>
      </c>
      <c r="F50" s="400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0" t="n">
        <v>37</v>
      </c>
      <c r="B51" s="373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0" t="inlineStr">
        <is>
          <t>маш.-ч</t>
        </is>
      </c>
      <c r="F51" s="400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0" t="n">
        <v>38</v>
      </c>
      <c r="B52" s="373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0" t="inlineStr">
        <is>
          <t>маш.-ч</t>
        </is>
      </c>
      <c r="F52" s="400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0" t="n">
        <v>39</v>
      </c>
      <c r="B53" s="373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0" t="inlineStr">
        <is>
          <t>маш.-ч</t>
        </is>
      </c>
      <c r="F53" s="400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0" t="n">
        <v>40</v>
      </c>
      <c r="B54" s="373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0" t="inlineStr">
        <is>
          <t>маш.-ч</t>
        </is>
      </c>
      <c r="F54" s="400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0" t="n">
        <v>41</v>
      </c>
      <c r="B55" s="373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0" t="inlineStr">
        <is>
          <t>маш.-ч</t>
        </is>
      </c>
      <c r="F55" s="400" t="n">
        <v>5.11</v>
      </c>
      <c r="G55" s="294" t="n">
        <v>85.84</v>
      </c>
      <c r="H55" s="301">
        <f>ROUND(F55*G55,2)</f>
        <v/>
      </c>
      <c r="L55" s="305" t="n"/>
    </row>
    <row r="56">
      <c r="A56" s="400" t="n">
        <v>42</v>
      </c>
      <c r="B56" s="373" t="n"/>
      <c r="C56" s="297" t="inlineStr">
        <is>
          <t>91.21.18-011</t>
        </is>
      </c>
      <c r="D56" s="296" t="inlineStr">
        <is>
          <t>Маслоподогреватели</t>
        </is>
      </c>
      <c r="E56" s="400" t="inlineStr">
        <is>
          <t>маш.-ч</t>
        </is>
      </c>
      <c r="F56" s="400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0" t="n">
        <v>43</v>
      </c>
      <c r="B57" s="373" t="n"/>
      <c r="C57" s="297" t="inlineStr">
        <is>
          <t>91.07.08-011</t>
        </is>
      </c>
      <c r="D57" s="296" t="inlineStr">
        <is>
          <t>Глиномешалки, 4 м3</t>
        </is>
      </c>
      <c r="E57" s="400" t="inlineStr">
        <is>
          <t>маш.-ч</t>
        </is>
      </c>
      <c r="F57" s="400" t="n">
        <v>13.61</v>
      </c>
      <c r="G57" s="294" t="n">
        <v>26.5</v>
      </c>
      <c r="H57" s="301">
        <f>ROUND(F57*G57,2)</f>
        <v/>
      </c>
      <c r="L57" s="305" t="n"/>
    </row>
    <row r="58">
      <c r="A58" s="400" t="n">
        <v>44</v>
      </c>
      <c r="B58" s="373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0" t="inlineStr">
        <is>
          <t>маш.-ч</t>
        </is>
      </c>
      <c r="F58" s="400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0" t="n">
        <v>45</v>
      </c>
      <c r="B59" s="373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0" t="inlineStr">
        <is>
          <t>маш.-ч</t>
        </is>
      </c>
      <c r="F59" s="400" t="n">
        <v>7.56</v>
      </c>
      <c r="G59" s="294" t="n">
        <v>32.71</v>
      </c>
      <c r="H59" s="301">
        <f>ROUND(F59*G59,2)</f>
        <v/>
      </c>
    </row>
    <row r="60" ht="25.5" customHeight="1" s="330">
      <c r="A60" s="400" t="n">
        <v>46</v>
      </c>
      <c r="B60" s="373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0" t="inlineStr">
        <is>
          <t>маш.-ч</t>
        </is>
      </c>
      <c r="F60" s="400" t="n">
        <v>16.13</v>
      </c>
      <c r="G60" s="294" t="n">
        <v>12.31</v>
      </c>
      <c r="H60" s="301">
        <f>ROUND(F60*G60,2)</f>
        <v/>
      </c>
    </row>
    <row r="61">
      <c r="A61" s="400" t="n">
        <v>47</v>
      </c>
      <c r="B61" s="373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0" t="inlineStr">
        <is>
          <t>маш.-ч</t>
        </is>
      </c>
      <c r="F61" s="400" t="n">
        <v>2.06</v>
      </c>
      <c r="G61" s="294" t="n">
        <v>94.05</v>
      </c>
      <c r="H61" s="301">
        <f>ROUND(F61*G61,2)</f>
        <v/>
      </c>
    </row>
    <row r="62" ht="25.5" customHeight="1" s="330">
      <c r="A62" s="400" t="n">
        <v>48</v>
      </c>
      <c r="B62" s="373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0" t="inlineStr">
        <is>
          <t>маш.-ч</t>
        </is>
      </c>
      <c r="F62" s="400" t="n">
        <v>6.16</v>
      </c>
      <c r="G62" s="294" t="n">
        <v>31.26</v>
      </c>
      <c r="H62" s="301">
        <f>ROUND(F62*G62,2)</f>
        <v/>
      </c>
    </row>
    <row r="63">
      <c r="A63" s="400" t="n">
        <v>49</v>
      </c>
      <c r="B63" s="373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0" t="inlineStr">
        <is>
          <t>маш.-ч</t>
        </is>
      </c>
      <c r="F63" s="400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3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0" t="inlineStr">
        <is>
          <t>маш.-ч</t>
        </is>
      </c>
      <c r="F64" s="400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0" t="n">
        <v>51</v>
      </c>
      <c r="B65" s="373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0" t="inlineStr">
        <is>
          <t>маш.-ч</t>
        </is>
      </c>
      <c r="F65" s="400" t="n">
        <v>15.01</v>
      </c>
      <c r="G65" s="294" t="n">
        <v>8.1</v>
      </c>
      <c r="H65" s="301">
        <f>ROUND(F65*G65,2)</f>
        <v/>
      </c>
      <c r="L65" s="305" t="n"/>
    </row>
    <row r="66">
      <c r="A66" s="400" t="n">
        <v>52</v>
      </c>
      <c r="B66" s="373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0" t="inlineStr">
        <is>
          <t>маш.-ч</t>
        </is>
      </c>
      <c r="F66" s="400" t="n">
        <v>1.37</v>
      </c>
      <c r="G66" s="294" t="n">
        <v>86.40000000000001</v>
      </c>
      <c r="H66" s="301">
        <f>ROUND(F66*G66,2)</f>
        <v/>
      </c>
    </row>
    <row r="67">
      <c r="A67" s="400" t="n">
        <v>53</v>
      </c>
      <c r="B67" s="373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0" t="inlineStr">
        <is>
          <t>маш.-ч</t>
        </is>
      </c>
      <c r="F67" s="400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0" t="n">
        <v>54</v>
      </c>
      <c r="B68" s="373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0" t="inlineStr">
        <is>
          <t>маш.-ч</t>
        </is>
      </c>
      <c r="F68" s="400" t="n">
        <v>7.94</v>
      </c>
      <c r="G68" s="294" t="n">
        <v>9.73</v>
      </c>
      <c r="H68" s="301">
        <f>ROUND(F68*G68,2)</f>
        <v/>
      </c>
      <c r="L68" s="305" t="n"/>
    </row>
    <row r="69">
      <c r="A69" s="400" t="n">
        <v>55</v>
      </c>
      <c r="B69" s="373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0" t="inlineStr">
        <is>
          <t>маш.-ч</t>
        </is>
      </c>
      <c r="F69" s="400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0" t="n">
        <v>56</v>
      </c>
      <c r="B70" s="373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0" t="inlineStr">
        <is>
          <t>маш.-ч</t>
        </is>
      </c>
      <c r="F70" s="400" t="n">
        <v>1.53</v>
      </c>
      <c r="G70" s="294" t="n">
        <v>38.65</v>
      </c>
      <c r="H70" s="301">
        <f>ROUND(F70*G70,2)</f>
        <v/>
      </c>
      <c r="L70" s="305" t="n"/>
    </row>
    <row r="71" ht="26.45" customHeight="1" s="330">
      <c r="A71" s="400" t="n">
        <v>57</v>
      </c>
      <c r="B71" s="373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0" t="inlineStr">
        <is>
          <t>маш.-ч</t>
        </is>
      </c>
      <c r="F71" s="400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0" t="n">
        <v>58</v>
      </c>
      <c r="B72" s="373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0" t="inlineStr">
        <is>
          <t>маш.-ч</t>
        </is>
      </c>
      <c r="F72" s="400" t="n">
        <v>89.13</v>
      </c>
      <c r="G72" s="294" t="n">
        <v>0.55</v>
      </c>
      <c r="H72" s="301">
        <f>ROUND(F72*G72,2)</f>
        <v/>
      </c>
    </row>
    <row r="73" ht="51" customHeight="1" s="330">
      <c r="A73" s="400" t="n">
        <v>59</v>
      </c>
      <c r="B73" s="373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0" t="inlineStr">
        <is>
          <t>маш.-ч</t>
        </is>
      </c>
      <c r="F73" s="400" t="n">
        <v>1.86</v>
      </c>
      <c r="G73" s="294" t="n">
        <v>26.32</v>
      </c>
      <c r="H73" s="301">
        <f>ROUND(F73*G73,2)</f>
        <v/>
      </c>
    </row>
    <row r="74" ht="25.5" customHeight="1" s="330">
      <c r="A74" s="400" t="n">
        <v>60</v>
      </c>
      <c r="B74" s="373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0" t="inlineStr">
        <is>
          <t>маш.-ч</t>
        </is>
      </c>
      <c r="F74" s="400" t="n">
        <v>2.78</v>
      </c>
      <c r="G74" s="294" t="n">
        <v>14</v>
      </c>
      <c r="H74" s="301">
        <f>ROUND(F74*G74,2)</f>
        <v/>
      </c>
    </row>
    <row r="75">
      <c r="A75" s="400" t="n">
        <v>61</v>
      </c>
      <c r="B75" s="373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0" t="inlineStr">
        <is>
          <t>маш.-ч</t>
        </is>
      </c>
      <c r="F75" s="400" t="n">
        <v>0.36</v>
      </c>
      <c r="G75" s="294" t="n">
        <v>102.84</v>
      </c>
      <c r="H75" s="301">
        <f>ROUND(F75*G75,2)</f>
        <v/>
      </c>
    </row>
    <row r="76" ht="25.5" customHeight="1" s="330">
      <c r="A76" s="400" t="n">
        <v>62</v>
      </c>
      <c r="B76" s="373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0" t="inlineStr">
        <is>
          <t>маш.-ч</t>
        </is>
      </c>
      <c r="F76" s="400" t="n">
        <v>0.47</v>
      </c>
      <c r="G76" s="294" t="n">
        <v>74.61</v>
      </c>
      <c r="H76" s="301">
        <f>ROUND(F76*G76,2)</f>
        <v/>
      </c>
    </row>
    <row r="77" ht="25.5" customHeight="1" s="330">
      <c r="A77" s="400" t="n">
        <v>63</v>
      </c>
      <c r="B77" s="373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0" t="inlineStr">
        <is>
          <t>маш.-ч</t>
        </is>
      </c>
      <c r="F77" s="400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3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0" t="inlineStr">
        <is>
          <t>маш.-ч</t>
        </is>
      </c>
      <c r="F78" s="400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0" t="n">
        <v>65</v>
      </c>
      <c r="B79" s="373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0" t="inlineStr">
        <is>
          <t>маш.-ч</t>
        </is>
      </c>
      <c r="F79" s="400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3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0" t="inlineStr">
        <is>
          <t>маш.-ч</t>
        </is>
      </c>
      <c r="F80" s="400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0" t="n">
        <v>67</v>
      </c>
      <c r="B81" s="373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0" t="inlineStr">
        <is>
          <t>маш.-ч</t>
        </is>
      </c>
      <c r="F81" s="400" t="n">
        <v>2.84</v>
      </c>
      <c r="G81" s="294" t="n">
        <v>6.66</v>
      </c>
      <c r="H81" s="301">
        <f>ROUND(F81*G81,2)</f>
        <v/>
      </c>
      <c r="L81" s="305" t="n"/>
    </row>
    <row r="82">
      <c r="A82" s="400" t="n">
        <v>68</v>
      </c>
      <c r="B82" s="373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0" t="inlineStr">
        <is>
          <t>маш.-ч</t>
        </is>
      </c>
      <c r="F82" s="400" t="n">
        <v>6.38</v>
      </c>
      <c r="G82" s="294" t="n">
        <v>1.82</v>
      </c>
      <c r="H82" s="301">
        <f>ROUND(F82*G82,2)</f>
        <v/>
      </c>
      <c r="L82" s="305" t="n"/>
    </row>
    <row r="83">
      <c r="A83" s="400" t="n">
        <v>69</v>
      </c>
      <c r="B83" s="373" t="n"/>
      <c r="C83" s="297" t="inlineStr">
        <is>
          <t>91.07.04-001</t>
        </is>
      </c>
      <c r="D83" s="296" t="inlineStr">
        <is>
          <t>Вибратор глубинный</t>
        </is>
      </c>
      <c r="E83" s="400" t="inlineStr">
        <is>
          <t>маш.-ч</t>
        </is>
      </c>
      <c r="F83" s="400" t="n">
        <v>5.79</v>
      </c>
      <c r="G83" s="294" t="n">
        <v>1.9</v>
      </c>
      <c r="H83" s="301">
        <f>ROUND(F83*G83,2)</f>
        <v/>
      </c>
      <c r="L83" s="305" t="n"/>
    </row>
    <row r="84">
      <c r="A84" s="400" t="n">
        <v>70</v>
      </c>
      <c r="B84" s="373" t="n"/>
      <c r="C84" s="297" t="inlineStr">
        <is>
          <t>91.21.18-051</t>
        </is>
      </c>
      <c r="D84" s="296" t="inlineStr">
        <is>
          <t>Шкафы сушильные</t>
        </is>
      </c>
      <c r="E84" s="400" t="inlineStr">
        <is>
          <t>маш.-ч</t>
        </is>
      </c>
      <c r="F84" s="400" t="n">
        <v>3.48</v>
      </c>
      <c r="G84" s="294" t="n">
        <v>2.67</v>
      </c>
      <c r="H84" s="301">
        <f>ROUND(F84*G84,2)</f>
        <v/>
      </c>
    </row>
    <row r="85">
      <c r="A85" s="400" t="n">
        <v>71</v>
      </c>
      <c r="B85" s="373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0" t="inlineStr">
        <is>
          <t>маш.-ч</t>
        </is>
      </c>
      <c r="F85" s="400" t="n">
        <v>0.34</v>
      </c>
      <c r="G85" s="294" t="n">
        <v>27.11</v>
      </c>
      <c r="H85" s="301">
        <f>ROUND(F85*G85,2)</f>
        <v/>
      </c>
    </row>
    <row r="86" ht="25.5" customHeight="1" s="330">
      <c r="A86" s="400" t="n">
        <v>72</v>
      </c>
      <c r="B86" s="373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0" t="inlineStr">
        <is>
          <t>маш.-ч</t>
        </is>
      </c>
      <c r="F86" s="400" t="n">
        <v>0.05</v>
      </c>
      <c r="G86" s="294" t="n">
        <v>115.4</v>
      </c>
      <c r="H86" s="301">
        <f>ROUND(F86*G86,2)</f>
        <v/>
      </c>
    </row>
    <row r="87" ht="25.5" customHeight="1" s="330">
      <c r="A87" s="400" t="n">
        <v>73</v>
      </c>
      <c r="B87" s="373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0" t="inlineStr">
        <is>
          <t>маш.-ч</t>
        </is>
      </c>
      <c r="F87" s="400" t="n">
        <v>0.36</v>
      </c>
      <c r="G87" s="294" t="n">
        <v>12</v>
      </c>
      <c r="H87" s="301">
        <f>ROUND(F87*G87,2)</f>
        <v/>
      </c>
    </row>
    <row r="88" ht="25.5" customHeight="1" s="330">
      <c r="A88" s="400" t="n">
        <v>74</v>
      </c>
      <c r="B88" s="373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0" t="inlineStr">
        <is>
          <t>маш.-ч</t>
        </is>
      </c>
      <c r="F88" s="400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0" t="n">
        <v>75</v>
      </c>
      <c r="B89" s="373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0" t="inlineStr">
        <is>
          <t>маш.-ч</t>
        </is>
      </c>
      <c r="F89" s="400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0" t="n">
        <v>76</v>
      </c>
      <c r="B90" s="373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0" t="inlineStr">
        <is>
          <t>маш.-ч</t>
        </is>
      </c>
      <c r="F90" s="400" t="n">
        <v>2.19</v>
      </c>
      <c r="G90" s="294" t="n">
        <v>0.5</v>
      </c>
      <c r="H90" s="301">
        <f>ROUND(F90*G90,2)</f>
        <v/>
      </c>
      <c r="L90" s="305" t="n"/>
    </row>
    <row r="91">
      <c r="A91" s="400" t="n">
        <v>77</v>
      </c>
      <c r="B91" s="373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0" t="inlineStr">
        <is>
          <t>маш.-ч</t>
        </is>
      </c>
      <c r="F91" s="400" t="n">
        <v>0.9</v>
      </c>
      <c r="G91" s="294" t="n">
        <v>1.2</v>
      </c>
      <c r="H91" s="301">
        <f>ROUND(F91*G91,2)</f>
        <v/>
      </c>
      <c r="L91" s="305" t="n"/>
    </row>
    <row r="92">
      <c r="A92" s="400" t="n">
        <v>78</v>
      </c>
      <c r="B92" s="373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0" t="inlineStr">
        <is>
          <t>маш.-ч</t>
        </is>
      </c>
      <c r="F92" s="400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0" t="n">
        <v>79</v>
      </c>
      <c r="B93" s="373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0" t="inlineStr">
        <is>
          <t>маш.-ч</t>
        </is>
      </c>
      <c r="F93" s="400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0" t="n">
        <v>80</v>
      </c>
      <c r="B94" s="373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0" t="inlineStr">
        <is>
          <t>маш.-ч</t>
        </is>
      </c>
      <c r="F94" s="400" t="n">
        <v>0.09</v>
      </c>
      <c r="G94" s="294" t="n">
        <v>0.9</v>
      </c>
      <c r="H94" s="301">
        <f>ROUND(F94*G94,2)</f>
        <v/>
      </c>
    </row>
    <row r="95" ht="25.5" customHeight="1" s="330">
      <c r="A95" s="400" t="n">
        <v>81</v>
      </c>
      <c r="B95" s="373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0" t="inlineStr">
        <is>
          <t>маш.-ч</t>
        </is>
      </c>
      <c r="F95" s="400" t="n">
        <v>0.01</v>
      </c>
      <c r="G95" s="294" t="n">
        <v>4.91</v>
      </c>
      <c r="H95" s="301">
        <f>ROUND(F95*G95,2)</f>
        <v/>
      </c>
    </row>
    <row r="96" ht="25.5" customHeight="1" s="330">
      <c r="A96" s="400" t="n">
        <v>82</v>
      </c>
      <c r="B96" s="373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0" t="inlineStr">
        <is>
          <t>маш.-ч</t>
        </is>
      </c>
      <c r="F96" s="400" t="n">
        <v>0.02</v>
      </c>
      <c r="G96" s="294" t="n">
        <v>1.7</v>
      </c>
      <c r="H96" s="301">
        <f>ROUND(F96*G96,2)</f>
        <v/>
      </c>
    </row>
    <row r="97" ht="15" customHeight="1" s="330">
      <c r="A97" s="371" t="inlineStr">
        <is>
          <t>Оборудование</t>
        </is>
      </c>
      <c r="B97" s="445" t="n"/>
      <c r="C97" s="445" t="n"/>
      <c r="D97" s="445" t="n"/>
      <c r="E97" s="446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71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0" t="inlineStr">
        <is>
          <t>шт</t>
        </is>
      </c>
      <c r="F98" s="400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71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0" t="inlineStr">
        <is>
          <t>шт</t>
        </is>
      </c>
      <c r="F99" s="400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71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0" t="inlineStr">
        <is>
          <t>шт.</t>
        </is>
      </c>
      <c r="F100" s="400" t="n">
        <v>3</v>
      </c>
      <c r="G100" s="301" t="n">
        <v>3429.69</v>
      </c>
      <c r="H100" s="301">
        <f>ROUND(F100*G100,2)</f>
        <v/>
      </c>
    </row>
    <row r="101">
      <c r="A101" s="372" t="inlineStr">
        <is>
          <t>Материалы</t>
        </is>
      </c>
      <c r="B101" s="445" t="n"/>
      <c r="C101" s="445" t="n"/>
      <c r="D101" s="445" t="n"/>
      <c r="E101" s="446" t="n"/>
      <c r="F101" s="372" t="n"/>
      <c r="G101" s="261" t="n"/>
      <c r="H101" s="291">
        <f>SUM(H102:H288)</f>
        <v/>
      </c>
    </row>
    <row r="102" ht="38.25" customHeight="1" s="330">
      <c r="A102" s="288" t="n">
        <v>86</v>
      </c>
      <c r="B102" s="373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0" t="inlineStr">
        <is>
          <t>т</t>
        </is>
      </c>
      <c r="F102" s="400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3" t="n"/>
      <c r="C103" s="297" t="inlineStr">
        <is>
          <t>05.1.05.16-0011</t>
        </is>
      </c>
      <c r="D103" s="296" t="inlineStr">
        <is>
          <t>Сваи железобетонные</t>
        </is>
      </c>
      <c r="E103" s="400" t="inlineStr">
        <is>
          <t>м3</t>
        </is>
      </c>
      <c r="F103" s="400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3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0" t="inlineStr">
        <is>
          <t>м3</t>
        </is>
      </c>
      <c r="F104" s="400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3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0" t="inlineStr">
        <is>
          <t>м3</t>
        </is>
      </c>
      <c r="F105" s="400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3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0" t="inlineStr">
        <is>
          <t>м3</t>
        </is>
      </c>
      <c r="F106" s="400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3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0" t="inlineStr">
        <is>
          <t>м3</t>
        </is>
      </c>
      <c r="F107" s="400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3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0" t="inlineStr">
        <is>
          <t>м3</t>
        </is>
      </c>
      <c r="F108" s="400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3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0" t="inlineStr">
        <is>
          <t>т</t>
        </is>
      </c>
      <c r="F109" s="400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3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0" t="inlineStr">
        <is>
          <t>т</t>
        </is>
      </c>
      <c r="F110" s="400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3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0" t="inlineStr">
        <is>
          <t>шт</t>
        </is>
      </c>
      <c r="F111" s="400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3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0" t="inlineStr">
        <is>
          <t>м3</t>
        </is>
      </c>
      <c r="F112" s="400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3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0" t="inlineStr">
        <is>
          <t>м3</t>
        </is>
      </c>
      <c r="F113" s="400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3" t="n"/>
      <c r="C114" s="297" t="inlineStr">
        <is>
          <t>12.1.02.03-0052</t>
        </is>
      </c>
      <c r="D114" s="296" t="inlineStr">
        <is>
          <t>Изопласт: К ЭКП-4,5</t>
        </is>
      </c>
      <c r="E114" s="400" t="inlineStr">
        <is>
          <t>м2</t>
        </is>
      </c>
      <c r="F114" s="400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3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0" t="inlineStr">
        <is>
          <t>т</t>
        </is>
      </c>
      <c r="F115" s="400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3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0" t="inlineStr">
        <is>
          <t>т</t>
        </is>
      </c>
      <c r="F116" s="400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3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0" t="inlineStr">
        <is>
          <t>м3</t>
        </is>
      </c>
      <c r="F117" s="400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3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0" t="inlineStr">
        <is>
          <t>шт</t>
        </is>
      </c>
      <c r="F118" s="400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3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0" t="inlineStr">
        <is>
          <t>м3</t>
        </is>
      </c>
      <c r="F119" s="400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3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0" t="inlineStr">
        <is>
          <t>к-т</t>
        </is>
      </c>
      <c r="F120" s="400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3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0" t="inlineStr">
        <is>
          <t>к-т</t>
        </is>
      </c>
      <c r="F121" s="400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3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0" t="inlineStr">
        <is>
          <t>м</t>
        </is>
      </c>
      <c r="F122" s="400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3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0" t="inlineStr">
        <is>
          <t>м3</t>
        </is>
      </c>
      <c r="F123" s="400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3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0" t="inlineStr">
        <is>
          <t>шт</t>
        </is>
      </c>
      <c r="F124" s="400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3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0" t="inlineStr">
        <is>
          <t>м3</t>
        </is>
      </c>
      <c r="F125" s="400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3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0" t="inlineStr">
        <is>
          <t>т</t>
        </is>
      </c>
      <c r="F126" s="400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3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0" t="inlineStr">
        <is>
          <t>т</t>
        </is>
      </c>
      <c r="F127" s="400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3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0" t="inlineStr">
        <is>
          <t>комплект</t>
        </is>
      </c>
      <c r="F128" s="400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3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0" t="inlineStr">
        <is>
          <t>т</t>
        </is>
      </c>
      <c r="F129" s="400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3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0" t="inlineStr">
        <is>
          <t>шт</t>
        </is>
      </c>
      <c r="F130" s="400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3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0" t="inlineStr">
        <is>
          <t>м3</t>
        </is>
      </c>
      <c r="F131" s="400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3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0" t="inlineStr">
        <is>
          <t>т</t>
        </is>
      </c>
      <c r="F132" s="400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3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0" t="inlineStr">
        <is>
          <t>1000 шт.</t>
        </is>
      </c>
      <c r="F133" s="400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3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0" t="inlineStr">
        <is>
          <t>шт</t>
        </is>
      </c>
      <c r="F134" s="400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3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0" t="inlineStr">
        <is>
          <t>м3</t>
        </is>
      </c>
      <c r="F135" s="400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3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0" t="inlineStr">
        <is>
          <t>т</t>
        </is>
      </c>
      <c r="F136" s="400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3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0" t="inlineStr">
        <is>
          <t>т</t>
        </is>
      </c>
      <c r="F137" s="400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3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0" t="inlineStr">
        <is>
          <t>шт</t>
        </is>
      </c>
      <c r="F138" s="400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3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0" t="inlineStr">
        <is>
          <t>шт.</t>
        </is>
      </c>
      <c r="F139" s="400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3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0" t="inlineStr">
        <is>
          <t>шт</t>
        </is>
      </c>
      <c r="F140" s="400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3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0" t="inlineStr">
        <is>
          <t>к-т</t>
        </is>
      </c>
      <c r="F141" s="400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3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0" t="inlineStr">
        <is>
          <t>шт</t>
        </is>
      </c>
      <c r="F142" s="400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3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0" t="inlineStr">
        <is>
          <t>т</t>
        </is>
      </c>
      <c r="F143" s="400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3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0" t="inlineStr">
        <is>
          <t>к-т</t>
        </is>
      </c>
      <c r="F144" s="400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3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0" t="inlineStr">
        <is>
          <t>т</t>
        </is>
      </c>
      <c r="F145" s="400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3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0" t="inlineStr">
        <is>
          <t>100 шт.</t>
        </is>
      </c>
      <c r="F146" s="400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3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0" t="inlineStr">
        <is>
          <t>кг</t>
        </is>
      </c>
      <c r="F147" s="400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3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0" t="inlineStr">
        <is>
          <t>шт.</t>
        </is>
      </c>
      <c r="F148" s="400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3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0" t="inlineStr">
        <is>
          <t>м3</t>
        </is>
      </c>
      <c r="F149" s="400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3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0" t="inlineStr">
        <is>
          <t>100 шт.</t>
        </is>
      </c>
      <c r="F150" s="400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3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0" t="inlineStr">
        <is>
          <t>м3</t>
        </is>
      </c>
      <c r="F151" s="400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3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0" t="inlineStr">
        <is>
          <t>К-Т</t>
        </is>
      </c>
      <c r="F152" s="400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3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0" t="inlineStr">
        <is>
          <t>т</t>
        </is>
      </c>
      <c r="F153" s="400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3" t="n"/>
      <c r="C154" s="297" t="inlineStr">
        <is>
          <t>14.1.02.03-0002</t>
        </is>
      </c>
      <c r="D154" s="296" t="inlineStr">
        <is>
          <t>Клей ПВА</t>
        </is>
      </c>
      <c r="E154" s="400" t="inlineStr">
        <is>
          <t>кг</t>
        </is>
      </c>
      <c r="F154" s="400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3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0" t="inlineStr">
        <is>
          <t>м2</t>
        </is>
      </c>
      <c r="F155" s="400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3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0" t="inlineStr">
        <is>
          <t>т</t>
        </is>
      </c>
      <c r="F156" s="400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3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0" t="inlineStr">
        <is>
          <t>кг</t>
        </is>
      </c>
      <c r="F157" s="400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3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0" t="inlineStr">
        <is>
          <t>кг</t>
        </is>
      </c>
      <c r="F158" s="400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3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0" t="inlineStr">
        <is>
          <t>м</t>
        </is>
      </c>
      <c r="F159" s="400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3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0" t="inlineStr">
        <is>
          <t>м3</t>
        </is>
      </c>
      <c r="F160" s="400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3" t="n"/>
      <c r="C161" s="297" t="inlineStr">
        <is>
          <t>01.4.01.03-0123</t>
        </is>
      </c>
      <c r="D161" s="296" t="inlineStr">
        <is>
          <t>Долота лопастные</t>
        </is>
      </c>
      <c r="E161" s="400" t="inlineStr">
        <is>
          <t>шт.</t>
        </is>
      </c>
      <c r="F161" s="400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3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0" t="inlineStr">
        <is>
          <t>т</t>
        </is>
      </c>
      <c r="F162" s="400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3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0" t="inlineStr">
        <is>
          <t>100 шт.</t>
        </is>
      </c>
      <c r="F163" s="400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3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0" t="inlineStr">
        <is>
          <t>т</t>
        </is>
      </c>
      <c r="F164" s="400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3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0" t="inlineStr">
        <is>
          <t>м3</t>
        </is>
      </c>
      <c r="F165" s="400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3" t="n"/>
      <c r="C166" s="297" t="inlineStr">
        <is>
          <t>14.4.04.11-0011</t>
        </is>
      </c>
      <c r="D166" s="296" t="inlineStr">
        <is>
          <t>Эмаль ХС-759 белая</t>
        </is>
      </c>
      <c r="E166" s="400" t="inlineStr">
        <is>
          <t>т</t>
        </is>
      </c>
      <c r="F166" s="400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3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0" t="inlineStr">
        <is>
          <t>т</t>
        </is>
      </c>
      <c r="F167" s="400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3" t="n"/>
      <c r="C168" s="297" t="inlineStr">
        <is>
          <t>14.4.02.09-0001</t>
        </is>
      </c>
      <c r="D168" s="296" t="inlineStr">
        <is>
          <t>Краска</t>
        </is>
      </c>
      <c r="E168" s="400" t="inlineStr">
        <is>
          <t>кг</t>
        </is>
      </c>
      <c r="F168" s="400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3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0" t="inlineStr">
        <is>
          <t>м</t>
        </is>
      </c>
      <c r="F169" s="400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3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0" t="inlineStr">
        <is>
          <t>т</t>
        </is>
      </c>
      <c r="F170" s="400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3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0" t="inlineStr">
        <is>
          <t>100 шт.</t>
        </is>
      </c>
      <c r="F171" s="400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3" t="n"/>
      <c r="C172" s="297" t="inlineStr">
        <is>
          <t>14.4.04.09-0016</t>
        </is>
      </c>
      <c r="D172" s="296" t="inlineStr">
        <is>
          <t>Эмаль ХВ-124 голубая</t>
        </is>
      </c>
      <c r="E172" s="400" t="inlineStr">
        <is>
          <t>т</t>
        </is>
      </c>
      <c r="F172" s="400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3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0" t="inlineStr">
        <is>
          <t>т</t>
        </is>
      </c>
      <c r="F173" s="400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3" t="n"/>
      <c r="C174" s="297" t="inlineStr">
        <is>
          <t>20.1.01.07-0003</t>
        </is>
      </c>
      <c r="D174" s="296" t="inlineStr">
        <is>
          <t>Зажим опорный 2АА-6-3</t>
        </is>
      </c>
      <c r="E174" s="400" t="inlineStr">
        <is>
          <t>шт</t>
        </is>
      </c>
      <c r="F174" s="400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3" t="n"/>
      <c r="C175" s="297" t="inlineStr">
        <is>
          <t>01.7.07.29-0031</t>
        </is>
      </c>
      <c r="D175" s="296" t="inlineStr">
        <is>
          <t>Каболка</t>
        </is>
      </c>
      <c r="E175" s="400" t="inlineStr">
        <is>
          <t>т</t>
        </is>
      </c>
      <c r="F175" s="400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3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0" t="inlineStr">
        <is>
          <t>100 шт.</t>
        </is>
      </c>
      <c r="F176" s="400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3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0" t="inlineStr">
        <is>
          <t>т</t>
        </is>
      </c>
      <c r="F177" s="400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3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0" t="inlineStr">
        <is>
          <t>м3</t>
        </is>
      </c>
      <c r="F178" s="400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3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0" t="inlineStr">
        <is>
          <t>шт.</t>
        </is>
      </c>
      <c r="F179" s="400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3" t="n"/>
      <c r="C180" s="297" t="inlineStr">
        <is>
          <t>01.2.03.03-0007</t>
        </is>
      </c>
      <c r="D180" s="296" t="inlineStr">
        <is>
          <t>Мастика битумная</t>
        </is>
      </c>
      <c r="E180" s="400" t="inlineStr">
        <is>
          <t>т</t>
        </is>
      </c>
      <c r="F180" s="400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3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0" t="inlineStr">
        <is>
          <t>кг</t>
        </is>
      </c>
      <c r="F181" s="400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3" t="n"/>
      <c r="C182" s="297" t="inlineStr">
        <is>
          <t>01.7.15.10-0052</t>
        </is>
      </c>
      <c r="D182" s="296" t="inlineStr">
        <is>
          <t>Скобы: двухлапковые</t>
        </is>
      </c>
      <c r="E182" s="400" t="inlineStr">
        <is>
          <t>10 шт.</t>
        </is>
      </c>
      <c r="F182" s="400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3" t="n"/>
      <c r="C183" s="297" t="inlineStr">
        <is>
          <t>01.7.15.06-0111</t>
        </is>
      </c>
      <c r="D183" s="296" t="inlineStr">
        <is>
          <t>Гвозди строительные</t>
        </is>
      </c>
      <c r="E183" s="400" t="inlineStr">
        <is>
          <t>т</t>
        </is>
      </c>
      <c r="F183" s="400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3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0" t="inlineStr">
        <is>
          <t>м3</t>
        </is>
      </c>
      <c r="F184" s="400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3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0" t="inlineStr">
        <is>
          <t>т</t>
        </is>
      </c>
      <c r="F185" s="400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3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0" t="inlineStr">
        <is>
          <t>т</t>
        </is>
      </c>
      <c r="F186" s="400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3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0" t="inlineStr">
        <is>
          <t>м3</t>
        </is>
      </c>
      <c r="F187" s="400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3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0" t="inlineStr">
        <is>
          <t>т</t>
        </is>
      </c>
      <c r="F188" s="400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3" t="n"/>
      <c r="C189" s="297" t="inlineStr">
        <is>
          <t>14.5.09.11-0102</t>
        </is>
      </c>
      <c r="D189" s="296" t="inlineStr">
        <is>
          <t>Уайт-спирит</t>
        </is>
      </c>
      <c r="E189" s="400" t="inlineStr">
        <is>
          <t>кг</t>
        </is>
      </c>
      <c r="F189" s="400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3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0" t="inlineStr">
        <is>
          <t>т</t>
        </is>
      </c>
      <c r="F190" s="400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3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0" t="inlineStr">
        <is>
          <t>м3</t>
        </is>
      </c>
      <c r="F191" s="400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3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0" t="inlineStr">
        <is>
          <t>т</t>
        </is>
      </c>
      <c r="F192" s="400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3" t="n"/>
      <c r="C193" s="297" t="inlineStr">
        <is>
          <t>18.5.08.09-0001</t>
        </is>
      </c>
      <c r="D193" s="296" t="inlineStr">
        <is>
          <t>Патрубки</t>
        </is>
      </c>
      <c r="E193" s="400" t="inlineStr">
        <is>
          <t>10 шт.</t>
        </is>
      </c>
      <c r="F193" s="400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3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0" t="inlineStr">
        <is>
          <t>т</t>
        </is>
      </c>
      <c r="F194" s="400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3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0" t="inlineStr">
        <is>
          <t>кг</t>
        </is>
      </c>
      <c r="F195" s="400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3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0" t="inlineStr">
        <is>
          <t>м3</t>
        </is>
      </c>
      <c r="F196" s="400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3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0" t="inlineStr">
        <is>
          <t>т</t>
        </is>
      </c>
      <c r="F197" s="400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3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0" t="inlineStr">
        <is>
          <t>т</t>
        </is>
      </c>
      <c r="F198" s="400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3" t="n"/>
      <c r="C199" s="297" t="inlineStr">
        <is>
          <t>14.4.03.03-0102</t>
        </is>
      </c>
      <c r="D199" s="296" t="inlineStr">
        <is>
          <t>Лак БТ-577</t>
        </is>
      </c>
      <c r="E199" s="400" t="inlineStr">
        <is>
          <t>т</t>
        </is>
      </c>
      <c r="F199" s="400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3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0" t="inlineStr">
        <is>
          <t>т</t>
        </is>
      </c>
      <c r="F200" s="400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3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0" t="inlineStr">
        <is>
          <t>м2</t>
        </is>
      </c>
      <c r="F201" s="400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3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0" t="inlineStr">
        <is>
          <t>м3</t>
        </is>
      </c>
      <c r="F202" s="400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3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0" t="inlineStr">
        <is>
          <t>шт</t>
        </is>
      </c>
      <c r="F203" s="400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3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0" t="inlineStr">
        <is>
          <t>м3</t>
        </is>
      </c>
      <c r="F204" s="400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3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0" t="inlineStr">
        <is>
          <t>м2</t>
        </is>
      </c>
      <c r="F205" s="400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3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0" t="inlineStr">
        <is>
          <t>руб</t>
        </is>
      </c>
      <c r="F206" s="400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3" t="n"/>
      <c r="C207" s="297" t="inlineStr">
        <is>
          <t>25.2.01.01-0015</t>
        </is>
      </c>
      <c r="D207" s="296" t="inlineStr">
        <is>
          <t>Бирки маркировочные</t>
        </is>
      </c>
      <c r="E207" s="400" t="inlineStr">
        <is>
          <t>100 шт.</t>
        </is>
      </c>
      <c r="F207" s="400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3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0" t="inlineStr">
        <is>
          <t>шт</t>
        </is>
      </c>
      <c r="F208" s="400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3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0" t="inlineStr">
        <is>
          <t>т</t>
        </is>
      </c>
      <c r="F209" s="400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3" t="n"/>
      <c r="C210" s="297" t="inlineStr">
        <is>
          <t>01.7.03.01-0001</t>
        </is>
      </c>
      <c r="D210" s="296" t="inlineStr">
        <is>
          <t>Вода</t>
        </is>
      </c>
      <c r="E210" s="400" t="inlineStr">
        <is>
          <t>м3</t>
        </is>
      </c>
      <c r="F210" s="400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3" t="n"/>
      <c r="C211" s="297" t="inlineStr">
        <is>
          <t>25.2.01.01-0001</t>
        </is>
      </c>
      <c r="D211" s="296" t="inlineStr">
        <is>
          <t>Бирки-оконцеватели</t>
        </is>
      </c>
      <c r="E211" s="400" t="inlineStr">
        <is>
          <t>100 шт.</t>
        </is>
      </c>
      <c r="F211" s="400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3" t="n"/>
      <c r="C212" s="297" t="inlineStr">
        <is>
          <t>20.2.09.13-0011</t>
        </is>
      </c>
      <c r="D212" s="296" t="inlineStr">
        <is>
          <t>Муфта</t>
        </is>
      </c>
      <c r="E212" s="400" t="inlineStr">
        <is>
          <t>шт.</t>
        </is>
      </c>
      <c r="F212" s="400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3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0" t="inlineStr">
        <is>
          <t>т</t>
        </is>
      </c>
      <c r="F213" s="400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3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0" t="inlineStr">
        <is>
          <t>м3</t>
        </is>
      </c>
      <c r="F214" s="400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3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0" t="inlineStr">
        <is>
          <t>10 шт.</t>
        </is>
      </c>
      <c r="F215" s="400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3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0" t="inlineStr">
        <is>
          <t>1000 шт</t>
        </is>
      </c>
      <c r="F216" s="400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3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0" t="inlineStr">
        <is>
          <t>кг</t>
        </is>
      </c>
      <c r="F217" s="400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3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0" t="inlineStr">
        <is>
          <t>кг</t>
        </is>
      </c>
      <c r="F218" s="400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3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0" t="inlineStr">
        <is>
          <t>м3</t>
        </is>
      </c>
      <c r="F219" s="400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3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0" t="inlineStr">
        <is>
          <t>м3</t>
        </is>
      </c>
      <c r="F220" s="400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3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0" t="inlineStr">
        <is>
          <t>м2</t>
        </is>
      </c>
      <c r="F221" s="400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3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0" t="inlineStr">
        <is>
          <t>кг</t>
        </is>
      </c>
      <c r="F222" s="400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3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0" t="inlineStr">
        <is>
          <t>т</t>
        </is>
      </c>
      <c r="F223" s="400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3" t="n"/>
      <c r="C224" s="297" t="inlineStr">
        <is>
          <t>01.7.20.08-0031</t>
        </is>
      </c>
      <c r="D224" s="296" t="inlineStr">
        <is>
          <t>Бязь суровая арт. 6804</t>
        </is>
      </c>
      <c r="E224" s="400" t="inlineStr">
        <is>
          <t>10 м2</t>
        </is>
      </c>
      <c r="F224" s="400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3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0" t="inlineStr">
        <is>
          <t>10 шт.</t>
        </is>
      </c>
      <c r="F225" s="400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3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0" t="inlineStr">
        <is>
          <t>т</t>
        </is>
      </c>
      <c r="F226" s="400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3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0" t="inlineStr">
        <is>
          <t>м3</t>
        </is>
      </c>
      <c r="F227" s="400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3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0" t="inlineStr">
        <is>
          <t>т</t>
        </is>
      </c>
      <c r="F228" s="400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3" t="n"/>
      <c r="C229" s="297" t="inlineStr">
        <is>
          <t>01.7.03.01-0001</t>
        </is>
      </c>
      <c r="D229" s="296" t="inlineStr">
        <is>
          <t>Вода</t>
        </is>
      </c>
      <c r="E229" s="400" t="inlineStr">
        <is>
          <t>м3</t>
        </is>
      </c>
      <c r="F229" s="400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3" t="n"/>
      <c r="C230" s="297" t="inlineStr">
        <is>
          <t>20.1.02.06-0001</t>
        </is>
      </c>
      <c r="D230" s="296" t="inlineStr">
        <is>
          <t>Жир паяльный</t>
        </is>
      </c>
      <c r="E230" s="400" t="inlineStr">
        <is>
          <t>кг</t>
        </is>
      </c>
      <c r="F230" s="400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3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0" t="inlineStr">
        <is>
          <t>т</t>
        </is>
      </c>
      <c r="F231" s="400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3" t="n"/>
      <c r="C232" s="297" t="inlineStr">
        <is>
          <t>14.4.03.03-0002</t>
        </is>
      </c>
      <c r="D232" s="296" t="inlineStr">
        <is>
          <t>Лак битумный: БТ-123</t>
        </is>
      </c>
      <c r="E232" s="400" t="inlineStr">
        <is>
          <t>т</t>
        </is>
      </c>
      <c r="F232" s="400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3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0" t="inlineStr">
        <is>
          <t>т</t>
        </is>
      </c>
      <c r="F233" s="400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3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0" t="inlineStr">
        <is>
          <t>руб.</t>
        </is>
      </c>
      <c r="F234" s="400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3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0" t="inlineStr">
        <is>
          <t>т</t>
        </is>
      </c>
      <c r="F235" s="400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3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0" t="inlineStr">
        <is>
          <t>т</t>
        </is>
      </c>
      <c r="F236" s="400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3" t="n"/>
      <c r="C237" s="297" t="inlineStr">
        <is>
          <t>14.5.09.11-0102</t>
        </is>
      </c>
      <c r="D237" s="296" t="inlineStr">
        <is>
          <t>Уайт-спирит</t>
        </is>
      </c>
      <c r="E237" s="400" t="inlineStr">
        <is>
          <t>кг</t>
        </is>
      </c>
      <c r="F237" s="400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3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0" t="inlineStr">
        <is>
          <t>т</t>
        </is>
      </c>
      <c r="F238" s="400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3" t="n"/>
      <c r="C239" s="297" t="inlineStr">
        <is>
          <t>01.7.15.06-0111</t>
        </is>
      </c>
      <c r="D239" s="296" t="inlineStr">
        <is>
          <t>Гвозди строительные</t>
        </is>
      </c>
      <c r="E239" s="400" t="inlineStr">
        <is>
          <t>т</t>
        </is>
      </c>
      <c r="F239" s="400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3" t="n"/>
      <c r="C240" s="297" t="inlineStr">
        <is>
          <t>01.7.17.11-0001</t>
        </is>
      </c>
      <c r="D240" s="296" t="inlineStr">
        <is>
          <t>Бумага шлифовальная</t>
        </is>
      </c>
      <c r="E240" s="400" t="inlineStr">
        <is>
          <t>кг</t>
        </is>
      </c>
      <c r="F240" s="400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3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0" t="inlineStr">
        <is>
          <t>м3</t>
        </is>
      </c>
      <c r="F241" s="400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3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0" t="inlineStr">
        <is>
          <t>т</t>
        </is>
      </c>
      <c r="F242" s="400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3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0" t="inlineStr">
        <is>
          <t>м3</t>
        </is>
      </c>
      <c r="F243" s="400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3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0" t="inlineStr">
        <is>
          <t>т</t>
        </is>
      </c>
      <c r="F244" s="400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3" t="n"/>
      <c r="C245" s="297" t="inlineStr">
        <is>
          <t>01.7.06.07-0001</t>
        </is>
      </c>
      <c r="D245" s="296" t="inlineStr">
        <is>
          <t>Лента К226</t>
        </is>
      </c>
      <c r="E245" s="400" t="inlineStr">
        <is>
          <t>100 м</t>
        </is>
      </c>
      <c r="F245" s="400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3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0" t="inlineStr">
        <is>
          <t>т</t>
        </is>
      </c>
      <c r="F246" s="400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3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0" t="inlineStr">
        <is>
          <t>м3</t>
        </is>
      </c>
      <c r="F247" s="400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3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0" t="inlineStr">
        <is>
          <t>т</t>
        </is>
      </c>
      <c r="F248" s="400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3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0" t="inlineStr">
        <is>
          <t>м3</t>
        </is>
      </c>
      <c r="F249" s="400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3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0" t="inlineStr">
        <is>
          <t>т</t>
        </is>
      </c>
      <c r="F250" s="400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3" t="n"/>
      <c r="C251" s="297" t="inlineStr">
        <is>
          <t>20.5.04.03-0011</t>
        </is>
      </c>
      <c r="D251" s="296" t="inlineStr">
        <is>
          <t>Зажимы наборные</t>
        </is>
      </c>
      <c r="E251" s="400" t="inlineStr">
        <is>
          <t>шт</t>
        </is>
      </c>
      <c r="F251" s="400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3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0" t="inlineStr">
        <is>
          <t>кг</t>
        </is>
      </c>
      <c r="F252" s="400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3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0" t="inlineStr">
        <is>
          <t>т</t>
        </is>
      </c>
      <c r="F253" s="400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3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0" t="inlineStr">
        <is>
          <t>1000 шт</t>
        </is>
      </c>
      <c r="F254" s="400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3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0" t="inlineStr">
        <is>
          <t>т</t>
        </is>
      </c>
      <c r="F255" s="400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3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0" t="inlineStr">
        <is>
          <t>т</t>
        </is>
      </c>
      <c r="F256" s="400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3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0" t="inlineStr">
        <is>
          <t>т</t>
        </is>
      </c>
      <c r="F257" s="400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3" t="n"/>
      <c r="C258" s="297" t="inlineStr">
        <is>
          <t>20.2.08.07-0033</t>
        </is>
      </c>
      <c r="D258" s="296" t="inlineStr">
        <is>
          <t>Скоба У1078</t>
        </is>
      </c>
      <c r="E258" s="400" t="inlineStr">
        <is>
          <t>шт.</t>
        </is>
      </c>
      <c r="F258" s="400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3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0" t="inlineStr">
        <is>
          <t>т</t>
        </is>
      </c>
      <c r="F259" s="400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3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0" t="inlineStr">
        <is>
          <t>м3</t>
        </is>
      </c>
      <c r="F260" s="400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3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0" t="inlineStr">
        <is>
          <t>м3</t>
        </is>
      </c>
      <c r="F261" s="400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3" t="n"/>
      <c r="C262" s="297" t="inlineStr">
        <is>
          <t>01.7.20.08-0051</t>
        </is>
      </c>
      <c r="D262" s="296" t="inlineStr">
        <is>
          <t>Ветошь</t>
        </is>
      </c>
      <c r="E262" s="400" t="inlineStr">
        <is>
          <t>кг</t>
        </is>
      </c>
      <c r="F262" s="400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3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0" t="inlineStr">
        <is>
          <t>т</t>
        </is>
      </c>
      <c r="F263" s="400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3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0" t="inlineStr">
        <is>
          <t>т</t>
        </is>
      </c>
      <c r="F264" s="400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3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0" t="inlineStr">
        <is>
          <t>т</t>
        </is>
      </c>
      <c r="F265" s="400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3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0" t="inlineStr">
        <is>
          <t>кг</t>
        </is>
      </c>
      <c r="F266" s="400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3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0" t="inlineStr">
        <is>
          <t>т</t>
        </is>
      </c>
      <c r="F267" s="400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3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0" t="inlineStr">
        <is>
          <t>м3</t>
        </is>
      </c>
      <c r="F268" s="400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3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0" t="inlineStr">
        <is>
          <t>10 шт.</t>
        </is>
      </c>
      <c r="F269" s="400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3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0" t="inlineStr">
        <is>
          <t>100 шт.</t>
        </is>
      </c>
      <c r="F270" s="400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3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0" t="inlineStr">
        <is>
          <t>кг</t>
        </is>
      </c>
      <c r="F271" s="400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3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0" t="inlineStr">
        <is>
          <t>т</t>
        </is>
      </c>
      <c r="F272" s="400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3" t="n"/>
      <c r="C273" s="297" t="inlineStr">
        <is>
          <t>14.1.02.01-0002</t>
        </is>
      </c>
      <c r="D273" s="296" t="inlineStr">
        <is>
          <t>Клей БМК-5к</t>
        </is>
      </c>
      <c r="E273" s="400" t="inlineStr">
        <is>
          <t>кг</t>
        </is>
      </c>
      <c r="F273" s="400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3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0" t="inlineStr">
        <is>
          <t>м3</t>
        </is>
      </c>
      <c r="F274" s="400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3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0" t="inlineStr">
        <is>
          <t>м3</t>
        </is>
      </c>
      <c r="F275" s="400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3" t="n"/>
      <c r="C276" s="297" t="inlineStr">
        <is>
          <t>20.2.08.03-0001</t>
        </is>
      </c>
      <c r="D276" s="296" t="inlineStr">
        <is>
          <t>Кнопки монтажные</t>
        </is>
      </c>
      <c r="E276" s="400" t="inlineStr">
        <is>
          <t>1000 шт.</t>
        </is>
      </c>
      <c r="F276" s="400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3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0" t="inlineStr">
        <is>
          <t>кг</t>
        </is>
      </c>
      <c r="F277" s="400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3" t="n"/>
      <c r="C278" s="297" t="inlineStr">
        <is>
          <t>01.7.20.08-0111</t>
        </is>
      </c>
      <c r="D278" s="296" t="inlineStr">
        <is>
          <t>Рогожа</t>
        </is>
      </c>
      <c r="E278" s="400" t="inlineStr">
        <is>
          <t>м2</t>
        </is>
      </c>
      <c r="F278" s="400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3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0" t="inlineStr">
        <is>
          <t>шт.</t>
        </is>
      </c>
      <c r="F279" s="400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3" t="n"/>
      <c r="C280" s="297" t="inlineStr">
        <is>
          <t>20.2.02.01-0019</t>
        </is>
      </c>
      <c r="D280" s="296" t="inlineStr">
        <is>
          <t>Втулки изолирующие</t>
        </is>
      </c>
      <c r="E280" s="400" t="inlineStr">
        <is>
          <t>1000 шт</t>
        </is>
      </c>
      <c r="F280" s="400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3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0" t="inlineStr">
        <is>
          <t>т</t>
        </is>
      </c>
      <c r="F281" s="400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3" t="n"/>
      <c r="C282" s="297" t="inlineStr">
        <is>
          <t>14.4.03.03-0002</t>
        </is>
      </c>
      <c r="D282" s="296" t="inlineStr">
        <is>
          <t>Лак битумный БТ-123</t>
        </is>
      </c>
      <c r="E282" s="400" t="inlineStr">
        <is>
          <t>т</t>
        </is>
      </c>
      <c r="F282" s="400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3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0" t="inlineStr">
        <is>
          <t>т</t>
        </is>
      </c>
      <c r="F283" s="400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3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0" t="inlineStr">
        <is>
          <t>м3</t>
        </is>
      </c>
      <c r="F284" s="400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3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0" t="inlineStr">
        <is>
          <t>т</t>
        </is>
      </c>
      <c r="F285" s="400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3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0" t="inlineStr">
        <is>
          <t>м3</t>
        </is>
      </c>
      <c r="F286" s="400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3" t="n"/>
      <c r="C287" s="297" t="inlineStr">
        <is>
          <t>14.4.02.09-0001</t>
        </is>
      </c>
      <c r="D287" s="296" t="inlineStr">
        <is>
          <t>Краска</t>
        </is>
      </c>
      <c r="E287" s="400" t="inlineStr">
        <is>
          <t>кг</t>
        </is>
      </c>
      <c r="F287" s="400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3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0" t="inlineStr">
        <is>
          <t>10 м</t>
        </is>
      </c>
      <c r="F288" s="400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5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0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59" t="inlineStr">
        <is>
          <t>Наименование разрабатываемого показателя УНЦ — Ячейка двухобмоточного трансформатора Т35/НН, мощность 20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5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zoomScale="60" zoomScaleNormal="70" workbookViewId="0">
      <selection activeCell="F282" sqref="F282:F283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90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0" t="inlineStr">
        <is>
          <t>Расчет стоимости СМР и оборудования</t>
        </is>
      </c>
    </row>
    <row r="5" ht="12.75" customFormat="1" customHeight="1" s="335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94" t="inlineStr">
        <is>
          <t>Ячейка двухобмоточного трансформатора Т35/НН, мощность 20 МВА</t>
        </is>
      </c>
    </row>
    <row r="7" ht="12.75" customFormat="1" customHeight="1" s="335">
      <c r="A7" s="353" t="inlineStr">
        <is>
          <t xml:space="preserve">Единица измерения  — 1 ячейка </t>
        </is>
      </c>
      <c r="I7" s="359" t="n"/>
      <c r="J7" s="359" t="n"/>
    </row>
    <row r="8" ht="13.9" customFormat="1" customHeight="1" s="335">
      <c r="A8" s="353" t="n"/>
    </row>
    <row r="9" ht="27" customHeight="1" s="330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46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46" t="n"/>
      <c r="K9" s="342" t="n"/>
      <c r="L9" s="342" t="n"/>
      <c r="M9" s="342" t="n"/>
      <c r="N9" s="342" t="n"/>
    </row>
    <row r="10" ht="28.5" customHeight="1" s="330">
      <c r="A10" s="448" t="n"/>
      <c r="B10" s="448" t="n"/>
      <c r="C10" s="448" t="n"/>
      <c r="D10" s="448" t="n"/>
      <c r="E10" s="448" t="n"/>
      <c r="F10" s="382" t="inlineStr">
        <is>
          <t>на ед. изм.</t>
        </is>
      </c>
      <c r="G10" s="382" t="inlineStr">
        <is>
          <t>общая</t>
        </is>
      </c>
      <c r="H10" s="448" t="n"/>
      <c r="I10" s="382" t="inlineStr">
        <is>
          <t>на ед. изм.</t>
        </is>
      </c>
      <c r="J10" s="382" t="inlineStr">
        <is>
          <t>общая</t>
        </is>
      </c>
      <c r="K10" s="342" t="n"/>
      <c r="L10" s="342" t="n"/>
      <c r="M10" s="342" t="n"/>
      <c r="N10" s="342" t="n"/>
    </row>
    <row r="11" s="330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42" t="n"/>
      <c r="L11" s="342" t="n"/>
      <c r="M11" s="342" t="n"/>
      <c r="N11" s="342" t="n"/>
    </row>
    <row r="12">
      <c r="A12" s="382" t="n"/>
      <c r="B12" s="37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30">
      <c r="A13" s="382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82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82" t="n"/>
      <c r="B14" s="382" t="n"/>
      <c r="C14" s="371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85" t="n">
        <v>1</v>
      </c>
      <c r="I14" s="217" t="n"/>
      <c r="J14" s="327">
        <f>SUM(J13:J13)</f>
        <v/>
      </c>
    </row>
    <row r="15" ht="14.25" customFormat="1" customHeight="1" s="342">
      <c r="A15" s="382" t="n"/>
      <c r="B15" s="381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2">
      <c r="A16" s="382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85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82" t="n"/>
      <c r="B17" s="37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2">
      <c r="A18" s="382" t="n"/>
      <c r="B18" s="381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2">
      <c r="A19" s="382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82" t="inlineStr">
        <is>
          <t>маш.-ч</t>
        </is>
      </c>
      <c r="E19" s="230" t="n">
        <v>61.37</v>
      </c>
      <c r="F19" s="384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82" t="n">
        <v>4</v>
      </c>
      <c r="B20" s="232" t="inlineStr">
        <is>
          <t>91.18.01-007</t>
        </is>
      </c>
      <c r="C20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2" t="inlineStr">
        <is>
          <t>маш.-ч</t>
        </is>
      </c>
      <c r="E20" s="230" t="n">
        <v>38.1</v>
      </c>
      <c r="F20" s="384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82" t="n">
        <v>5</v>
      </c>
      <c r="B21" s="232" t="inlineStr">
        <is>
          <t>91.06.03-058</t>
        </is>
      </c>
      <c r="C21" s="381" t="inlineStr">
        <is>
          <t>Лебедки электрические тяговым усилием 156,96 кН (16 т)</t>
        </is>
      </c>
      <c r="D21" s="382" t="inlineStr">
        <is>
          <t>маш.-ч</t>
        </is>
      </c>
      <c r="E21" s="230" t="n">
        <v>24.52</v>
      </c>
      <c r="F21" s="384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82" t="n">
        <v>6</v>
      </c>
      <c r="B22" s="232" t="inlineStr">
        <is>
          <t>91.10.01-002</t>
        </is>
      </c>
      <c r="C22" s="381" t="inlineStr">
        <is>
          <t>Агрегаты наполнительно-опрессовочные до 300 м3/ч</t>
        </is>
      </c>
      <c r="D22" s="382" t="inlineStr">
        <is>
          <t>маш.-ч</t>
        </is>
      </c>
      <c r="E22" s="230" t="n">
        <v>9.65</v>
      </c>
      <c r="F22" s="384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82" t="n">
        <v>7</v>
      </c>
      <c r="B23" s="232" t="inlineStr">
        <is>
          <t>91.02.02-002</t>
        </is>
      </c>
      <c r="C23" s="381" t="inlineStr">
        <is>
          <t>Агрегаты копровые без дизель-молота на базе экскаватора с емкостью ковша 0,65 м3</t>
        </is>
      </c>
      <c r="D23" s="382" t="inlineStr">
        <is>
          <t>маш.-ч</t>
        </is>
      </c>
      <c r="E23" s="230" t="n">
        <v>14.18</v>
      </c>
      <c r="F23" s="384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82" t="n">
        <v>8</v>
      </c>
      <c r="B24" s="232" t="inlineStr">
        <is>
          <t>91.04.01-077</t>
        </is>
      </c>
      <c r="C24" s="381" t="inlineStr">
        <is>
          <t>Установки и агрегаты буровые на базе автомобилей глубина бурения до 200 м, грузоподъемность до 4 т</t>
        </is>
      </c>
      <c r="D24" s="382" t="inlineStr">
        <is>
          <t>маш.-ч</t>
        </is>
      </c>
      <c r="E24" s="230" t="n">
        <v>7.94</v>
      </c>
      <c r="F24" s="384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82" t="n">
        <v>9</v>
      </c>
      <c r="B25" s="232" t="inlineStr">
        <is>
          <t>91.17.04-033</t>
        </is>
      </c>
      <c r="C25" s="381" t="inlineStr">
        <is>
          <t>Агрегаты сварочные двухпостовые для ручной сварки на тракторе, мощность 79 кВт (108 л.с.)</t>
        </is>
      </c>
      <c r="D25" s="382" t="inlineStr">
        <is>
          <t>маш.-ч</t>
        </is>
      </c>
      <c r="E25" s="230" t="n">
        <v>11.77</v>
      </c>
      <c r="F25" s="384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82" t="n">
        <v>10</v>
      </c>
      <c r="B26" s="232" t="inlineStr">
        <is>
          <t>91.05.06-012</t>
        </is>
      </c>
      <c r="C26" s="381" t="inlineStr">
        <is>
          <t>Краны на гусеничном ходу, грузоподъемность до 16 т</t>
        </is>
      </c>
      <c r="D26" s="382" t="inlineStr">
        <is>
          <t>маш.-ч</t>
        </is>
      </c>
      <c r="E26" s="230" t="n">
        <v>15.86</v>
      </c>
      <c r="F26" s="384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82" t="n">
        <v>11</v>
      </c>
      <c r="B27" s="232" t="inlineStr">
        <is>
          <t>91.05.14-025</t>
        </is>
      </c>
      <c r="C27" s="381" t="inlineStr">
        <is>
          <t>Краны переносные 1 т</t>
        </is>
      </c>
      <c r="D27" s="382" t="inlineStr">
        <is>
          <t>маш.-ч</t>
        </is>
      </c>
      <c r="E27" s="230" t="n">
        <v>55.63</v>
      </c>
      <c r="F27" s="384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82" t="n">
        <v>12</v>
      </c>
      <c r="B28" s="232" t="inlineStr">
        <is>
          <t>91.02.03-024</t>
        </is>
      </c>
      <c r="C28" s="381" t="inlineStr">
        <is>
          <t>Дизель-молоты 2,5 т</t>
        </is>
      </c>
      <c r="D28" s="382" t="inlineStr">
        <is>
          <t>маш.-ч</t>
        </is>
      </c>
      <c r="E28" s="230" t="n">
        <v>14.18</v>
      </c>
      <c r="F28" s="384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82" t="n">
        <v>13</v>
      </c>
      <c r="B29" s="232" t="inlineStr">
        <is>
          <t>91.14.02-001</t>
        </is>
      </c>
      <c r="C29" s="381" t="inlineStr">
        <is>
          <t>Автомобили бортовые, грузоподъемность до 5 т</t>
        </is>
      </c>
      <c r="D29" s="382" t="inlineStr">
        <is>
          <t>маш.-ч</t>
        </is>
      </c>
      <c r="E29" s="230" t="n">
        <v>15.05</v>
      </c>
      <c r="F29" s="384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82" t="n">
        <v>14</v>
      </c>
      <c r="B30" s="232" t="inlineStr">
        <is>
          <t>91.01.05-085</t>
        </is>
      </c>
      <c r="C30" s="381" t="inlineStr">
        <is>
          <t>Экскаваторы одноковшовые дизельные на гусеничном ходу, емкость ковша 0,5 м3</t>
        </is>
      </c>
      <c r="D30" s="382" t="inlineStr">
        <is>
          <t>маш.-ч</t>
        </is>
      </c>
      <c r="E30" s="230" t="n">
        <v>7.24</v>
      </c>
      <c r="F30" s="384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82" t="n">
        <v>15</v>
      </c>
      <c r="B31" s="232" t="inlineStr">
        <is>
          <t>91.05.08-006</t>
        </is>
      </c>
      <c r="C31" s="381" t="inlineStr">
        <is>
          <t>Краны на пневмоколесном ходу, грузоподъемность 16 т</t>
        </is>
      </c>
      <c r="D31" s="382" t="inlineStr">
        <is>
          <t>маш.-ч</t>
        </is>
      </c>
      <c r="E31" s="230" t="n">
        <v>5.52</v>
      </c>
      <c r="F31" s="384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82" t="n"/>
      <c r="B32" s="382" t="n"/>
      <c r="C32" s="381" t="inlineStr">
        <is>
          <t>Итого основные машины и механизмы</t>
        </is>
      </c>
      <c r="D32" s="382" t="n"/>
      <c r="E32" s="230" t="n"/>
      <c r="F32" s="327" t="n"/>
      <c r="G32" s="327">
        <f>SUM(G19:G31)</f>
        <v/>
      </c>
      <c r="H32" s="385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82" t="n">
        <v>16</v>
      </c>
      <c r="B33" s="232" t="inlineStr">
        <is>
          <t>91.10.05-004</t>
        </is>
      </c>
      <c r="C33" s="381" t="inlineStr">
        <is>
          <t>Трубоукладчики для труб диаметром до 400 мм, грузоподъемность 6,3 т</t>
        </is>
      </c>
      <c r="D33" s="382" t="inlineStr">
        <is>
          <t>маш.-ч</t>
        </is>
      </c>
      <c r="E33" s="230" t="n">
        <v>3.95</v>
      </c>
      <c r="F33" s="384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82" t="n">
        <v>17</v>
      </c>
      <c r="B34" s="232" t="inlineStr">
        <is>
          <t>91.10.05-005</t>
        </is>
      </c>
      <c r="C34" s="381" t="inlineStr">
        <is>
          <t>Трубоукладчики для труб диаметром до 700 мм, грузоподъемность 12,5 т</t>
        </is>
      </c>
      <c r="D34" s="382" t="inlineStr">
        <is>
          <t>маш.-ч</t>
        </is>
      </c>
      <c r="E34" s="230" t="n">
        <v>3.53</v>
      </c>
      <c r="F34" s="384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82" t="n">
        <v>18</v>
      </c>
      <c r="B35" s="232" t="inlineStr">
        <is>
          <t>91.14.02-002</t>
        </is>
      </c>
      <c r="C35" s="381" t="inlineStr">
        <is>
          <t>Автомобили бортовые, грузоподъемность: до 8 т</t>
        </is>
      </c>
      <c r="D35" s="382" t="inlineStr">
        <is>
          <t>маш.-ч</t>
        </is>
      </c>
      <c r="E35" s="230" t="n">
        <v>5.11</v>
      </c>
      <c r="F35" s="384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82" t="n">
        <v>19</v>
      </c>
      <c r="B36" s="232" t="inlineStr">
        <is>
          <t>91.21.18-011</t>
        </is>
      </c>
      <c r="C36" s="381" t="inlineStr">
        <is>
          <t>Маслоподогреватели</t>
        </is>
      </c>
      <c r="D36" s="382" t="inlineStr">
        <is>
          <t>маш.-ч</t>
        </is>
      </c>
      <c r="E36" s="230" t="n">
        <v>9.279999999999999</v>
      </c>
      <c r="F36" s="384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82" t="n">
        <v>20</v>
      </c>
      <c r="B37" s="232" t="inlineStr">
        <is>
          <t>91.07.08-011</t>
        </is>
      </c>
      <c r="C37" s="381" t="inlineStr">
        <is>
          <t>Глиномешалки, 4 м3</t>
        </is>
      </c>
      <c r="D37" s="382" t="inlineStr">
        <is>
          <t>маш.-ч</t>
        </is>
      </c>
      <c r="E37" s="230" t="n">
        <v>13.61</v>
      </c>
      <c r="F37" s="384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82" t="n">
        <v>21</v>
      </c>
      <c r="B38" s="232" t="inlineStr">
        <is>
          <t>91.21.22-447</t>
        </is>
      </c>
      <c r="C38" s="381" t="inlineStr">
        <is>
          <t>Установки электрометаллизационные</t>
        </is>
      </c>
      <c r="D38" s="382" t="inlineStr">
        <is>
          <t>маш.-ч</t>
        </is>
      </c>
      <c r="E38" s="230" t="n">
        <v>4.51</v>
      </c>
      <c r="F38" s="384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82" t="n">
        <v>22</v>
      </c>
      <c r="B39" s="232" t="inlineStr">
        <is>
          <t>91.19.06-011</t>
        </is>
      </c>
      <c r="C39" s="381" t="inlineStr">
        <is>
          <t>Насосы грязевые, подача 23,4-65,3 м3/ч, давление нагнетания 15,7-5,88 МПа (160-60 кгс/см2)</t>
        </is>
      </c>
      <c r="D39" s="382" t="inlineStr">
        <is>
          <t>маш.-ч</t>
        </is>
      </c>
      <c r="E39" s="230" t="n">
        <v>7.56</v>
      </c>
      <c r="F39" s="384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82" t="n">
        <v>23</v>
      </c>
      <c r="B40" s="232" t="inlineStr">
        <is>
          <t>91.17.04-171</t>
        </is>
      </c>
      <c r="C40" s="381" t="inlineStr">
        <is>
          <t>Преобразователи сварочные номинальным сварочным током 315-500 А</t>
        </is>
      </c>
      <c r="D40" s="382" t="inlineStr">
        <is>
          <t>маш.-ч</t>
        </is>
      </c>
      <c r="E40" s="230" t="n">
        <v>16.13</v>
      </c>
      <c r="F40" s="384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82" t="n">
        <v>24</v>
      </c>
      <c r="B41" s="232" t="inlineStr">
        <is>
          <t>91.01.01-036</t>
        </is>
      </c>
      <c r="C41" s="381" t="inlineStr">
        <is>
          <t>Бульдозеры, мощность 96 кВт (130 л.с.)</t>
        </is>
      </c>
      <c r="D41" s="382" t="inlineStr">
        <is>
          <t>маш.-ч</t>
        </is>
      </c>
      <c r="E41" s="230" t="n">
        <v>2.06</v>
      </c>
      <c r="F41" s="384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82" t="n">
        <v>25</v>
      </c>
      <c r="B42" s="232" t="inlineStr">
        <is>
          <t>91.06.06-048</t>
        </is>
      </c>
      <c r="C42" s="381" t="inlineStr">
        <is>
          <t>Подъемники одномачтовые, грузоподъемность до 500 кг, высота подъема 45 м</t>
        </is>
      </c>
      <c r="D42" s="382" t="inlineStr">
        <is>
          <t>маш.-ч</t>
        </is>
      </c>
      <c r="E42" s="230" t="n">
        <v>6.16</v>
      </c>
      <c r="F42" s="384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82" t="n">
        <v>26</v>
      </c>
      <c r="B43" s="232" t="inlineStr">
        <is>
          <t>91.06.06-042</t>
        </is>
      </c>
      <c r="C43" s="381" t="inlineStr">
        <is>
          <t>Подъемники гидравлические, высота подъема 10 м</t>
        </is>
      </c>
      <c r="D43" s="382" t="inlineStr">
        <is>
          <t>маш.-ч</t>
        </is>
      </c>
      <c r="E43" s="230" t="n">
        <v>6.18</v>
      </c>
      <c r="F43" s="384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82" t="n">
        <v>27</v>
      </c>
      <c r="B44" s="232" t="inlineStr">
        <is>
          <t>91.13.01-038</t>
        </is>
      </c>
      <c r="C44" s="381" t="inlineStr">
        <is>
          <t>Машины поливомоечные 6000 л</t>
        </is>
      </c>
      <c r="D44" s="382" t="inlineStr">
        <is>
          <t>маш.-ч</t>
        </is>
      </c>
      <c r="E44" s="230" t="n">
        <v>1.18</v>
      </c>
      <c r="F44" s="384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82" t="n">
        <v>28</v>
      </c>
      <c r="B45" s="232" t="inlineStr">
        <is>
          <t>91.17.04-233</t>
        </is>
      </c>
      <c r="C45" s="381" t="inlineStr">
        <is>
          <t>Установки для сварки ручной дуговой (постоянного тока)</t>
        </is>
      </c>
      <c r="D45" s="382" t="inlineStr">
        <is>
          <t>маш.-ч</t>
        </is>
      </c>
      <c r="E45" s="230" t="n">
        <v>15.01</v>
      </c>
      <c r="F45" s="384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82" t="n">
        <v>29</v>
      </c>
      <c r="B46" s="232" t="inlineStr">
        <is>
          <t>91.05.01-017</t>
        </is>
      </c>
      <c r="C46" s="381" t="inlineStr">
        <is>
          <t>Краны башенные, грузоподъемность 8 т</t>
        </is>
      </c>
      <c r="D46" s="382" t="inlineStr">
        <is>
          <t>маш.-ч</t>
        </is>
      </c>
      <c r="E46" s="230" t="n">
        <v>1.37</v>
      </c>
      <c r="F46" s="384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82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82" t="inlineStr">
        <is>
          <t>маш.-ч</t>
        </is>
      </c>
      <c r="E47" s="230" t="n">
        <v>1.19</v>
      </c>
      <c r="F47" s="384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82" t="n">
        <v>31</v>
      </c>
      <c r="B48" s="232" t="inlineStr">
        <is>
          <t>91.19.04-004</t>
        </is>
      </c>
      <c r="C48" s="381" t="inlineStr">
        <is>
          <t>Насосы для нагнетания воды, содержащей твердые частицы, подача 45 м3/ч, напор до 55 м</t>
        </is>
      </c>
      <c r="D48" s="382" t="inlineStr">
        <is>
          <t>маш.-ч</t>
        </is>
      </c>
      <c r="E48" s="230" t="n">
        <v>7.94</v>
      </c>
      <c r="F48" s="384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82" t="n">
        <v>32</v>
      </c>
      <c r="B49" s="232" t="inlineStr">
        <is>
          <t>91.01.01-035</t>
        </is>
      </c>
      <c r="C49" s="381" t="inlineStr">
        <is>
          <t>Бульдозеры, мощность 79 кВт (108 л.с.)</t>
        </is>
      </c>
      <c r="D49" s="382" t="inlineStr">
        <is>
          <t>маш.-ч</t>
        </is>
      </c>
      <c r="E49" s="230" t="n">
        <v>0.78</v>
      </c>
      <c r="F49" s="384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82" t="n">
        <v>33</v>
      </c>
      <c r="B50" s="232" t="inlineStr">
        <is>
          <t>91.21.22-438</t>
        </is>
      </c>
      <c r="C50" s="381" t="inlineStr">
        <is>
          <t>Установки передвижные цеолитовые</t>
        </is>
      </c>
      <c r="D50" s="382" t="inlineStr">
        <is>
          <t>маш.-ч</t>
        </is>
      </c>
      <c r="E50" s="230" t="n">
        <v>1.53</v>
      </c>
      <c r="F50" s="384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82" t="n">
        <v>34</v>
      </c>
      <c r="B51" s="232" t="inlineStr">
        <is>
          <t>91.06.01-003</t>
        </is>
      </c>
      <c r="C51" s="381" t="inlineStr">
        <is>
          <t>Домкраты гидравлические, грузоподъемность 63-100 т</t>
        </is>
      </c>
      <c r="D51" s="382" t="inlineStr">
        <is>
          <t>маш.-ч</t>
        </is>
      </c>
      <c r="E51" s="230" t="n">
        <v>60.35</v>
      </c>
      <c r="F51" s="384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82" t="n">
        <v>35</v>
      </c>
      <c r="B52" s="232" t="inlineStr">
        <is>
          <t>91.08.09-023</t>
        </is>
      </c>
      <c r="C52" s="381" t="inlineStr">
        <is>
          <t>Трамбовки пневматические при работе от передвижных компрессорных станций</t>
        </is>
      </c>
      <c r="D52" s="382" t="inlineStr">
        <is>
          <t>маш.-ч</t>
        </is>
      </c>
      <c r="E52" s="230" t="n">
        <v>89.13</v>
      </c>
      <c r="F52" s="384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82" t="n">
        <v>36</v>
      </c>
      <c r="B53" s="232" t="inlineStr">
        <is>
          <t>91.10.09-012</t>
        </is>
      </c>
      <c r="C53" s="38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2" t="inlineStr">
        <is>
          <t>маш.-ч</t>
        </is>
      </c>
      <c r="E53" s="230" t="n">
        <v>1.86</v>
      </c>
      <c r="F53" s="384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82" t="n">
        <v>37</v>
      </c>
      <c r="B54" s="232" t="inlineStr">
        <is>
          <t>91.17.04-036</t>
        </is>
      </c>
      <c r="C54" s="381" t="inlineStr">
        <is>
          <t>Агрегаты сварочные передвижные с дизельным двигателем, номинальный сварочный ток 250-400 А</t>
        </is>
      </c>
      <c r="D54" s="382" t="inlineStr">
        <is>
          <t>маш.-ч</t>
        </is>
      </c>
      <c r="E54" s="230" t="n">
        <v>2.78</v>
      </c>
      <c r="F54" s="384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82" t="n">
        <v>38</v>
      </c>
      <c r="B55" s="232" t="inlineStr">
        <is>
          <t>91.14.04-001</t>
        </is>
      </c>
      <c r="C55" s="381" t="inlineStr">
        <is>
          <t>Тягачи седельные, грузоподъемность 12 т</t>
        </is>
      </c>
      <c r="D55" s="382" t="inlineStr">
        <is>
          <t>маш.-ч</t>
        </is>
      </c>
      <c r="E55" s="230" t="n">
        <v>0.36</v>
      </c>
      <c r="F55" s="384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82" t="n">
        <v>39</v>
      </c>
      <c r="B56" s="232" t="inlineStr">
        <is>
          <t>91.15.03-014</t>
        </is>
      </c>
      <c r="C56" s="381" t="inlineStr">
        <is>
          <t>Тракторы на пневмоколесном ходу, мощность 59 кВт (80 л.с.)</t>
        </is>
      </c>
      <c r="D56" s="382" t="inlineStr">
        <is>
          <t>маш.-ч</t>
        </is>
      </c>
      <c r="E56" s="230" t="n">
        <v>0.47</v>
      </c>
      <c r="F56" s="384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82" t="n">
        <v>40</v>
      </c>
      <c r="B57" s="232" t="inlineStr">
        <is>
          <t>91.06.05-057</t>
        </is>
      </c>
      <c r="C57" s="381" t="inlineStr">
        <is>
          <t>Погрузчики одноковшовые универсальные фронтальные пневмоколесные, грузоподъемность 3 т</t>
        </is>
      </c>
      <c r="D57" s="382" t="inlineStr">
        <is>
          <t>маш.-ч</t>
        </is>
      </c>
      <c r="E57" s="230" t="n">
        <v>0.35</v>
      </c>
      <c r="F57" s="384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82" t="n">
        <v>41</v>
      </c>
      <c r="B58" s="232" t="inlineStr">
        <is>
          <t>91.07.04-002</t>
        </is>
      </c>
      <c r="C58" s="381" t="inlineStr">
        <is>
          <t>Вибраторы поверхностные</t>
        </is>
      </c>
      <c r="D58" s="382" t="inlineStr">
        <is>
          <t>маш.-ч</t>
        </is>
      </c>
      <c r="E58" s="230" t="n">
        <v>61.45</v>
      </c>
      <c r="F58" s="384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82" t="n">
        <v>42</v>
      </c>
      <c r="B59" s="232" t="inlineStr">
        <is>
          <t>91.21.01-012</t>
        </is>
      </c>
      <c r="C59" s="381" t="inlineStr">
        <is>
          <t>Агрегаты окрасочные высокого давления для окраски поверхностей конструкций, мощность 1 кВт</t>
        </is>
      </c>
      <c r="D59" s="382" t="inlineStr">
        <is>
          <t>маш.-ч</t>
        </is>
      </c>
      <c r="E59" s="230" t="n">
        <v>3.56</v>
      </c>
      <c r="F59" s="384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82" t="n">
        <v>43</v>
      </c>
      <c r="B60" s="232" t="inlineStr">
        <is>
          <t>91.08.04-021</t>
        </is>
      </c>
      <c r="C60" s="381" t="inlineStr">
        <is>
          <t>Котлы битумные: передвижные 400 л</t>
        </is>
      </c>
      <c r="D60" s="382" t="inlineStr">
        <is>
          <t>маш.-ч</t>
        </is>
      </c>
      <c r="E60" s="230" t="n">
        <v>0.72</v>
      </c>
      <c r="F60" s="384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82" t="n">
        <v>44</v>
      </c>
      <c r="B61" s="232" t="inlineStr">
        <is>
          <t>91.06.03-055</t>
        </is>
      </c>
      <c r="C61" s="381" t="inlineStr">
        <is>
          <t>Лебедки электрические тяговым усилием: 19,62 кН (2 т)</t>
        </is>
      </c>
      <c r="D61" s="382" t="inlineStr">
        <is>
          <t>маш.-ч</t>
        </is>
      </c>
      <c r="E61" s="230" t="n">
        <v>2.84</v>
      </c>
      <c r="F61" s="384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82" t="n">
        <v>45</v>
      </c>
      <c r="B62" s="232" t="inlineStr">
        <is>
          <t>91.19.10-031</t>
        </is>
      </c>
      <c r="C62" s="381" t="inlineStr">
        <is>
          <t>Станции насосные для привода гидродомкратов</t>
        </is>
      </c>
      <c r="D62" s="382" t="inlineStr">
        <is>
          <t>маш.-ч</t>
        </is>
      </c>
      <c r="E62" s="230" t="n">
        <v>6.38</v>
      </c>
      <c r="F62" s="384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82" t="n">
        <v>46</v>
      </c>
      <c r="B63" s="232" t="inlineStr">
        <is>
          <t>91.07.04-001</t>
        </is>
      </c>
      <c r="C63" s="381" t="inlineStr">
        <is>
          <t>Вибратор глубинный</t>
        </is>
      </c>
      <c r="D63" s="382" t="inlineStr">
        <is>
          <t>маш.-ч</t>
        </is>
      </c>
      <c r="E63" s="230" t="n">
        <v>5.79</v>
      </c>
      <c r="F63" s="384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82" t="n">
        <v>47</v>
      </c>
      <c r="B64" s="232" t="inlineStr">
        <is>
          <t>91.21.18-051</t>
        </is>
      </c>
      <c r="C64" s="381" t="inlineStr">
        <is>
          <t>Шкафы сушильные</t>
        </is>
      </c>
      <c r="D64" s="382" t="inlineStr">
        <is>
          <t>маш.-ч</t>
        </is>
      </c>
      <c r="E64" s="230" t="n">
        <v>3.48</v>
      </c>
      <c r="F64" s="384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82" t="n">
        <v>48</v>
      </c>
      <c r="B65" s="232" t="inlineStr">
        <is>
          <t>91.16.01-002</t>
        </is>
      </c>
      <c r="C65" s="381" t="inlineStr">
        <is>
          <t>Электростанции передвижные, мощность 4 кВт</t>
        </is>
      </c>
      <c r="D65" s="382" t="inlineStr">
        <is>
          <t>маш.-ч</t>
        </is>
      </c>
      <c r="E65" s="230" t="n">
        <v>0.34</v>
      </c>
      <c r="F65" s="384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82" t="n">
        <v>49</v>
      </c>
      <c r="B66" s="232" t="inlineStr">
        <is>
          <t>91.05.05-015</t>
        </is>
      </c>
      <c r="C66" s="381" t="inlineStr">
        <is>
          <t>Краны на автомобильном ходу, грузоподъемность 16 т</t>
        </is>
      </c>
      <c r="D66" s="382" t="inlineStr">
        <is>
          <t>маш.-ч</t>
        </is>
      </c>
      <c r="E66" s="230" t="n">
        <v>0.05</v>
      </c>
      <c r="F66" s="384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82" t="n">
        <v>50</v>
      </c>
      <c r="B67" s="232" t="inlineStr">
        <is>
          <t>91.14.05-011</t>
        </is>
      </c>
      <c r="C67" s="381" t="inlineStr">
        <is>
          <t>Полуприцепы общего назначения, грузоподъемность 12 т</t>
        </is>
      </c>
      <c r="D67" s="382" t="inlineStr">
        <is>
          <t>маш.-ч</t>
        </is>
      </c>
      <c r="E67" s="230" t="n">
        <v>0.36</v>
      </c>
      <c r="F67" s="384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82" t="n">
        <v>51</v>
      </c>
      <c r="B68" s="232" t="inlineStr">
        <is>
          <t>91.21.22-443</t>
        </is>
      </c>
      <c r="C68" s="381" t="inlineStr">
        <is>
          <t>Установки: для изготовления бандажей, диафрагм, пряжек</t>
        </is>
      </c>
      <c r="D68" s="382" t="inlineStr">
        <is>
          <t>маш.-ч</t>
        </is>
      </c>
      <c r="E68" s="230" t="n">
        <v>1.62</v>
      </c>
      <c r="F68" s="384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82" t="n">
        <v>52</v>
      </c>
      <c r="B69" s="232" t="inlineStr">
        <is>
          <t>91.08.09-025</t>
        </is>
      </c>
      <c r="C69" s="381" t="inlineStr">
        <is>
          <t>Трамбовки электрические</t>
        </is>
      </c>
      <c r="D69" s="382" t="inlineStr">
        <is>
          <t>маш.-ч</t>
        </is>
      </c>
      <c r="E69" s="230" t="n">
        <v>0.24</v>
      </c>
      <c r="F69" s="384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82" t="n">
        <v>53</v>
      </c>
      <c r="B70" s="232" t="inlineStr">
        <is>
          <t>91.09.02-002</t>
        </is>
      </c>
      <c r="C70" s="381" t="inlineStr">
        <is>
          <t>Вагонетки неопрокидные, вместимость до 1,5 м3</t>
        </is>
      </c>
      <c r="D70" s="382" t="inlineStr">
        <is>
          <t>маш.-ч</t>
        </is>
      </c>
      <c r="E70" s="230" t="n">
        <v>2.19</v>
      </c>
      <c r="F70" s="384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82" t="n">
        <v>54</v>
      </c>
      <c r="B71" s="232" t="inlineStr">
        <is>
          <t>91.17.04-042</t>
        </is>
      </c>
      <c r="C71" s="381" t="inlineStr">
        <is>
          <t>Аппарат для газовой сварки и резки</t>
        </is>
      </c>
      <c r="D71" s="382" t="inlineStr">
        <is>
          <t>маш.-ч</t>
        </is>
      </c>
      <c r="E71" s="230" t="n">
        <v>0.9</v>
      </c>
      <c r="F71" s="384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82" t="n">
        <v>55</v>
      </c>
      <c r="B72" s="232" t="inlineStr">
        <is>
          <t>91.21.06-011</t>
        </is>
      </c>
      <c r="C72" s="381" t="inlineStr">
        <is>
          <t xml:space="preserve">Дрель ручная электрическая, мощность 260 Вт </t>
        </is>
      </c>
      <c r="D72" s="382" t="inlineStr">
        <is>
          <t>маш.-ч</t>
        </is>
      </c>
      <c r="E72" s="230" t="n">
        <v>1.77</v>
      </c>
      <c r="F72" s="384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82" t="n">
        <v>56</v>
      </c>
      <c r="B73" s="232" t="inlineStr">
        <is>
          <t>91.21.15-508</t>
        </is>
      </c>
      <c r="C73" s="381" t="inlineStr">
        <is>
          <t>Пилы бензиновые отрезные дисковые, мощность до 4,8 кВт (6,5 л.с.)</t>
        </is>
      </c>
      <c r="D73" s="382" t="inlineStr">
        <is>
          <t>маш.-ч</t>
        </is>
      </c>
      <c r="E73" s="230" t="n">
        <v>0.02</v>
      </c>
      <c r="F73" s="384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82" t="n">
        <v>57</v>
      </c>
      <c r="B74" s="232" t="inlineStr">
        <is>
          <t>91.19.02-002</t>
        </is>
      </c>
      <c r="C74" s="381" t="inlineStr">
        <is>
          <t>Маслонасосы шестеренные, производительность 2,3 м3/час</t>
        </is>
      </c>
      <c r="D74" s="382" t="inlineStr">
        <is>
          <t>маш.-ч</t>
        </is>
      </c>
      <c r="E74" s="230" t="n">
        <v>0.09</v>
      </c>
      <c r="F74" s="384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82" t="n">
        <v>58</v>
      </c>
      <c r="B75" s="232" t="inlineStr">
        <is>
          <t>91.08.09-024</t>
        </is>
      </c>
      <c r="C75" s="381" t="inlineStr">
        <is>
          <t>Трамбовки пневматические при работе от стационарного компрессора</t>
        </is>
      </c>
      <c r="D75" s="382" t="inlineStr">
        <is>
          <t>маш.-ч</t>
        </is>
      </c>
      <c r="E75" s="230" t="n">
        <v>0.01</v>
      </c>
      <c r="F75" s="384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82" t="n">
        <v>59</v>
      </c>
      <c r="B76" s="232" t="inlineStr">
        <is>
          <t>91.06.03-060</t>
        </is>
      </c>
      <c r="C76" s="381" t="inlineStr">
        <is>
          <t>Лебедки электрические тяговым усилием до 5,79 кН (0,59 т)</t>
        </is>
      </c>
      <c r="D76" s="382" t="inlineStr">
        <is>
          <t>маш.-ч</t>
        </is>
      </c>
      <c r="E76" s="230" t="n">
        <v>0.02</v>
      </c>
      <c r="F76" s="384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82" t="n"/>
      <c r="B77" s="382" t="n"/>
      <c r="C77" s="381" t="inlineStr">
        <is>
          <t>Итого прочие машины и механизмы</t>
        </is>
      </c>
      <c r="D77" s="382" t="n"/>
      <c r="E77" s="383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82" t="n"/>
      <c r="B78" s="382" t="n"/>
      <c r="C78" s="371" t="inlineStr">
        <is>
          <t>Итого по разделу «Машины и механизмы»</t>
        </is>
      </c>
      <c r="D78" s="382" t="n"/>
      <c r="E78" s="383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82" t="n"/>
      <c r="B79" s="371" t="inlineStr">
        <is>
          <t>Оборудование</t>
        </is>
      </c>
      <c r="C79" s="445" t="n"/>
      <c r="D79" s="445" t="n"/>
      <c r="E79" s="445" t="n"/>
      <c r="F79" s="445" t="n"/>
      <c r="G79" s="445" t="n"/>
      <c r="H79" s="446" t="n"/>
      <c r="I79" s="217" t="n"/>
      <c r="J79" s="217" t="n"/>
    </row>
    <row r="80">
      <c r="A80" s="382" t="n"/>
      <c r="B80" s="381" t="inlineStr">
        <is>
          <t>Основное оборудование</t>
        </is>
      </c>
      <c r="C80" s="445" t="n"/>
      <c r="D80" s="445" t="n"/>
      <c r="E80" s="445" t="n"/>
      <c r="F80" s="445" t="n"/>
      <c r="G80" s="445" t="n"/>
      <c r="H80" s="446" t="n"/>
      <c r="I80" s="217" t="n"/>
      <c r="J80" s="217" t="n"/>
      <c r="K80" s="342" t="n"/>
      <c r="L80" s="342" t="n"/>
    </row>
    <row r="81" ht="26.45" customFormat="1" customHeight="1" s="342">
      <c r="A81" s="382" t="n">
        <v>60</v>
      </c>
      <c r="B81" s="382" t="inlineStr">
        <is>
          <t>БЦ.8.158</t>
        </is>
      </c>
      <c r="C81" s="381" t="inlineStr">
        <is>
          <t xml:space="preserve">Трансформатор, двухобмоточный масляный 35 кВ, мощностью 20 МВА </t>
        </is>
      </c>
      <c r="D81" s="382" t="inlineStr">
        <is>
          <t>шт</t>
        </is>
      </c>
      <c r="E81" s="325" t="n">
        <v>1</v>
      </c>
      <c r="F81" s="384">
        <f>ROUND(I81/Прил.10!$D$14,2)</f>
        <v/>
      </c>
      <c r="G81" s="327">
        <f>ROUND(E81*F81,2)</f>
        <v/>
      </c>
      <c r="H81" s="320">
        <f>G81/$G$86</f>
        <v/>
      </c>
      <c r="I81" s="327" t="n">
        <v>56603773.58</v>
      </c>
      <c r="J81" s="327">
        <f>ROUND(I81*E81,2)</f>
        <v/>
      </c>
    </row>
    <row r="82">
      <c r="A82" s="382" t="n"/>
      <c r="B82" s="382" t="n"/>
      <c r="C82" s="381" t="inlineStr">
        <is>
          <t>Итого основное оборудование</t>
        </is>
      </c>
      <c r="D82" s="382" t="n"/>
      <c r="E82" s="325" t="n"/>
      <c r="F82" s="384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82" t="inlineStr">
        <is>
          <t>БЦ.60.41</t>
        </is>
      </c>
      <c r="C83" s="381" t="inlineStr">
        <is>
          <t xml:space="preserve">Ограничитель перенапряжения 35кВ </t>
        </is>
      </c>
      <c r="D83" s="382" t="inlineStr">
        <is>
          <t>шт.</t>
        </is>
      </c>
      <c r="E83" s="325" t="n">
        <v>3</v>
      </c>
      <c r="F83" s="384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82" t="n">
        <v>62</v>
      </c>
      <c r="B84" s="382" t="inlineStr">
        <is>
          <t>БЦ.60.26</t>
        </is>
      </c>
      <c r="C84" s="381" t="inlineStr">
        <is>
          <t>Ограничитель перенапряжения 10кВ</t>
        </is>
      </c>
      <c r="D84" s="382" t="inlineStr">
        <is>
          <t>шт.</t>
        </is>
      </c>
      <c r="E84" s="325" t="n">
        <v>3</v>
      </c>
      <c r="F84" s="384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82" t="n"/>
      <c r="B85" s="382" t="n"/>
      <c r="C85" s="381" t="inlineStr">
        <is>
          <t>Итого прочее оборудование</t>
        </is>
      </c>
      <c r="D85" s="382" t="n"/>
      <c r="E85" s="230" t="n"/>
      <c r="F85" s="384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82" t="n"/>
      <c r="B86" s="382" t="n"/>
      <c r="C86" s="371" t="inlineStr">
        <is>
          <t>Итого по разделу «Оборудование»</t>
        </is>
      </c>
      <c r="D86" s="382" t="n"/>
      <c r="E86" s="383" t="n"/>
      <c r="F86" s="384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82" t="n"/>
      <c r="B87" s="382" t="n"/>
      <c r="C87" s="381" t="inlineStr">
        <is>
          <t>в том числе технологическое оборудование</t>
        </is>
      </c>
      <c r="D87" s="382" t="n"/>
      <c r="E87" s="325" t="n"/>
      <c r="F87" s="384" t="n"/>
      <c r="G87" s="327">
        <f>'Прил.6 Расчет ОБ'!G15</f>
        <v/>
      </c>
      <c r="H87" s="385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82" t="n"/>
      <c r="B88" s="371" t="inlineStr">
        <is>
          <t>Материалы</t>
        </is>
      </c>
      <c r="C88" s="445" t="n"/>
      <c r="D88" s="445" t="n"/>
      <c r="E88" s="445" t="n"/>
      <c r="F88" s="445" t="n"/>
      <c r="G88" s="445" t="n"/>
      <c r="H88" s="446" t="n"/>
      <c r="I88" s="217" t="n"/>
      <c r="J88" s="217" t="n"/>
    </row>
    <row r="89" ht="14.25" customFormat="1" customHeight="1" s="342">
      <c r="A89" s="377" t="n"/>
      <c r="B89" s="376" t="inlineStr">
        <is>
          <t>Основные материалы</t>
        </is>
      </c>
      <c r="C89" s="451" t="n"/>
      <c r="D89" s="451" t="n"/>
      <c r="E89" s="451" t="n"/>
      <c r="F89" s="451" t="n"/>
      <c r="G89" s="451" t="n"/>
      <c r="H89" s="452" t="n"/>
      <c r="I89" s="237" t="n"/>
      <c r="J89" s="237" t="n"/>
    </row>
    <row r="90" ht="51" customFormat="1" customHeight="1" s="342">
      <c r="A90" s="382" t="n">
        <v>63</v>
      </c>
      <c r="B90" s="382" t="inlineStr">
        <is>
          <t>07.5.01.01-0013</t>
        </is>
      </c>
      <c r="C90" s="381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2" t="inlineStr">
        <is>
          <t>т</t>
        </is>
      </c>
      <c r="E90" s="325" t="n">
        <v>4.58</v>
      </c>
      <c r="F90" s="384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82" t="n">
        <v>64</v>
      </c>
      <c r="B91" s="382" t="inlineStr">
        <is>
          <t>05.1.05.16-0011</t>
        </is>
      </c>
      <c r="C91" s="381" t="inlineStr">
        <is>
          <t>Сваи железобетонные</t>
        </is>
      </c>
      <c r="D91" s="382" t="inlineStr">
        <is>
          <t>м3</t>
        </is>
      </c>
      <c r="E91" s="325" t="n">
        <v>7.416</v>
      </c>
      <c r="F91" s="384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82" t="n">
        <v>65</v>
      </c>
      <c r="B92" s="382" t="inlineStr">
        <is>
          <t>02.2.01.02-1099</t>
        </is>
      </c>
      <c r="C92" s="381" t="inlineStr">
        <is>
          <t>Гравий М 600, фракция 20-40 мм</t>
        </is>
      </c>
      <c r="D92" s="382" t="inlineStr">
        <is>
          <t>м3</t>
        </is>
      </c>
      <c r="E92" s="325" t="n">
        <v>74.23999999999999</v>
      </c>
      <c r="F92" s="384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82" t="n">
        <v>66</v>
      </c>
      <c r="B93" s="382" t="inlineStr">
        <is>
          <t>04.1.02.05-0077</t>
        </is>
      </c>
      <c r="C93" s="381" t="inlineStr">
        <is>
          <t>Смеси бетонные тяжелого бетона (БСТ), крупность заполнителя более 40 мм, класс В15 (М200)</t>
        </is>
      </c>
      <c r="D93" s="382" t="inlineStr">
        <is>
          <t>м3</t>
        </is>
      </c>
      <c r="E93" s="325" t="n">
        <v>20.4</v>
      </c>
      <c r="F93" s="384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82" t="n">
        <v>67</v>
      </c>
      <c r="B94" s="382" t="inlineStr">
        <is>
          <t>05.1.05.16-0221</t>
        </is>
      </c>
      <c r="C94" s="381" t="inlineStr">
        <is>
          <t>Фундаменты сборные железобетонные ВЛ и ОРУ</t>
        </is>
      </c>
      <c r="D94" s="382" t="inlineStr">
        <is>
          <t>м3</t>
        </is>
      </c>
      <c r="E94" s="325" t="n">
        <v>5.05</v>
      </c>
      <c r="F94" s="384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82" t="n">
        <v>68</v>
      </c>
      <c r="B95" s="382" t="inlineStr">
        <is>
          <t>05.1.01.13-0043</t>
        </is>
      </c>
      <c r="C95" s="381" t="inlineStr">
        <is>
          <t>Плита железобетонная покрытий, перекрытий и днищ</t>
        </is>
      </c>
      <c r="D95" s="382" t="inlineStr">
        <is>
          <t>м3</t>
        </is>
      </c>
      <c r="E95" s="325" t="n">
        <v>5.403</v>
      </c>
      <c r="F95" s="384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82" t="n">
        <v>69</v>
      </c>
      <c r="B96" s="382" t="inlineStr">
        <is>
          <t>04.3.01.09-0015</t>
        </is>
      </c>
      <c r="C96" s="381" t="inlineStr">
        <is>
          <t>Раствор готовый кладочный, цементный, М150</t>
        </is>
      </c>
      <c r="D96" s="382" t="inlineStr">
        <is>
          <t>м3</t>
        </is>
      </c>
      <c r="E96" s="325" t="n">
        <v>12.24</v>
      </c>
      <c r="F96" s="384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82" t="n">
        <v>70</v>
      </c>
      <c r="B97" s="382" t="inlineStr">
        <is>
          <t>22.2.02.07-0003</t>
        </is>
      </c>
      <c r="C97" s="381" t="inlineStr">
        <is>
          <t>Конструкции стальные порталов ОРУ</t>
        </is>
      </c>
      <c r="D97" s="382" t="inlineStr">
        <is>
          <t>т</t>
        </is>
      </c>
      <c r="E97" s="325" t="n">
        <v>0.2966</v>
      </c>
      <c r="F97" s="384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25.5" customFormat="1" customHeight="1" s="342">
      <c r="A98" s="382" t="n">
        <v>71</v>
      </c>
      <c r="B98" s="382" t="inlineStr">
        <is>
          <t>07.2.07.04-0011</t>
        </is>
      </c>
      <c r="C98" s="381" t="inlineStr">
        <is>
          <t>Конструкции сварные индивидуальные прочие, масса сборочной единицы до 0,1 т</t>
        </is>
      </c>
      <c r="D98" s="382" t="inlineStr">
        <is>
          <t>т</t>
        </is>
      </c>
      <c r="E98" s="325" t="n">
        <v>0.3395</v>
      </c>
      <c r="F98" s="384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82" t="n">
        <v>72</v>
      </c>
      <c r="B99" s="382" t="inlineStr">
        <is>
          <t>08.1.02.06-0034</t>
        </is>
      </c>
      <c r="C99" s="381" t="inlineStr">
        <is>
          <t>Люк чугунный тяжелый (ГОСТ 3634-99) марка Т(C250)-ТС-1-60</t>
        </is>
      </c>
      <c r="D99" s="382" t="inlineStr">
        <is>
          <t>шт</t>
        </is>
      </c>
      <c r="E99" s="325" t="n">
        <v>5</v>
      </c>
      <c r="F99" s="384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82" t="n">
        <v>73</v>
      </c>
      <c r="B100" s="382" t="inlineStr">
        <is>
          <t>04.1.02.05-0041</t>
        </is>
      </c>
      <c r="C100" s="381" t="inlineStr">
        <is>
          <t>Смеси бетонные тяжелого бетона (БСТ), крупность заполнителя 20 мм, класс В10 (М150)</t>
        </is>
      </c>
      <c r="D100" s="382" t="inlineStr">
        <is>
          <t>м3</t>
        </is>
      </c>
      <c r="E100" s="325" t="n">
        <v>5.202</v>
      </c>
      <c r="F100" s="384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82" t="n">
        <v>74</v>
      </c>
      <c r="B101" s="382" t="inlineStr">
        <is>
          <t>04.1.02.05-0006</t>
        </is>
      </c>
      <c r="C101" s="381" t="inlineStr">
        <is>
          <t>Смеси бетонные тяжелого бетона (БСТ), класс В15 (М200)</t>
        </is>
      </c>
      <c r="D101" s="382" t="inlineStr">
        <is>
          <t>м3</t>
        </is>
      </c>
      <c r="E101" s="325" t="n">
        <v>4.753</v>
      </c>
      <c r="F101" s="384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82" t="n">
        <v>75</v>
      </c>
      <c r="B102" s="382" t="inlineStr">
        <is>
          <t>12.1.02.03-0052</t>
        </is>
      </c>
      <c r="C102" s="381" t="inlineStr">
        <is>
          <t>Изопласт: К ЭКП-4,5</t>
        </is>
      </c>
      <c r="D102" s="382" t="inlineStr">
        <is>
          <t>м2</t>
        </is>
      </c>
      <c r="E102" s="325" t="n">
        <v>49.7</v>
      </c>
      <c r="F102" s="384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82" t="n">
        <v>76</v>
      </c>
      <c r="B103" s="382" t="inlineStr">
        <is>
          <t>21.2.01.02-0102</t>
        </is>
      </c>
      <c r="C103" s="381" t="inlineStr">
        <is>
          <t>Провод неизолированный для воздушных линий электропередачи АС 500/64</t>
        </is>
      </c>
      <c r="D103" s="382" t="inlineStr">
        <is>
          <t>т</t>
        </is>
      </c>
      <c r="E103" s="325" t="n">
        <v>0.05556</v>
      </c>
      <c r="F103" s="384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82" t="n">
        <v>77</v>
      </c>
      <c r="B104" s="382" t="inlineStr">
        <is>
          <t>14.2.01.01-0004</t>
        </is>
      </c>
      <c r="C104" s="381" t="inlineStr">
        <is>
          <t>Композиция органо-силикатная ОС-51-03</t>
        </is>
      </c>
      <c r="D104" s="382" t="inlineStr">
        <is>
          <t>т</t>
        </is>
      </c>
      <c r="E104" s="325" t="n">
        <v>0.0232</v>
      </c>
      <c r="F104" s="384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82" t="n">
        <v>78</v>
      </c>
      <c r="B105" s="382" t="inlineStr">
        <is>
          <t>04.1.02.01-0006</t>
        </is>
      </c>
      <c r="C105" s="381" t="inlineStr">
        <is>
          <t>Смеси бетонные мелкозернистого бетона (БСМ), класс В15 (М200)</t>
        </is>
      </c>
      <c r="D105" s="382" t="inlineStr">
        <is>
          <t>м3</t>
        </is>
      </c>
      <c r="E105" s="325" t="n">
        <v>3.4915</v>
      </c>
      <c r="F105" s="384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82" t="n">
        <v>79</v>
      </c>
      <c r="B106" s="382" t="inlineStr">
        <is>
          <t>20.2.04.04-0022</t>
        </is>
      </c>
      <c r="C106" s="381" t="inlineStr">
        <is>
          <t>Короб кабельный прямой плоский сейсмостойкий КП-0,1/0,2-2 (ККПС-0,1/0,2-2)</t>
        </is>
      </c>
      <c r="D106" s="382" t="inlineStr">
        <is>
          <t>шт</t>
        </is>
      </c>
      <c r="E106" s="325" t="n">
        <v>4</v>
      </c>
      <c r="F106" s="384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82" t="n">
        <v>80</v>
      </c>
      <c r="B107" s="382" t="inlineStr">
        <is>
          <t>04.1.02.05-0005</t>
        </is>
      </c>
      <c r="C107" s="381" t="inlineStr">
        <is>
          <t>Смеси бетонные тяжелого бетона (БСТ), класс В12,5 (М150)</t>
        </is>
      </c>
      <c r="D107" s="382" t="inlineStr">
        <is>
          <t>м3</t>
        </is>
      </c>
      <c r="E107" s="325" t="n">
        <v>2.652</v>
      </c>
      <c r="F107" s="384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82" t="n">
        <v>81</v>
      </c>
      <c r="B108" s="382" t="inlineStr">
        <is>
          <t>20.2.09.08-0012</t>
        </is>
      </c>
      <c r="C108" s="381" t="inlineStr">
        <is>
          <t>Муфта кабельная концевая термоусаживаемая: ЕРКТ0031-L12-СЕЕ01</t>
        </is>
      </c>
      <c r="D108" s="382" t="inlineStr">
        <is>
          <t>к-т</t>
        </is>
      </c>
      <c r="E108" s="325" t="n">
        <v>1</v>
      </c>
      <c r="F108" s="384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82" t="n">
        <v>82</v>
      </c>
      <c r="B109" s="382" t="inlineStr">
        <is>
          <t>20.2.09.08-0012</t>
        </is>
      </c>
      <c r="C109" s="381" t="inlineStr">
        <is>
          <t>Муфта кабельная концевая термоусаживаемая: ЕРКТ0031-L12-СЕЕ01</t>
        </is>
      </c>
      <c r="D109" s="382" t="inlineStr">
        <is>
          <t>к-т</t>
        </is>
      </c>
      <c r="E109" s="325" t="n">
        <v>1</v>
      </c>
      <c r="F109" s="384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82" t="n">
        <v>83</v>
      </c>
      <c r="B110" s="382" t="inlineStr">
        <is>
          <t>24.3.03.13-0046</t>
        </is>
      </c>
      <c r="C110" s="38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2" t="inlineStr">
        <is>
          <t>м</t>
        </is>
      </c>
      <c r="E110" s="325" t="n">
        <v>10</v>
      </c>
      <c r="F110" s="384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82" t="n">
        <v>84</v>
      </c>
      <c r="B111" s="382" t="inlineStr">
        <is>
          <t>05.1.02.05-0002</t>
        </is>
      </c>
      <c r="C111" s="381" t="inlineStr">
        <is>
          <t>Лежневые опоры из сборных железобетонных элементов из бетона марки 200, массой до 5 т, объемом до 0,2 м3</t>
        </is>
      </c>
      <c r="D111" s="382" t="inlineStr">
        <is>
          <t>м3</t>
        </is>
      </c>
      <c r="E111" s="325" t="n">
        <v>0.68</v>
      </c>
      <c r="F111" s="384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82" t="n">
        <v>85</v>
      </c>
      <c r="B112" s="382" t="inlineStr">
        <is>
          <t>25.2.01.06-0111</t>
        </is>
      </c>
      <c r="C112" s="381" t="inlineStr">
        <is>
          <t>Зажим хомутовый (КС-039)</t>
        </is>
      </c>
      <c r="D112" s="382" t="inlineStr">
        <is>
          <t>шт</t>
        </is>
      </c>
      <c r="E112" s="325" t="n">
        <v>20</v>
      </c>
      <c r="F112" s="384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82" t="n">
        <v>86</v>
      </c>
      <c r="B113" s="382" t="inlineStr">
        <is>
          <t>04.1.02.05-0003</t>
        </is>
      </c>
      <c r="C113" s="381" t="inlineStr">
        <is>
          <t>Смеси бетонные тяжелого бетона (БСТ), класс В7,5 (М100)</t>
        </is>
      </c>
      <c r="D113" s="382" t="inlineStr">
        <is>
          <t>м3</t>
        </is>
      </c>
      <c r="E113" s="325" t="n">
        <v>2.04</v>
      </c>
      <c r="F113" s="384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82" t="n">
        <v>87</v>
      </c>
      <c r="B114" s="382" t="inlineStr">
        <is>
          <t>21.2.01.02-0090</t>
        </is>
      </c>
      <c r="C114" s="381" t="inlineStr">
        <is>
          <t>Провод неизолированный для воздушных линий электропередачи АС 150/19</t>
        </is>
      </c>
      <c r="D114" s="382" t="inlineStr">
        <is>
          <t>т</t>
        </is>
      </c>
      <c r="E114" s="325" t="n">
        <v>0.027</v>
      </c>
      <c r="F114" s="384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93" t="n"/>
      <c r="B115" s="239" t="n"/>
      <c r="C115" s="240" t="inlineStr">
        <is>
          <t>Итого основные материалы</t>
        </is>
      </c>
      <c r="D115" s="393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82" t="n">
        <v>88</v>
      </c>
      <c r="B116" s="382" t="inlineStr">
        <is>
          <t>08.3.07.01-0056</t>
        </is>
      </c>
      <c r="C116" s="381" t="inlineStr">
        <is>
          <t>Сталь полосовая:60х6 мм, марка Ст3сп</t>
        </is>
      </c>
      <c r="D116" s="382" t="inlineStr">
        <is>
          <t>т</t>
        </is>
      </c>
      <c r="E116" s="325" t="n">
        <v>0.1132</v>
      </c>
      <c r="F116" s="384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82" t="n">
        <v>89</v>
      </c>
      <c r="B117" s="382" t="inlineStr">
        <is>
          <t>68.1.01.01-0001</t>
        </is>
      </c>
      <c r="C117" s="381" t="inlineStr">
        <is>
          <t xml:space="preserve">Электронасос центробежный погружной для загрязненных вод, типоразмер ГНОМ 10-10Тр </t>
        </is>
      </c>
      <c r="D117" s="382" t="inlineStr">
        <is>
          <t>комплект</t>
        </is>
      </c>
      <c r="E117" s="325" t="n">
        <v>1</v>
      </c>
      <c r="F117" s="384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82" t="n">
        <v>90</v>
      </c>
      <c r="B118" s="382" t="inlineStr">
        <is>
          <t>07.2.07.12-0011</t>
        </is>
      </c>
      <c r="C118" s="38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2" t="inlineStr">
        <is>
          <t>т</t>
        </is>
      </c>
      <c r="E118" s="325" t="n">
        <v>0.06748999999999999</v>
      </c>
      <c r="F118" s="384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82" t="n">
        <v>91</v>
      </c>
      <c r="B119" s="382" t="inlineStr">
        <is>
          <t>25.1.01.04-0031</t>
        </is>
      </c>
      <c r="C119" s="381" t="inlineStr">
        <is>
          <t>Шпалы непропитанные для железных дорог: 1 тип</t>
        </is>
      </c>
      <c r="D119" s="382" t="inlineStr">
        <is>
          <t>шт</t>
        </is>
      </c>
      <c r="E119" s="325" t="n">
        <v>2.8</v>
      </c>
      <c r="F119" s="384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82" t="n">
        <v>92</v>
      </c>
      <c r="B120" s="382" t="inlineStr">
        <is>
          <t>04.1.02.01-0007</t>
        </is>
      </c>
      <c r="C120" s="381" t="inlineStr">
        <is>
          <t>Смеси бетонные мелкозернистого бетона (БСМ), класс В20 (М250)</t>
        </is>
      </c>
      <c r="D120" s="382" t="inlineStr">
        <is>
          <t>м3</t>
        </is>
      </c>
      <c r="E120" s="325" t="n">
        <v>1.218</v>
      </c>
      <c r="F120" s="384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82" t="n">
        <v>93</v>
      </c>
      <c r="B121" s="382" t="inlineStr">
        <is>
          <t>10.3.02.03-0011</t>
        </is>
      </c>
      <c r="C121" s="381" t="inlineStr">
        <is>
          <t>Припои оловянно-свинцовые бессурьмянистые марки: ПОС30</t>
        </is>
      </c>
      <c r="D121" s="382" t="inlineStr">
        <is>
          <t>т</t>
        </is>
      </c>
      <c r="E121" s="325" t="n">
        <v>0.0105375</v>
      </c>
      <c r="F121" s="384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82" t="n">
        <v>94</v>
      </c>
      <c r="B122" s="382" t="inlineStr">
        <is>
          <t>06.1.01.05-0035</t>
        </is>
      </c>
      <c r="C122" s="381" t="inlineStr">
        <is>
          <t>Кирпич керамический одинарный, размером 250х120х65 мм, марка 100</t>
        </is>
      </c>
      <c r="D122" s="382" t="inlineStr">
        <is>
          <t>1000 шт.</t>
        </is>
      </c>
      <c r="E122" s="325" t="n">
        <v>0.4</v>
      </c>
      <c r="F122" s="384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82" t="n">
        <v>95</v>
      </c>
      <c r="B123" s="382" t="inlineStr">
        <is>
          <t>20.1.01.02-0088</t>
        </is>
      </c>
      <c r="C123" s="381" t="inlineStr">
        <is>
          <t>Зажим аппаратный штыревой: АШМ-16-1</t>
        </is>
      </c>
      <c r="D123" s="382" t="inlineStr">
        <is>
          <t>шт</t>
        </is>
      </c>
      <c r="E123" s="325" t="n">
        <v>5</v>
      </c>
      <c r="F123" s="384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82" t="n">
        <v>96</v>
      </c>
      <c r="B124" s="382" t="inlineStr">
        <is>
          <t>02.2.05.04-1777</t>
        </is>
      </c>
      <c r="C124" s="381" t="inlineStr">
        <is>
          <t>Щебень М 800, фракция 20-40 мм, группа 2</t>
        </is>
      </c>
      <c r="D124" s="382" t="inlineStr">
        <is>
          <t>м3</t>
        </is>
      </c>
      <c r="E124" s="325" t="n">
        <v>6</v>
      </c>
      <c r="F124" s="384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82" t="n">
        <v>97</v>
      </c>
      <c r="B125" s="382" t="inlineStr">
        <is>
          <t>23.8.03.12-0011</t>
        </is>
      </c>
      <c r="C125" s="381" t="inlineStr">
        <is>
          <t>Фасонные стальные сварные части, диаметр: до 800 мм</t>
        </is>
      </c>
      <c r="D125" s="382" t="inlineStr">
        <is>
          <t>т</t>
        </is>
      </c>
      <c r="E125" s="325" t="n">
        <v>0.1142</v>
      </c>
      <c r="F125" s="384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82" t="n">
        <v>98</v>
      </c>
      <c r="B126" s="382" t="inlineStr">
        <is>
          <t>07.2.05.01-0032</t>
        </is>
      </c>
      <c r="C126" s="381" t="inlineStr">
        <is>
          <t>Ограждения лестничных проемов, лестничные марши, пожарные лестницы</t>
        </is>
      </c>
      <c r="D126" s="382" t="inlineStr">
        <is>
          <t>т</t>
        </is>
      </c>
      <c r="E126" s="325" t="n">
        <v>0.0788</v>
      </c>
      <c r="F126" s="384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82" t="n">
        <v>99</v>
      </c>
      <c r="B127" s="382" t="inlineStr">
        <is>
          <t>20.1.01.02-0089</t>
        </is>
      </c>
      <c r="C127" s="381" t="inlineStr">
        <is>
          <t>Зажим аппаратный штыревой: АШМ-20-1</t>
        </is>
      </c>
      <c r="D127" s="382" t="inlineStr">
        <is>
          <t>шт</t>
        </is>
      </c>
      <c r="E127" s="325" t="n">
        <v>4</v>
      </c>
      <c r="F127" s="384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82" t="n">
        <v>100</v>
      </c>
      <c r="B128" s="382" t="inlineStr">
        <is>
          <t>25.1.01.04-0031</t>
        </is>
      </c>
      <c r="C128" s="381" t="inlineStr">
        <is>
          <t>Шпалы непропитанные для железных дорог: 1 тип</t>
        </is>
      </c>
      <c r="D128" s="382" t="inlineStr">
        <is>
          <t>шт.</t>
        </is>
      </c>
      <c r="E128" s="325" t="n">
        <v>2.08</v>
      </c>
      <c r="F128" s="384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82" t="n">
        <v>101</v>
      </c>
      <c r="B129" s="382" t="inlineStr">
        <is>
          <t>20.1.01.02-0087</t>
        </is>
      </c>
      <c r="C129" s="381" t="inlineStr">
        <is>
          <t>Зажим аппаратный штыревой: АШМ-12-1</t>
        </is>
      </c>
      <c r="D129" s="382" t="inlineStr">
        <is>
          <t>шт</t>
        </is>
      </c>
      <c r="E129" s="325" t="n">
        <v>4</v>
      </c>
      <c r="F129" s="384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82" t="n">
        <v>102</v>
      </c>
      <c r="B130" s="382" t="inlineStr">
        <is>
          <t>20.2.09.08-0031</t>
        </is>
      </c>
      <c r="C130" s="38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2" t="inlineStr">
        <is>
          <t>к-т</t>
        </is>
      </c>
      <c r="E130" s="325" t="n">
        <v>1</v>
      </c>
      <c r="F130" s="384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82" t="n">
        <v>103</v>
      </c>
      <c r="B131" s="382" t="inlineStr">
        <is>
          <t>23.8.03.11-0623</t>
        </is>
      </c>
      <c r="C131" s="38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2" t="inlineStr">
        <is>
          <t>шт</t>
        </is>
      </c>
      <c r="E131" s="325" t="n">
        <v>4</v>
      </c>
      <c r="F131" s="384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82" t="n">
        <v>104</v>
      </c>
      <c r="B132" s="382" t="inlineStr">
        <is>
          <t>08.3.02.01-0041</t>
        </is>
      </c>
      <c r="C132" s="381" t="inlineStr">
        <is>
          <t>Лента стальная упаковочная, мягкая, нормальной точности 0,7х20-50 мм</t>
        </is>
      </c>
      <c r="D132" s="382" t="inlineStr">
        <is>
          <t>т</t>
        </is>
      </c>
      <c r="E132" s="325" t="n">
        <v>0.0612</v>
      </c>
      <c r="F132" s="384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82" t="n">
        <v>105</v>
      </c>
      <c r="B133" s="382" t="inlineStr">
        <is>
          <t>20.2.09.08-0026</t>
        </is>
      </c>
      <c r="C133" s="38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2" t="inlineStr">
        <is>
          <t>к-т</t>
        </is>
      </c>
      <c r="E133" s="325" t="n">
        <v>1</v>
      </c>
      <c r="F133" s="384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82" t="n">
        <v>106</v>
      </c>
      <c r="B134" s="382" t="inlineStr">
        <is>
          <t>08.4.03.03-0031</t>
        </is>
      </c>
      <c r="C134" s="381" t="inlineStr">
        <is>
          <t>Горячекатаная арматурная сталь периодического профиля класса А-III диаметром 10 мм</t>
        </is>
      </c>
      <c r="D134" s="382" t="inlineStr">
        <is>
          <t>т</t>
        </is>
      </c>
      <c r="E134" s="325" t="n">
        <v>0.053</v>
      </c>
      <c r="F134" s="384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82" t="n">
        <v>107</v>
      </c>
      <c r="B135" s="382" t="inlineStr">
        <is>
          <t>20.5.04.05-0001</t>
        </is>
      </c>
      <c r="C135" s="381" t="inlineStr">
        <is>
          <t>Зажим ответвительный ОА-400-1</t>
        </is>
      </c>
      <c r="D135" s="382" t="inlineStr">
        <is>
          <t>100 шт.</t>
        </is>
      </c>
      <c r="E135" s="325" t="n">
        <v>0.07000000000000001</v>
      </c>
      <c r="F135" s="384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82" t="n">
        <v>108</v>
      </c>
      <c r="B136" s="382" t="inlineStr">
        <is>
          <t>07.2.07.13-0171</t>
        </is>
      </c>
      <c r="C136" s="381" t="inlineStr">
        <is>
          <t>Подкладки металлические</t>
        </is>
      </c>
      <c r="D136" s="382" t="inlineStr">
        <is>
          <t>кг</t>
        </is>
      </c>
      <c r="E136" s="325" t="n">
        <v>30.5</v>
      </c>
      <c r="F136" s="384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82" t="n">
        <v>109</v>
      </c>
      <c r="B137" s="382" t="inlineStr">
        <is>
          <t>01.4.01.03-0124</t>
        </is>
      </c>
      <c r="C137" s="381" t="inlineStr">
        <is>
          <t>Долота трехшарошечные</t>
        </is>
      </c>
      <c r="D137" s="382" t="inlineStr">
        <is>
          <t>шт.</t>
        </is>
      </c>
      <c r="E137" s="325" t="n">
        <v>0.1848</v>
      </c>
      <c r="F137" s="384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82" t="n">
        <v>110</v>
      </c>
      <c r="B138" s="382" t="inlineStr">
        <is>
          <t>04.3.01.09-0012</t>
        </is>
      </c>
      <c r="C138" s="381" t="inlineStr">
        <is>
          <t>Раствор готовый кладочный цементный марки: 50</t>
        </is>
      </c>
      <c r="D138" s="382" t="inlineStr">
        <is>
          <t>м3</t>
        </is>
      </c>
      <c r="E138" s="325" t="n">
        <v>0.7495000000000001</v>
      </c>
      <c r="F138" s="384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82" t="n">
        <v>111</v>
      </c>
      <c r="B139" s="382" t="inlineStr">
        <is>
          <t>20.1.01.02-0054</t>
        </is>
      </c>
      <c r="C139" s="381" t="inlineStr">
        <is>
          <t>Зажим аппаратный прессуемый: А2А-400-2</t>
        </is>
      </c>
      <c r="D139" s="382" t="inlineStr">
        <is>
          <t>100 шт.</t>
        </is>
      </c>
      <c r="E139" s="325" t="n">
        <v>0.07000000000000001</v>
      </c>
      <c r="F139" s="384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82" t="n">
        <v>112</v>
      </c>
      <c r="B140" s="382" t="inlineStr">
        <is>
          <t>02.2.02.02-0001</t>
        </is>
      </c>
      <c r="C140" s="381" t="inlineStr">
        <is>
          <t>Каменная мелочь марки 300</t>
        </is>
      </c>
      <c r="D140" s="382" t="inlineStr">
        <is>
          <t>м3</t>
        </is>
      </c>
      <c r="E140" s="325" t="n">
        <v>0.66</v>
      </c>
      <c r="F140" s="384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82" t="n">
        <v>113</v>
      </c>
      <c r="B141" s="382" t="inlineStr">
        <is>
          <t>Прайс из СД ОП</t>
        </is>
      </c>
      <c r="C141" s="381" t="inlineStr">
        <is>
          <t>Арматура для не паянного присоединения заземляющего провода EAKT 1658 Raychem</t>
        </is>
      </c>
      <c r="D141" s="382" t="inlineStr">
        <is>
          <t>К-Т</t>
        </is>
      </c>
      <c r="E141" s="325" t="n">
        <v>2</v>
      </c>
      <c r="F141" s="384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82" t="n">
        <v>114</v>
      </c>
      <c r="B142" s="382" t="inlineStr">
        <is>
          <t>01.7.15.03-0014</t>
        </is>
      </c>
      <c r="C142" s="381" t="inlineStr">
        <is>
          <t>Болты с гайками и шайбами для санитарно-технических работ диаметром: 16 мм</t>
        </is>
      </c>
      <c r="D142" s="382" t="inlineStr">
        <is>
          <t>т</t>
        </is>
      </c>
      <c r="E142" s="325" t="n">
        <v>0.022304</v>
      </c>
      <c r="F142" s="384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82" t="n">
        <v>115</v>
      </c>
      <c r="B143" s="382" t="inlineStr">
        <is>
          <t>14.1.02.03-0002</t>
        </is>
      </c>
      <c r="C143" s="381" t="inlineStr">
        <is>
          <t>Клей ПВА</t>
        </is>
      </c>
      <c r="D143" s="382" t="inlineStr">
        <is>
          <t>кг</t>
        </is>
      </c>
      <c r="E143" s="325" t="n">
        <v>20.8</v>
      </c>
      <c r="F143" s="384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82" t="n">
        <v>116</v>
      </c>
      <c r="B144" s="382" t="inlineStr">
        <is>
          <t>11.2.13.04-0012</t>
        </is>
      </c>
      <c r="C144" s="381" t="inlineStr">
        <is>
          <t>Щиты: из досок толщиной 40 мм</t>
        </is>
      </c>
      <c r="D144" s="382" t="inlineStr">
        <is>
          <t>м2</t>
        </is>
      </c>
      <c r="E144" s="325" t="n">
        <v>5.7</v>
      </c>
      <c r="F144" s="384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82" t="n">
        <v>117</v>
      </c>
      <c r="B145" s="382" t="inlineStr">
        <is>
          <t>07.2.07.12-0003</t>
        </is>
      </c>
      <c r="C145" s="38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2" t="inlineStr">
        <is>
          <t>т</t>
        </is>
      </c>
      <c r="E145" s="325" t="n">
        <v>0.0274</v>
      </c>
      <c r="F145" s="384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82" t="n">
        <v>118</v>
      </c>
      <c r="B146" s="382" t="inlineStr">
        <is>
          <t>01.1.02.06-0015</t>
        </is>
      </c>
      <c r="C146" s="381" t="inlineStr">
        <is>
          <t>Паронит маслобензостойкий марки ПМБ-1, толщиной: 1,5 мм</t>
        </is>
      </c>
      <c r="D146" s="382" t="inlineStr">
        <is>
          <t>кг</t>
        </is>
      </c>
      <c r="E146" s="325" t="n">
        <v>5</v>
      </c>
      <c r="F146" s="384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82" t="n">
        <v>119</v>
      </c>
      <c r="B147" s="382" t="inlineStr">
        <is>
          <t>01.7.15.03-0042</t>
        </is>
      </c>
      <c r="C147" s="381" t="inlineStr">
        <is>
          <t>Болты с гайками и шайбами строительные</t>
        </is>
      </c>
      <c r="D147" s="382" t="inlineStr">
        <is>
          <t>кг</t>
        </is>
      </c>
      <c r="E147" s="325" t="n">
        <v>32.234</v>
      </c>
      <c r="F147" s="384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82" t="n">
        <v>120</v>
      </c>
      <c r="B148" s="382" t="inlineStr">
        <is>
          <t>23.3.01.04-0048</t>
        </is>
      </c>
      <c r="C148" s="38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2" t="inlineStr">
        <is>
          <t>м</t>
        </is>
      </c>
      <c r="E148" s="325" t="n">
        <v>0.42</v>
      </c>
      <c r="F148" s="384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82" t="n">
        <v>121</v>
      </c>
      <c r="B149" s="382" t="inlineStr">
        <is>
          <t>04.1.02.05-0043</t>
        </is>
      </c>
      <c r="C149" s="381" t="inlineStr">
        <is>
          <t>Бетон тяжелый, крупность заполнителя 20 мм, класс В 15 (М200)</t>
        </is>
      </c>
      <c r="D149" s="382" t="inlineStr">
        <is>
          <t>м3</t>
        </is>
      </c>
      <c r="E149" s="325" t="n">
        <v>0.408</v>
      </c>
      <c r="F149" s="384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82" t="n">
        <v>122</v>
      </c>
      <c r="B150" s="382" t="inlineStr">
        <is>
          <t>01.4.01.03-0123</t>
        </is>
      </c>
      <c r="C150" s="381" t="inlineStr">
        <is>
          <t>Долота лопастные</t>
        </is>
      </c>
      <c r="D150" s="382" t="inlineStr">
        <is>
          <t>шт.</t>
        </is>
      </c>
      <c r="E150" s="325" t="n">
        <v>0.1848</v>
      </c>
      <c r="F150" s="384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82" t="n">
        <v>123</v>
      </c>
      <c r="B151" s="382" t="inlineStr">
        <is>
          <t>01.2.03.03-0013</t>
        </is>
      </c>
      <c r="C151" s="381" t="inlineStr">
        <is>
          <t>Мастика битумная кровельная горячая</t>
        </is>
      </c>
      <c r="D151" s="382" t="inlineStr">
        <is>
          <t>т</t>
        </is>
      </c>
      <c r="E151" s="325" t="n">
        <v>0.07679999999999999</v>
      </c>
      <c r="F151" s="384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82" t="n">
        <v>124</v>
      </c>
      <c r="B152" s="382" t="inlineStr">
        <is>
          <t>20.1.01.02-0067</t>
        </is>
      </c>
      <c r="C152" s="381" t="inlineStr">
        <is>
          <t>Зажим аппаратный прессуемый: А4А-400-2</t>
        </is>
      </c>
      <c r="D152" s="382" t="inlineStr">
        <is>
          <t>100 шт.</t>
        </is>
      </c>
      <c r="E152" s="325" t="n">
        <v>0.04</v>
      </c>
      <c r="F152" s="384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82" t="n">
        <v>125</v>
      </c>
      <c r="B153" s="382" t="inlineStr">
        <is>
          <t>01.7.15.12-0047</t>
        </is>
      </c>
      <c r="C153" s="381" t="inlineStr">
        <is>
          <t>Шпильки оцинкованные стяжные диаметром 16 мм длиной 400 мм</t>
        </is>
      </c>
      <c r="D153" s="382" t="inlineStr">
        <is>
          <t>т</t>
        </is>
      </c>
      <c r="E153" s="325" t="n">
        <v>0.0192</v>
      </c>
      <c r="F153" s="384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82" t="n">
        <v>126</v>
      </c>
      <c r="B154" s="382" t="inlineStr">
        <is>
          <t>04.3.01.09-0012</t>
        </is>
      </c>
      <c r="C154" s="381" t="inlineStr">
        <is>
          <t>Раствор готовый кладочный цементный, марка 50</t>
        </is>
      </c>
      <c r="D154" s="382" t="inlineStr">
        <is>
          <t>м3</t>
        </is>
      </c>
      <c r="E154" s="325" t="n">
        <v>0.51</v>
      </c>
      <c r="F154" s="384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82" t="n">
        <v>127</v>
      </c>
      <c r="B155" s="382" t="inlineStr">
        <is>
          <t>14.4.04.11-0011</t>
        </is>
      </c>
      <c r="C155" s="381" t="inlineStr">
        <is>
          <t>Эмаль ХС-759 белая</t>
        </is>
      </c>
      <c r="D155" s="382" t="inlineStr">
        <is>
          <t>т</t>
        </is>
      </c>
      <c r="E155" s="325" t="n">
        <v>0.008200000000000001</v>
      </c>
      <c r="F155" s="384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82" t="n">
        <v>128</v>
      </c>
      <c r="B156" s="382" t="inlineStr">
        <is>
          <t>10.1.02.03-0001</t>
        </is>
      </c>
      <c r="C156" s="381" t="inlineStr">
        <is>
          <t>Проволока алюминиевая (АМЦ) диаметром 1,4-1,8 мм</t>
        </is>
      </c>
      <c r="D156" s="382" t="inlineStr">
        <is>
          <t>т</t>
        </is>
      </c>
      <c r="E156" s="325" t="n">
        <v>0.0072</v>
      </c>
      <c r="F156" s="384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82" t="n">
        <v>129</v>
      </c>
      <c r="B157" s="382" t="inlineStr">
        <is>
          <t>14.4.02.09-0001</t>
        </is>
      </c>
      <c r="C157" s="381" t="inlineStr">
        <is>
          <t>Краска</t>
        </is>
      </c>
      <c r="D157" s="382" t="inlineStr">
        <is>
          <t>кг</t>
        </is>
      </c>
      <c r="E157" s="325" t="n">
        <v>7.14</v>
      </c>
      <c r="F157" s="384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82" t="n">
        <v>130</v>
      </c>
      <c r="B158" s="382" t="inlineStr">
        <is>
          <t>08.1.02.13-0010</t>
        </is>
      </c>
      <c r="C158" s="381" t="inlineStr">
        <is>
          <t>Рукава металлические диаметром: 27 мм РЗ-Ц-Х (d=38 мм)</t>
        </is>
      </c>
      <c r="D158" s="382" t="inlineStr">
        <is>
          <t>м</t>
        </is>
      </c>
      <c r="E158" s="325" t="n">
        <v>15</v>
      </c>
      <c r="F158" s="384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82" t="n">
        <v>131</v>
      </c>
      <c r="B159" s="382" t="inlineStr">
        <is>
          <t>08.3.05.02-0101</t>
        </is>
      </c>
      <c r="C159" s="381" t="inlineStr">
        <is>
          <t>Сталь листовая углеродистая обыкновенного качества марки ВСт3пс5 толщиной: 4-6 мм</t>
        </is>
      </c>
      <c r="D159" s="382" t="inlineStr">
        <is>
          <t>т</t>
        </is>
      </c>
      <c r="E159" s="325" t="n">
        <v>0.035</v>
      </c>
      <c r="F159" s="384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82" t="n">
        <v>132</v>
      </c>
      <c r="B160" s="382" t="inlineStr">
        <is>
          <t>20.1.01.02-0050</t>
        </is>
      </c>
      <c r="C160" s="381" t="inlineStr">
        <is>
          <t>Зажим аппаратный прессуемый: А2А-150-2</t>
        </is>
      </c>
      <c r="D160" s="382" t="inlineStr">
        <is>
          <t>100 шт.</t>
        </is>
      </c>
      <c r="E160" s="325" t="n">
        <v>0.07000000000000001</v>
      </c>
      <c r="F160" s="384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82" t="n">
        <v>133</v>
      </c>
      <c r="B161" s="382" t="inlineStr">
        <is>
          <t>14.4.04.09-0016</t>
        </is>
      </c>
      <c r="C161" s="381" t="inlineStr">
        <is>
          <t>Эмаль ХВ-124 голубая</t>
        </is>
      </c>
      <c r="D161" s="382" t="inlineStr">
        <is>
          <t>т</t>
        </is>
      </c>
      <c r="E161" s="325" t="n">
        <v>0.008</v>
      </c>
      <c r="F161" s="384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82" t="n">
        <v>134</v>
      </c>
      <c r="B162" s="382" t="inlineStr">
        <is>
          <t>08.3.07.01-0076</t>
        </is>
      </c>
      <c r="C162" s="381" t="inlineStr">
        <is>
          <t>Сталь полосовая, марка стали: Ст3сп шириной 50-200 мм толщиной 4-5 мм</t>
        </is>
      </c>
      <c r="D162" s="382" t="inlineStr">
        <is>
          <t>т</t>
        </is>
      </c>
      <c r="E162" s="325" t="n">
        <v>0.0347</v>
      </c>
      <c r="F162" s="384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82" t="n">
        <v>135</v>
      </c>
      <c r="B163" s="382" t="inlineStr">
        <is>
          <t>20.1.01.07-0003</t>
        </is>
      </c>
      <c r="C163" s="381" t="inlineStr">
        <is>
          <t>Зажим опорный 2АА-6-3</t>
        </is>
      </c>
      <c r="D163" s="382" t="inlineStr">
        <is>
          <t>шт</t>
        </is>
      </c>
      <c r="E163" s="325" t="n">
        <v>4</v>
      </c>
      <c r="F163" s="384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82" t="n">
        <v>136</v>
      </c>
      <c r="B164" s="382" t="inlineStr">
        <is>
          <t>01.7.07.29-0031</t>
        </is>
      </c>
      <c r="C164" s="381" t="inlineStr">
        <is>
          <t>Каболка</t>
        </is>
      </c>
      <c r="D164" s="382" t="inlineStr">
        <is>
          <t>т</t>
        </is>
      </c>
      <c r="E164" s="325" t="n">
        <v>0.0054</v>
      </c>
      <c r="F164" s="384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82" t="n">
        <v>137</v>
      </c>
      <c r="B165" s="382" t="inlineStr">
        <is>
          <t>20.1.01.02-0062</t>
        </is>
      </c>
      <c r="C165" s="381" t="inlineStr">
        <is>
          <t>Зажим аппаратный прессуемый: А4А-150-2</t>
        </is>
      </c>
      <c r="D165" s="382" t="inlineStr">
        <is>
          <t>100 шт.</t>
        </is>
      </c>
      <c r="E165" s="325" t="n">
        <v>0.06</v>
      </c>
      <c r="F165" s="384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82" t="n">
        <v>138</v>
      </c>
      <c r="B166" s="382" t="inlineStr">
        <is>
          <t>01.1.02.01-0003</t>
        </is>
      </c>
      <c r="C166" s="381" t="inlineStr">
        <is>
          <t>Асботекстолит марки Г</t>
        </is>
      </c>
      <c r="D166" s="382" t="inlineStr">
        <is>
          <t>т</t>
        </is>
      </c>
      <c r="E166" s="325" t="n">
        <v>0.001</v>
      </c>
      <c r="F166" s="384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82" t="n">
        <v>139</v>
      </c>
      <c r="B167" s="382" t="inlineStr">
        <is>
          <t>02.3.01.02-0016</t>
        </is>
      </c>
      <c r="C167" s="381" t="inlineStr">
        <is>
          <t>Песок природный для строительных: работ средний с крупностью зерен размером свыше 5 мм-до 5% по массе</t>
        </is>
      </c>
      <c r="D167" s="382" t="inlineStr">
        <is>
          <t>м3</t>
        </is>
      </c>
      <c r="E167" s="325" t="n">
        <v>2.768</v>
      </c>
      <c r="F167" s="384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82" t="n">
        <v>140</v>
      </c>
      <c r="B168" s="382" t="inlineStr">
        <is>
          <t>05.2.02.01-0037</t>
        </is>
      </c>
      <c r="C168" s="38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2" t="inlineStr">
        <is>
          <t>шт.</t>
        </is>
      </c>
      <c r="E168" s="325" t="n">
        <v>1</v>
      </c>
      <c r="F168" s="384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82" t="n">
        <v>141</v>
      </c>
      <c r="B169" s="382" t="inlineStr">
        <is>
          <t>01.2.03.03-0007</t>
        </is>
      </c>
      <c r="C169" s="381" t="inlineStr">
        <is>
          <t>Мастика битумная</t>
        </is>
      </c>
      <c r="D169" s="382" t="inlineStr">
        <is>
          <t>т</t>
        </is>
      </c>
      <c r="E169" s="325" t="n">
        <v>0.043</v>
      </c>
      <c r="F169" s="384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82" t="n">
        <v>142</v>
      </c>
      <c r="B170" s="382" t="inlineStr">
        <is>
          <t>01.3.02.09-0022</t>
        </is>
      </c>
      <c r="C170" s="381" t="inlineStr">
        <is>
          <t>Пропан-бутан, смесь техническая</t>
        </is>
      </c>
      <c r="D170" s="382" t="inlineStr">
        <is>
          <t>кг</t>
        </is>
      </c>
      <c r="E170" s="325" t="n">
        <v>23</v>
      </c>
      <c r="F170" s="384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82" t="n">
        <v>143</v>
      </c>
      <c r="B171" s="382" t="inlineStr">
        <is>
          <t>01.7.15.10-0052</t>
        </is>
      </c>
      <c r="C171" s="381" t="inlineStr">
        <is>
          <t>Скобы: двухлапковые</t>
        </is>
      </c>
      <c r="D171" s="382" t="inlineStr">
        <is>
          <t>10 шт.</t>
        </is>
      </c>
      <c r="E171" s="325" t="n">
        <v>11.77</v>
      </c>
      <c r="F171" s="384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82" t="n">
        <v>144</v>
      </c>
      <c r="B172" s="382" t="inlineStr">
        <is>
          <t>01.7.15.06-0111</t>
        </is>
      </c>
      <c r="C172" s="381" t="inlineStr">
        <is>
          <t>Гвозди строительные</t>
        </is>
      </c>
      <c r="D172" s="382" t="inlineStr">
        <is>
          <t>т</t>
        </is>
      </c>
      <c r="E172" s="325" t="n">
        <v>0.0092</v>
      </c>
      <c r="F172" s="384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82" t="n">
        <v>145</v>
      </c>
      <c r="B173" s="382" t="inlineStr">
        <is>
          <t>04.3.01.09-0012</t>
        </is>
      </c>
      <c r="C173" s="381" t="inlineStr">
        <is>
          <t>Раствор готовый кладочный цементный марки 50</t>
        </is>
      </c>
      <c r="D173" s="382" t="inlineStr">
        <is>
          <t>м3</t>
        </is>
      </c>
      <c r="E173" s="325" t="n">
        <v>0.221</v>
      </c>
      <c r="F173" s="384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82" t="n">
        <v>146</v>
      </c>
      <c r="B174" s="382" t="inlineStr">
        <is>
          <t>10.2.02.08-0001</t>
        </is>
      </c>
      <c r="C174" s="381" t="inlineStr">
        <is>
          <t>Проволока медная круглая электротехническая ММ (мягкая) диаметром 1,0-3,0 мм и выше</t>
        </is>
      </c>
      <c r="D174" s="382" t="inlineStr">
        <is>
          <t>т</t>
        </is>
      </c>
      <c r="E174" s="325" t="n">
        <v>0.0028</v>
      </c>
      <c r="F174" s="384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82" t="n">
        <v>147</v>
      </c>
      <c r="B175" s="382" t="inlineStr">
        <is>
          <t>14.4.01.01-0003</t>
        </is>
      </c>
      <c r="C175" s="381" t="inlineStr">
        <is>
          <t>Грунтовка: ГФ-021 красно-коричневая</t>
        </is>
      </c>
      <c r="D175" s="382" t="inlineStr">
        <is>
          <t>т</t>
        </is>
      </c>
      <c r="E175" s="325" t="n">
        <v>0.0066</v>
      </c>
      <c r="F175" s="384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82" t="n">
        <v>148</v>
      </c>
      <c r="B176" s="382" t="inlineStr">
        <is>
          <t>11.1.03.06-0095</t>
        </is>
      </c>
      <c r="C176" s="381" t="inlineStr">
        <is>
          <t>Доски обрезные хвойных пород длиной: 4-6,5 м, шириной 75-150 мм, толщиной 44 мм и более, III сорта</t>
        </is>
      </c>
      <c r="D176" s="382" t="inlineStr">
        <is>
          <t>м3</t>
        </is>
      </c>
      <c r="E176" s="325" t="n">
        <v>0.097</v>
      </c>
      <c r="F176" s="384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82" t="n">
        <v>149</v>
      </c>
      <c r="B177" s="382" t="inlineStr">
        <is>
          <t>01.7.11.07-0054</t>
        </is>
      </c>
      <c r="C177" s="381" t="inlineStr">
        <is>
          <t>Электроды диаметром: 6 мм Э42</t>
        </is>
      </c>
      <c r="D177" s="382" t="inlineStr">
        <is>
          <t>т</t>
        </is>
      </c>
      <c r="E177" s="325" t="n">
        <v>0.0107</v>
      </c>
      <c r="F177" s="384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82" t="n">
        <v>150</v>
      </c>
      <c r="B178" s="382" t="inlineStr">
        <is>
          <t>14.5.09.11-0102</t>
        </is>
      </c>
      <c r="C178" s="381" t="inlineStr">
        <is>
          <t>Уайт-спирит</t>
        </is>
      </c>
      <c r="D178" s="382" t="inlineStr">
        <is>
          <t>кг</t>
        </is>
      </c>
      <c r="E178" s="325" t="n">
        <v>15</v>
      </c>
      <c r="F178" s="384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82" t="n">
        <v>151</v>
      </c>
      <c r="B179" s="382" t="inlineStr">
        <is>
          <t>07.2.07.12-0021</t>
        </is>
      </c>
      <c r="C179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2" t="inlineStr">
        <is>
          <t>т</t>
        </is>
      </c>
      <c r="E179" s="325" t="n">
        <v>0.014</v>
      </c>
      <c r="F179" s="384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82" t="n">
        <v>152</v>
      </c>
      <c r="B180" s="382" t="inlineStr">
        <is>
          <t>02.2.05.04-1822</t>
        </is>
      </c>
      <c r="C180" s="381" t="inlineStr">
        <is>
          <t>Щебень из природного камня для строительных работ марка 1000, фракция 40-70 мм</t>
        </is>
      </c>
      <c r="D180" s="382" t="inlineStr">
        <is>
          <t>м3</t>
        </is>
      </c>
      <c r="E180" s="325" t="n">
        <v>0.6</v>
      </c>
      <c r="F180" s="384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82" t="n">
        <v>153</v>
      </c>
      <c r="B181" s="382" t="inlineStr">
        <is>
          <t>10.3.02.04-0001</t>
        </is>
      </c>
      <c r="C181" s="381" t="inlineStr">
        <is>
          <t>Роли свинцовые марки С1 толщиной: 1,0 мм</t>
        </is>
      </c>
      <c r="D181" s="382" t="inlineStr">
        <is>
          <t>т</t>
        </is>
      </c>
      <c r="E181" s="325" t="n">
        <v>0.0023</v>
      </c>
      <c r="F181" s="384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82" t="n">
        <v>154</v>
      </c>
      <c r="B182" s="382" t="inlineStr">
        <is>
          <t>18.5.08.09-0001</t>
        </is>
      </c>
      <c r="C182" s="381" t="inlineStr">
        <is>
          <t>Патрубки</t>
        </is>
      </c>
      <c r="D182" s="382" t="inlineStr">
        <is>
          <t>10 шт.</t>
        </is>
      </c>
      <c r="E182" s="325" t="n">
        <v>0.33</v>
      </c>
      <c r="F182" s="384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82" t="n">
        <v>155</v>
      </c>
      <c r="B183" s="382" t="inlineStr">
        <is>
          <t>01.7.11.07-0032</t>
        </is>
      </c>
      <c r="C183" s="381" t="inlineStr">
        <is>
          <t>Электроды диаметром: 4 мм Э42</t>
        </is>
      </c>
      <c r="D183" s="382" t="inlineStr">
        <is>
          <t>т</t>
        </is>
      </c>
      <c r="E183" s="325" t="n">
        <v>0.008399999999999999</v>
      </c>
      <c r="F183" s="384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82" t="n">
        <v>156</v>
      </c>
      <c r="B184" s="382" t="inlineStr">
        <is>
          <t>01.7.15.10-0053</t>
        </is>
      </c>
      <c r="C184" s="381" t="inlineStr">
        <is>
          <t>Скобы: металлические</t>
        </is>
      </c>
      <c r="D184" s="382" t="inlineStr">
        <is>
          <t>кг</t>
        </is>
      </c>
      <c r="E184" s="325" t="n">
        <v>13.34</v>
      </c>
      <c r="F184" s="384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82" t="n">
        <v>157</v>
      </c>
      <c r="B185" s="382" t="inlineStr">
        <is>
          <t>02.2.05.04-1577</t>
        </is>
      </c>
      <c r="C185" s="381" t="inlineStr">
        <is>
          <t>Щебень М 800, фракция 5(3)-10 мм, группа 2</t>
        </is>
      </c>
      <c r="D185" s="382" t="inlineStr">
        <is>
          <t>м3</t>
        </is>
      </c>
      <c r="E185" s="325" t="n">
        <v>0.54</v>
      </c>
      <c r="F185" s="384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82" t="n">
        <v>158</v>
      </c>
      <c r="B186" s="382" t="inlineStr">
        <is>
          <t>08.4.03.02-0001</t>
        </is>
      </c>
      <c r="C186" s="381" t="inlineStr">
        <is>
          <t>Горячекатаная арматурная сталь гладкая класса А-I диаметром 6 мм</t>
        </is>
      </c>
      <c r="D186" s="382" t="inlineStr">
        <is>
          <t>т</t>
        </is>
      </c>
      <c r="E186" s="325" t="n">
        <v>0.011</v>
      </c>
      <c r="F186" s="384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82" t="n">
        <v>159</v>
      </c>
      <c r="B187" s="382" t="inlineStr">
        <is>
          <t>01.7.11.07-0032</t>
        </is>
      </c>
      <c r="C187" s="381" t="inlineStr">
        <is>
          <t>Электроды диаметром 4 мм Э42</t>
        </is>
      </c>
      <c r="D187" s="382" t="inlineStr">
        <is>
          <t>т</t>
        </is>
      </c>
      <c r="E187" s="325" t="n">
        <v>0.007900000000000001</v>
      </c>
      <c r="F187" s="384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82" t="n">
        <v>160</v>
      </c>
      <c r="B188" s="382" t="inlineStr">
        <is>
          <t>14.4.03.03-0102</t>
        </is>
      </c>
      <c r="C188" s="381" t="inlineStr">
        <is>
          <t>Лак БТ-577</t>
        </is>
      </c>
      <c r="D188" s="382" t="inlineStr">
        <is>
          <t>т</t>
        </is>
      </c>
      <c r="E188" s="325" t="n">
        <v>0.0083</v>
      </c>
      <c r="F188" s="384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82" t="n">
        <v>161</v>
      </c>
      <c r="B189" s="382" t="inlineStr">
        <is>
          <t>01.7.11.07-0040</t>
        </is>
      </c>
      <c r="C189" s="381" t="inlineStr">
        <is>
          <t>Электроды диаметром: 4 мм Э50А</t>
        </is>
      </c>
      <c r="D189" s="382" t="inlineStr">
        <is>
          <t>т</t>
        </is>
      </c>
      <c r="E189" s="325" t="n">
        <v>0.0068</v>
      </c>
      <c r="F189" s="384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82" t="n">
        <v>162</v>
      </c>
      <c r="B190" s="382" t="inlineStr">
        <is>
          <t>11.2.13.04-0011</t>
        </is>
      </c>
      <c r="C190" s="381" t="inlineStr">
        <is>
          <t>Щиты: из досок толщиной 25 мм</t>
        </is>
      </c>
      <c r="D190" s="382" t="inlineStr">
        <is>
          <t>м2</t>
        </is>
      </c>
      <c r="E190" s="325" t="n">
        <v>1.8576</v>
      </c>
      <c r="F190" s="384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82" t="n">
        <v>163</v>
      </c>
      <c r="B191" s="382" t="inlineStr">
        <is>
          <t>11.1.02.04-0031</t>
        </is>
      </c>
      <c r="C191" s="381" t="inlineStr">
        <is>
          <t>Лесоматериалы круглые хвойных пород для строительства диаметром 14-24 см, длиной 3-6,5 м</t>
        </is>
      </c>
      <c r="D191" s="382" t="inlineStr">
        <is>
          <t>м3</t>
        </is>
      </c>
      <c r="E191" s="325" t="n">
        <v>0.1167</v>
      </c>
      <c r="F191" s="384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82" t="n">
        <v>164</v>
      </c>
      <c r="B192" s="382" t="inlineStr">
        <is>
          <t>Прайс из СД ОП</t>
        </is>
      </c>
      <c r="C192" s="381" t="inlineStr">
        <is>
          <t>Зажимы ответвительный прессуемый ОА-150-1 цена=92,92/6,06</t>
        </is>
      </c>
      <c r="D192" s="382" t="inlineStr">
        <is>
          <t>шт</t>
        </is>
      </c>
      <c r="E192" s="325" t="n">
        <v>4</v>
      </c>
      <c r="F192" s="384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82" t="n">
        <v>165</v>
      </c>
      <c r="B193" s="382" t="inlineStr">
        <is>
          <t>11.1.03.06-0002</t>
        </is>
      </c>
      <c r="C193" s="381" t="inlineStr">
        <is>
          <t>Доски дубовые II сорта</t>
        </is>
      </c>
      <c r="D193" s="382" t="inlineStr">
        <is>
          <t>м3</t>
        </is>
      </c>
      <c r="E193" s="325" t="n">
        <v>0.0432</v>
      </c>
      <c r="F193" s="384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82" t="n">
        <v>166</v>
      </c>
      <c r="B194" s="382" t="inlineStr">
        <is>
          <t>01.7.07.12-0024</t>
        </is>
      </c>
      <c r="C194" s="381" t="inlineStr">
        <is>
          <t>Пленка полиэтиленовая толщиной: 0,15 мм</t>
        </is>
      </c>
      <c r="D194" s="382" t="inlineStr">
        <is>
          <t>м2</t>
        </is>
      </c>
      <c r="E194" s="325" t="n">
        <v>15.73</v>
      </c>
      <c r="F194" s="384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82" t="n">
        <v>167</v>
      </c>
      <c r="B195" s="382" t="inlineStr">
        <is>
          <t>999-9950</t>
        </is>
      </c>
      <c r="C195" s="381" t="inlineStr">
        <is>
          <t>Вспомогательные ненормируемые материальные ресурсы (2% от оплаты труда рабочих)</t>
        </is>
      </c>
      <c r="D195" s="382" t="inlineStr">
        <is>
          <t>руб</t>
        </is>
      </c>
      <c r="E195" s="325" t="n">
        <v>55.1586</v>
      </c>
      <c r="F195" s="384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82" t="n">
        <v>168</v>
      </c>
      <c r="B196" s="382" t="inlineStr">
        <is>
          <t>25.2.01.01-0015</t>
        </is>
      </c>
      <c r="C196" s="381" t="inlineStr">
        <is>
          <t>Бирки маркировочные</t>
        </is>
      </c>
      <c r="D196" s="382" t="inlineStr">
        <is>
          <t>100 шт.</t>
        </is>
      </c>
      <c r="E196" s="325" t="n">
        <v>0.375</v>
      </c>
      <c r="F196" s="384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82" t="n">
        <v>169</v>
      </c>
      <c r="B197" s="382" t="inlineStr">
        <is>
          <t>23.8.03.11-0617</t>
        </is>
      </c>
      <c r="C197" s="38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2" t="inlineStr">
        <is>
          <t>шт</t>
        </is>
      </c>
      <c r="E197" s="325" t="n">
        <v>2</v>
      </c>
      <c r="F197" s="384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82" t="n">
        <v>170</v>
      </c>
      <c r="B198" s="382" t="inlineStr">
        <is>
          <t>01.2.03.03-0107</t>
        </is>
      </c>
      <c r="C198" s="381" t="inlineStr">
        <is>
          <t>Мастика клеящая морозостойкая битумно-масляная МБ-50</t>
        </is>
      </c>
      <c r="D198" s="382" t="inlineStr">
        <is>
          <t>т</t>
        </is>
      </c>
      <c r="E198" s="325" t="n">
        <v>0.013</v>
      </c>
      <c r="F198" s="384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82" t="n">
        <v>171</v>
      </c>
      <c r="B199" s="382" t="inlineStr">
        <is>
          <t>01.7.03.01-0001</t>
        </is>
      </c>
      <c r="C199" s="381" t="inlineStr">
        <is>
          <t>Вода</t>
        </is>
      </c>
      <c r="D199" s="382" t="inlineStr">
        <is>
          <t>м3</t>
        </is>
      </c>
      <c r="E199" s="325" t="n">
        <v>21.02</v>
      </c>
      <c r="F199" s="384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82" t="n">
        <v>172</v>
      </c>
      <c r="B200" s="382" t="inlineStr">
        <is>
          <t>25.2.01.01-0001</t>
        </is>
      </c>
      <c r="C200" s="381" t="inlineStr">
        <is>
          <t>Бирки-оконцеватели</t>
        </is>
      </c>
      <c r="D200" s="382" t="inlineStr">
        <is>
          <t>100 шт.</t>
        </is>
      </c>
      <c r="E200" s="325" t="n">
        <v>0.8</v>
      </c>
      <c r="F200" s="384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82" t="n">
        <v>173</v>
      </c>
      <c r="B201" s="382" t="inlineStr">
        <is>
          <t>20.2.09.13-0011</t>
        </is>
      </c>
      <c r="C201" s="381" t="inlineStr">
        <is>
          <t>Муфта</t>
        </is>
      </c>
      <c r="D201" s="382" t="inlineStr">
        <is>
          <t>шт.</t>
        </is>
      </c>
      <c r="E201" s="325" t="n">
        <v>10</v>
      </c>
      <c r="F201" s="384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82" t="n">
        <v>174</v>
      </c>
      <c r="B202" s="382" t="inlineStr">
        <is>
          <t>14.5.09.07-0029</t>
        </is>
      </c>
      <c r="C202" s="381" t="inlineStr">
        <is>
          <t>Растворитель марки: Р-4</t>
        </is>
      </c>
      <c r="D202" s="382" t="inlineStr">
        <is>
          <t>т</t>
        </is>
      </c>
      <c r="E202" s="325" t="n">
        <v>0.0053</v>
      </c>
      <c r="F202" s="384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82" t="n">
        <v>175</v>
      </c>
      <c r="B203" s="382" t="inlineStr">
        <is>
          <t>01.3.02.08-0001</t>
        </is>
      </c>
      <c r="C203" s="381" t="inlineStr">
        <is>
          <t>Кислород технический: газообразный</t>
        </is>
      </c>
      <c r="D203" s="382" t="inlineStr">
        <is>
          <t>м3</t>
        </is>
      </c>
      <c r="E203" s="325" t="n">
        <v>7.9</v>
      </c>
      <c r="F203" s="384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82" t="n">
        <v>176</v>
      </c>
      <c r="B204" s="382" t="inlineStr">
        <is>
          <t>01.7.15.07-0003</t>
        </is>
      </c>
      <c r="C204" s="381" t="inlineStr">
        <is>
          <t>Дюбели для пристрелки стальные</t>
        </is>
      </c>
      <c r="D204" s="382" t="inlineStr">
        <is>
          <t>10 шт.</t>
        </is>
      </c>
      <c r="E204" s="325" t="n">
        <v>11.59</v>
      </c>
      <c r="F204" s="384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82" t="n">
        <v>177</v>
      </c>
      <c r="B205" s="382" t="inlineStr">
        <is>
          <t>01.1.02.08-0022</t>
        </is>
      </c>
      <c r="C205" s="381" t="inlineStr">
        <is>
          <t>Прокладки из паронита марки ПМБ, толщиной: 4 мм, диаметром 200 мм</t>
        </is>
      </c>
      <c r="D205" s="382" t="inlineStr">
        <is>
          <t>1000 шт</t>
        </is>
      </c>
      <c r="E205" s="325" t="n">
        <v>0.004</v>
      </c>
      <c r="F205" s="384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82" t="n">
        <v>178</v>
      </c>
      <c r="B206" s="382" t="inlineStr">
        <is>
          <t>01.7.11.07-0034</t>
        </is>
      </c>
      <c r="C206" s="381" t="inlineStr">
        <is>
          <t>Электроды диаметром: 4 мм Э42А</t>
        </is>
      </c>
      <c r="D206" s="382" t="inlineStr">
        <is>
          <t>кг</t>
        </is>
      </c>
      <c r="E206" s="325" t="n">
        <v>4.4707</v>
      </c>
      <c r="F206" s="384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82" t="n">
        <v>179</v>
      </c>
      <c r="B207" s="382" t="inlineStr">
        <is>
          <t>08.1.02.11-0023</t>
        </is>
      </c>
      <c r="C207" s="381" t="inlineStr">
        <is>
          <t>Поковки простые строительные /скобы, закрепы, хомуты и т,п,/ массой до 1,6 кг</t>
        </is>
      </c>
      <c r="D207" s="382" t="inlineStr">
        <is>
          <t>кг</t>
        </is>
      </c>
      <c r="E207" s="325" t="n">
        <v>2.8</v>
      </c>
      <c r="F207" s="384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82" t="n">
        <v>180</v>
      </c>
      <c r="B208" s="382" t="inlineStr">
        <is>
          <t>11.1.03.01-0079</t>
        </is>
      </c>
      <c r="C208" s="381" t="inlineStr">
        <is>
          <t>Бруски обрезные хвойных пород длиной: 4-6,5 м, шириной 75-150 мм, толщиной 40-75 мм, III сорта</t>
        </is>
      </c>
      <c r="D208" s="382" t="inlineStr">
        <is>
          <t>м3</t>
        </is>
      </c>
      <c r="E208" s="325" t="n">
        <v>0.0321</v>
      </c>
      <c r="F208" s="384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82" t="n">
        <v>181</v>
      </c>
      <c r="B209" s="382" t="inlineStr">
        <is>
          <t>02.3.01.02-1012</t>
        </is>
      </c>
      <c r="C209" s="381" t="inlineStr">
        <is>
          <t>Песок природный II класс, средний, круглые сита</t>
        </is>
      </c>
      <c r="D209" s="382" t="inlineStr">
        <is>
          <t>м3</t>
        </is>
      </c>
      <c r="E209" s="325" t="n">
        <v>0.6</v>
      </c>
      <c r="F209" s="384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82" t="n">
        <v>182</v>
      </c>
      <c r="B210" s="382" t="inlineStr">
        <is>
          <t>11.2.13.04-0011</t>
        </is>
      </c>
      <c r="C210" s="381" t="inlineStr">
        <is>
          <t>Щиты из досок толщиной 25 мм</t>
        </is>
      </c>
      <c r="D210" s="382" t="inlineStr">
        <is>
          <t>м2</t>
        </is>
      </c>
      <c r="E210" s="325" t="n">
        <v>0.99</v>
      </c>
      <c r="F210" s="384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82" t="n">
        <v>183</v>
      </c>
      <c r="B211" s="382" t="inlineStr">
        <is>
          <t>01.7.15.03-0042</t>
        </is>
      </c>
      <c r="C211" s="381" t="inlineStr">
        <is>
          <t>Болты строительные с гайками и шайбами</t>
        </is>
      </c>
      <c r="D211" s="382" t="inlineStr">
        <is>
          <t>кг</t>
        </is>
      </c>
      <c r="E211" s="325" t="n">
        <v>3.67</v>
      </c>
      <c r="F211" s="384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82" t="n">
        <v>184</v>
      </c>
      <c r="B212" s="382" t="inlineStr">
        <is>
          <t>08.3.03.06-0002</t>
        </is>
      </c>
      <c r="C212" s="381" t="inlineStr">
        <is>
          <t>Проволока горячекатаная в мотках, диаметром 6,3-6,5 мм</t>
        </is>
      </c>
      <c r="D212" s="382" t="inlineStr">
        <is>
          <t>т</t>
        </is>
      </c>
      <c r="E212" s="325" t="n">
        <v>0.007</v>
      </c>
      <c r="F212" s="384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82" t="n">
        <v>185</v>
      </c>
      <c r="B213" s="382" t="inlineStr">
        <is>
          <t>01.7.20.08-0031</t>
        </is>
      </c>
      <c r="C213" s="381" t="inlineStr">
        <is>
          <t>Бязь суровая арт. 6804</t>
        </is>
      </c>
      <c r="D213" s="382" t="inlineStr">
        <is>
          <t>10 м2</t>
        </is>
      </c>
      <c r="E213" s="325" t="n">
        <v>0.384</v>
      </c>
      <c r="F213" s="384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82" t="n">
        <v>186</v>
      </c>
      <c r="B214" s="382" t="inlineStr">
        <is>
          <t>01.7.07.10-0001</t>
        </is>
      </c>
      <c r="C214" s="381" t="inlineStr">
        <is>
          <t>Патроны для пристрелки</t>
        </is>
      </c>
      <c r="D214" s="382" t="inlineStr">
        <is>
          <t>10 шт.</t>
        </is>
      </c>
      <c r="E214" s="325" t="n">
        <v>0.1159</v>
      </c>
      <c r="F214" s="384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82" t="n">
        <v>187</v>
      </c>
      <c r="B215" s="382" t="inlineStr">
        <is>
          <t>08.3.03.05-0017</t>
        </is>
      </c>
      <c r="C215" s="381" t="inlineStr">
        <is>
          <t>Проволока стальная низкоуглеродистая разного назначения оцинкованная диаметром: 3,0 мм</t>
        </is>
      </c>
      <c r="D215" s="382" t="inlineStr">
        <is>
          <t>т</t>
        </is>
      </c>
      <c r="E215" s="325" t="n">
        <v>0.0023</v>
      </c>
      <c r="F215" s="384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82" t="n">
        <v>188</v>
      </c>
      <c r="B216" s="382" t="inlineStr">
        <is>
          <t>01.3.02.08-0001</t>
        </is>
      </c>
      <c r="C216" s="381" t="inlineStr">
        <is>
          <t>Кислород технический: газообразный</t>
        </is>
      </c>
      <c r="D216" s="382" t="inlineStr">
        <is>
          <t>м3</t>
        </is>
      </c>
      <c r="E216" s="325" t="n">
        <v>4.0497</v>
      </c>
      <c r="F216" s="384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82" t="n">
        <v>189</v>
      </c>
      <c r="B217" s="382" t="inlineStr">
        <is>
          <t>01.7.15.12-0041</t>
        </is>
      </c>
      <c r="C217" s="381" t="inlineStr">
        <is>
          <t>Шпильки оцинкованные стяжные диаметром 12 мм длиной 400, 500 мм</t>
        </is>
      </c>
      <c r="D217" s="382" t="inlineStr">
        <is>
          <t>т</t>
        </is>
      </c>
      <c r="E217" s="325" t="n">
        <v>0.001824</v>
      </c>
      <c r="F217" s="384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82" t="n">
        <v>190</v>
      </c>
      <c r="B218" s="382" t="inlineStr">
        <is>
          <t>01.7.03.01-0001</t>
        </is>
      </c>
      <c r="C218" s="381" t="inlineStr">
        <is>
          <t>Вода</t>
        </is>
      </c>
      <c r="D218" s="382" t="inlineStr">
        <is>
          <t>м3</t>
        </is>
      </c>
      <c r="E218" s="325" t="n">
        <v>9.940799999999999</v>
      </c>
      <c r="F218" s="384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82" t="n">
        <v>191</v>
      </c>
      <c r="B219" s="382" t="inlineStr">
        <is>
          <t>20.1.02.06-0001</t>
        </is>
      </c>
      <c r="C219" s="381" t="inlineStr">
        <is>
          <t>Жир паяльный</t>
        </is>
      </c>
      <c r="D219" s="382" t="inlineStr">
        <is>
          <t>кг</t>
        </is>
      </c>
      <c r="E219" s="325" t="n">
        <v>0.24</v>
      </c>
      <c r="F219" s="384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82" t="n">
        <v>192</v>
      </c>
      <c r="B220" s="382" t="inlineStr">
        <is>
          <t>08.1.02.11-0001</t>
        </is>
      </c>
      <c r="C220" s="381" t="inlineStr">
        <is>
          <t>Поковки из квадратных заготовок, масса 1,8 кг</t>
        </is>
      </c>
      <c r="D220" s="382" t="inlineStr">
        <is>
          <t>т</t>
        </is>
      </c>
      <c r="E220" s="325" t="n">
        <v>0.0039</v>
      </c>
      <c r="F220" s="384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82" t="n">
        <v>193</v>
      </c>
      <c r="B221" s="382" t="inlineStr">
        <is>
          <t>14.4.03.03-0002</t>
        </is>
      </c>
      <c r="C221" s="381" t="inlineStr">
        <is>
          <t>Лак битумный: БТ-123</t>
        </is>
      </c>
      <c r="D221" s="382" t="inlineStr">
        <is>
          <t>т</t>
        </is>
      </c>
      <c r="E221" s="325" t="n">
        <v>0.0027</v>
      </c>
      <c r="F221" s="384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82" t="n">
        <v>194</v>
      </c>
      <c r="B222" s="382" t="inlineStr">
        <is>
          <t>01.3.01.03-0002</t>
        </is>
      </c>
      <c r="C222" s="381" t="inlineStr">
        <is>
          <t>Керосин для технических целей марок КТ-1, КТ-2</t>
        </is>
      </c>
      <c r="D222" s="382" t="inlineStr">
        <is>
          <t>т</t>
        </is>
      </c>
      <c r="E222" s="325" t="n">
        <v>0.0077</v>
      </c>
      <c r="F222" s="384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82" t="n">
        <v>195</v>
      </c>
      <c r="B223" s="382" t="inlineStr">
        <is>
          <t>999-9950</t>
        </is>
      </c>
      <c r="C223" s="381" t="inlineStr">
        <is>
          <t>Вспомогательные ненормируемые ресурсы (2% от Оплаты труда рабочих)</t>
        </is>
      </c>
      <c r="D223" s="382" t="inlineStr">
        <is>
          <t>руб.</t>
        </is>
      </c>
      <c r="E223" s="325" t="n">
        <v>18.5408</v>
      </c>
      <c r="F223" s="384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82" t="n">
        <v>196</v>
      </c>
      <c r="B224" s="382" t="inlineStr">
        <is>
          <t>07.2.07.12-0020</t>
        </is>
      </c>
      <c r="C224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2" t="inlineStr">
        <is>
          <t>т</t>
        </is>
      </c>
      <c r="E224" s="325" t="n">
        <v>0.0024</v>
      </c>
      <c r="F224" s="384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82" t="n">
        <v>197</v>
      </c>
      <c r="B225" s="382" t="inlineStr">
        <is>
          <t>01.3.01.06-0050</t>
        </is>
      </c>
      <c r="C225" s="381" t="inlineStr">
        <is>
          <t>Смазка универсальная тугоплавкая УТ (консталин жировой)</t>
        </is>
      </c>
      <c r="D225" s="382" t="inlineStr">
        <is>
          <t>т</t>
        </is>
      </c>
      <c r="E225" s="325" t="n">
        <v>0.001</v>
      </c>
      <c r="F225" s="384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82" t="n">
        <v>198</v>
      </c>
      <c r="B226" s="382" t="inlineStr">
        <is>
          <t>14.5.09.11-0102</t>
        </is>
      </c>
      <c r="C226" s="381" t="inlineStr">
        <is>
          <t>Уайт-спирит</t>
        </is>
      </c>
      <c r="D226" s="382" t="inlineStr">
        <is>
          <t>кг</t>
        </is>
      </c>
      <c r="E226" s="325" t="n">
        <v>2.4</v>
      </c>
      <c r="F226" s="384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82" t="n">
        <v>199</v>
      </c>
      <c r="B227" s="382" t="inlineStr">
        <is>
          <t>01.2.03.03-0044</t>
        </is>
      </c>
      <c r="C227" s="381" t="inlineStr">
        <is>
          <t>Мастика битумно-латексная кровельная</t>
        </is>
      </c>
      <c r="D227" s="382" t="inlineStr">
        <is>
          <t>т</t>
        </is>
      </c>
      <c r="E227" s="325" t="n">
        <v>0.0052</v>
      </c>
      <c r="F227" s="384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82" t="n">
        <v>200</v>
      </c>
      <c r="B228" s="382" t="inlineStr">
        <is>
          <t>01.7.15.06-0111</t>
        </is>
      </c>
      <c r="C228" s="381" t="inlineStr">
        <is>
          <t>Гвозди строительные</t>
        </is>
      </c>
      <c r="D228" s="382" t="inlineStr">
        <is>
          <t>т</t>
        </is>
      </c>
      <c r="E228" s="325" t="n">
        <v>0.0013</v>
      </c>
      <c r="F228" s="384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82" t="n">
        <v>201</v>
      </c>
      <c r="B229" s="382" t="inlineStr">
        <is>
          <t>01.7.17.11-0001</t>
        </is>
      </c>
      <c r="C229" s="381" t="inlineStr">
        <is>
          <t>Бумага шлифовальная</t>
        </is>
      </c>
      <c r="D229" s="382" t="inlineStr">
        <is>
          <t>кг</t>
        </is>
      </c>
      <c r="E229" s="325" t="n">
        <v>0.3</v>
      </c>
      <c r="F229" s="384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82" t="n">
        <v>202</v>
      </c>
      <c r="B230" s="382" t="inlineStr">
        <is>
          <t>11.1.03.06-0095</t>
        </is>
      </c>
      <c r="C230" s="381" t="inlineStr">
        <is>
          <t>Доски обрезные хвойных пород длиной 4-6,5 м, шириной 75-150 мм, толщиной 44 мм и более, III сорта</t>
        </is>
      </c>
      <c r="D230" s="382" t="inlineStr">
        <is>
          <t>м3</t>
        </is>
      </c>
      <c r="E230" s="325" t="n">
        <v>0.0138</v>
      </c>
      <c r="F230" s="384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82" t="n">
        <v>203</v>
      </c>
      <c r="B231" s="382" t="inlineStr">
        <is>
          <t>07.2.01.01-0003</t>
        </is>
      </c>
      <c r="C231" s="38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2" t="inlineStr">
        <is>
          <t>т</t>
        </is>
      </c>
      <c r="E231" s="325" t="n">
        <v>0.0015</v>
      </c>
      <c r="F231" s="384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82" t="n">
        <v>204</v>
      </c>
      <c r="B232" s="382" t="inlineStr">
        <is>
          <t>11.1.03.06-0087</t>
        </is>
      </c>
      <c r="C232" s="381" t="inlineStr">
        <is>
          <t>Доски обрезные хвойных пород длиной: 4-6,5 м, шириной 75-150 мм, толщиной 25 мм, III сорта</t>
        </is>
      </c>
      <c r="D232" s="382" t="inlineStr">
        <is>
          <t>м3</t>
        </is>
      </c>
      <c r="E232" s="325" t="n">
        <v>0.0113</v>
      </c>
      <c r="F232" s="384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82" t="n">
        <v>205</v>
      </c>
      <c r="B233" s="382" t="inlineStr">
        <is>
          <t>01.3.01.05-0009</t>
        </is>
      </c>
      <c r="C233" s="381" t="inlineStr">
        <is>
          <t>Парафины нефтяные твердые марки Т-1</t>
        </is>
      </c>
      <c r="D233" s="382" t="inlineStr">
        <is>
          <t>т</t>
        </is>
      </c>
      <c r="E233" s="325" t="n">
        <v>0.0014</v>
      </c>
      <c r="F233" s="384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82" t="n">
        <v>206</v>
      </c>
      <c r="B234" s="382" t="inlineStr">
        <is>
          <t>01.7.06.07-0001</t>
        </is>
      </c>
      <c r="C234" s="381" t="inlineStr">
        <is>
          <t>Лента К226</t>
        </is>
      </c>
      <c r="D234" s="382" t="inlineStr">
        <is>
          <t>100 м</t>
        </is>
      </c>
      <c r="E234" s="325" t="n">
        <v>0.0919</v>
      </c>
      <c r="F234" s="384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82" t="n">
        <v>207</v>
      </c>
      <c r="B235" s="382" t="inlineStr">
        <is>
          <t>14.5.09.10-0001</t>
        </is>
      </c>
      <c r="C235" s="381" t="inlineStr">
        <is>
          <t>Толуол каменноугольный и сланцевый марки А</t>
        </is>
      </c>
      <c r="D235" s="382" t="inlineStr">
        <is>
          <t>т</t>
        </is>
      </c>
      <c r="E235" s="325" t="n">
        <v>0.0026</v>
      </c>
      <c r="F235" s="384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82" t="n">
        <v>208</v>
      </c>
      <c r="B236" s="382" t="inlineStr">
        <is>
          <t>04.3.01.09-0023</t>
        </is>
      </c>
      <c r="C236" s="381" t="inlineStr">
        <is>
          <t>Раствор готовый отделочный тяжелый, цементный 1:3</t>
        </is>
      </c>
      <c r="D236" s="382" t="inlineStr">
        <is>
          <t>м3</t>
        </is>
      </c>
      <c r="E236" s="325" t="n">
        <v>0.0201</v>
      </c>
      <c r="F236" s="384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82" t="n">
        <v>209</v>
      </c>
      <c r="B237" s="382" t="inlineStr">
        <is>
          <t>14.5.09.02-0002</t>
        </is>
      </c>
      <c r="C237" s="381" t="inlineStr">
        <is>
          <t>Ксилол нефтяной марки А</t>
        </is>
      </c>
      <c r="D237" s="382" t="inlineStr">
        <is>
          <t>т</t>
        </is>
      </c>
      <c r="E237" s="325" t="n">
        <v>0.0011</v>
      </c>
      <c r="F237" s="384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82" t="n">
        <v>210</v>
      </c>
      <c r="B238" s="382" t="inlineStr">
        <is>
          <t>11.1.02.04-0031</t>
        </is>
      </c>
      <c r="C238" s="381" t="inlineStr">
        <is>
          <t>Лесоматериалы круглые хвойных пород для строительства диаметром 14-24 см, длиной 3-6,5 м</t>
        </is>
      </c>
      <c r="D238" s="382" t="inlineStr">
        <is>
          <t>м3</t>
        </is>
      </c>
      <c r="E238" s="325" t="n">
        <v>0.0138</v>
      </c>
      <c r="F238" s="384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82" t="n">
        <v>211</v>
      </c>
      <c r="B239" s="382" t="inlineStr">
        <is>
          <t>01.2.01.02-0031</t>
        </is>
      </c>
      <c r="C239" s="381" t="inlineStr">
        <is>
          <t>Битумы нефтяные строительные изоляционные БНИ-IV-3, БНИ-IV, БНИ-V</t>
        </is>
      </c>
      <c r="D239" s="382" t="inlineStr">
        <is>
          <t>т</t>
        </is>
      </c>
      <c r="E239" s="325" t="n">
        <v>0.0054</v>
      </c>
      <c r="F239" s="384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82" t="n">
        <v>212</v>
      </c>
      <c r="B240" s="382" t="inlineStr">
        <is>
          <t>20.5.04.03-0011</t>
        </is>
      </c>
      <c r="C240" s="381" t="inlineStr">
        <is>
          <t>Зажимы наборные</t>
        </is>
      </c>
      <c r="D240" s="382" t="inlineStr">
        <is>
          <t>шт</t>
        </is>
      </c>
      <c r="E240" s="325" t="n">
        <v>2.04</v>
      </c>
      <c r="F240" s="384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82" t="n">
        <v>213</v>
      </c>
      <c r="B241" s="382" t="inlineStr">
        <is>
          <t>01.7.02.07-0011</t>
        </is>
      </c>
      <c r="C241" s="381" t="inlineStr">
        <is>
          <t>Прессшпан листовой, марки А</t>
        </is>
      </c>
      <c r="D241" s="382" t="inlineStr">
        <is>
          <t>кг</t>
        </is>
      </c>
      <c r="E241" s="325" t="n">
        <v>0.15</v>
      </c>
      <c r="F241" s="384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82" t="n">
        <v>214</v>
      </c>
      <c r="B242" s="382" t="inlineStr">
        <is>
          <t>01.2.01.02-0054</t>
        </is>
      </c>
      <c r="C242" s="381" t="inlineStr">
        <is>
          <t>Битумы нефтяные строительные марки: БН-90/10</t>
        </is>
      </c>
      <c r="D242" s="382" t="inlineStr">
        <is>
          <t>т</t>
        </is>
      </c>
      <c r="E242" s="325" t="n">
        <v>0.0051</v>
      </c>
      <c r="F242" s="384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82" t="n">
        <v>215</v>
      </c>
      <c r="B243" s="382" t="inlineStr">
        <is>
          <t>01.1.02.08-0018</t>
        </is>
      </c>
      <c r="C243" s="381" t="inlineStr">
        <is>
          <t>Прокладки из паронита марки ПМБ, толщиной: 4 мм, диаметром 50 мм</t>
        </is>
      </c>
      <c r="D243" s="382" t="inlineStr">
        <is>
          <t>1000 шт</t>
        </is>
      </c>
      <c r="E243" s="325" t="n">
        <v>0.002</v>
      </c>
      <c r="F243" s="384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82" t="n">
        <v>216</v>
      </c>
      <c r="B244" s="382" t="inlineStr">
        <is>
          <t>03.1.02.03-0011</t>
        </is>
      </c>
      <c r="C244" s="381" t="inlineStr">
        <is>
          <t>Известь строительная: негашеная комовая, сорт I</t>
        </is>
      </c>
      <c r="D244" s="382" t="inlineStr">
        <is>
          <t>т</t>
        </is>
      </c>
      <c r="E244" s="325" t="n">
        <v>0.009299999999999999</v>
      </c>
      <c r="F244" s="384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82" t="n">
        <v>217</v>
      </c>
      <c r="B245" s="382" t="inlineStr">
        <is>
          <t>08.3.08.02-0052</t>
        </is>
      </c>
      <c r="C245" s="381" t="inlineStr">
        <is>
          <t>Сталь угловая равнополочная, марка стали: ВСт3кп2, размером 50x50x5 мм</t>
        </is>
      </c>
      <c r="D245" s="382" t="inlineStr">
        <is>
          <t>т</t>
        </is>
      </c>
      <c r="E245" s="325" t="n">
        <v>0.001</v>
      </c>
      <c r="F245" s="384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82" t="n">
        <v>218</v>
      </c>
      <c r="B246" s="382" t="inlineStr">
        <is>
          <t>01.7.15.03-0013</t>
        </is>
      </c>
      <c r="C246" s="381" t="inlineStr">
        <is>
          <t>Болты с гайками и шайбами для санитарно-технических работ диаметром: 12 мм</t>
        </is>
      </c>
      <c r="D246" s="382" t="inlineStr">
        <is>
          <t>т</t>
        </is>
      </c>
      <c r="E246" s="325" t="n">
        <v>0.000368</v>
      </c>
      <c r="F246" s="384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82" t="n">
        <v>219</v>
      </c>
      <c r="B247" s="382" t="inlineStr">
        <is>
          <t>20.2.08.07-0033</t>
        </is>
      </c>
      <c r="C247" s="381" t="inlineStr">
        <is>
          <t>Скоба У1078</t>
        </is>
      </c>
      <c r="D247" s="382" t="inlineStr">
        <is>
          <t>шт.</t>
        </is>
      </c>
      <c r="E247" s="325" t="n">
        <v>0.88</v>
      </c>
      <c r="F247" s="384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82" t="n">
        <v>220</v>
      </c>
      <c r="B248" s="382" t="inlineStr">
        <is>
          <t>01.7.15.14-0165</t>
        </is>
      </c>
      <c r="C248" s="381" t="inlineStr">
        <is>
          <t>Шурупы с полукруглой головкой: 4х40 мм</t>
        </is>
      </c>
      <c r="D248" s="382" t="inlineStr">
        <is>
          <t>т</t>
        </is>
      </c>
      <c r="E248" s="325" t="n">
        <v>0.0004</v>
      </c>
      <c r="F248" s="384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82" t="n">
        <v>221</v>
      </c>
      <c r="B249" s="382" t="inlineStr">
        <is>
          <t>11.1.03.06-0087</t>
        </is>
      </c>
      <c r="C249" s="381" t="inlineStr">
        <is>
          <t>Доски обрезные хвойных пород длиной 4-6,5 м, шириной 75-150 мм, толщиной 25 мм, III сорта</t>
        </is>
      </c>
      <c r="D249" s="382" t="inlineStr">
        <is>
          <t>м3</t>
        </is>
      </c>
      <c r="E249" s="325" t="n">
        <v>0.004</v>
      </c>
      <c r="F249" s="384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82" t="n">
        <v>222</v>
      </c>
      <c r="B250" s="382" t="inlineStr">
        <is>
          <t>11.1.03.05-0085</t>
        </is>
      </c>
      <c r="C250" s="381" t="inlineStr">
        <is>
          <t>Доски необрезные хвойных пород длиной: 4-6,5 м, все ширины, толщиной 44 мм и более, III сорта</t>
        </is>
      </c>
      <c r="D250" s="382" t="inlineStr">
        <is>
          <t>м3</t>
        </is>
      </c>
      <c r="E250" s="325" t="n">
        <v>0.006</v>
      </c>
      <c r="F250" s="384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82" t="n">
        <v>223</v>
      </c>
      <c r="B251" s="382" t="inlineStr">
        <is>
          <t>01.7.20.08-0051</t>
        </is>
      </c>
      <c r="C251" s="381" t="inlineStr">
        <is>
          <t>Ветошь</t>
        </is>
      </c>
      <c r="D251" s="382" t="inlineStr">
        <is>
          <t>кг</t>
        </is>
      </c>
      <c r="E251" s="325" t="n">
        <v>2.182</v>
      </c>
      <c r="F251" s="384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82" t="n">
        <v>224</v>
      </c>
      <c r="B252" s="382" t="inlineStr">
        <is>
          <t>01.7.15.04-0011</t>
        </is>
      </c>
      <c r="C252" s="381" t="inlineStr">
        <is>
          <t>Винты с полукруглой головкой длиной: 50 мм</t>
        </is>
      </c>
      <c r="D252" s="382" t="inlineStr">
        <is>
          <t>т</t>
        </is>
      </c>
      <c r="E252" s="325" t="n">
        <v>0.0003</v>
      </c>
      <c r="F252" s="384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82" t="n">
        <v>225</v>
      </c>
      <c r="B253" s="382" t="inlineStr">
        <is>
          <t>08.3.03.06-0002</t>
        </is>
      </c>
      <c r="C253" s="381" t="inlineStr">
        <is>
          <t>Проволока горячекатаная в мотках, диаметром 6,3-6,5 мм</t>
        </is>
      </c>
      <c r="D253" s="382" t="inlineStr">
        <is>
          <t>т</t>
        </is>
      </c>
      <c r="E253" s="325" t="n">
        <v>0.0008</v>
      </c>
      <c r="F253" s="384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82" t="n">
        <v>226</v>
      </c>
      <c r="B254" s="382" t="inlineStr">
        <is>
          <t>08.3.11.01-0091</t>
        </is>
      </c>
      <c r="C254" s="381" t="inlineStr">
        <is>
          <t>Швеллеры № 40 из стали марки: Ст0</t>
        </is>
      </c>
      <c r="D254" s="382" t="inlineStr">
        <is>
          <t>т</t>
        </is>
      </c>
      <c r="E254" s="325" t="n">
        <v>0.0007</v>
      </c>
      <c r="F254" s="384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82" t="n">
        <v>227</v>
      </c>
      <c r="B255" s="382" t="inlineStr">
        <is>
          <t>01.3.02.09-0022</t>
        </is>
      </c>
      <c r="C255" s="381" t="inlineStr">
        <is>
          <t>Пропан-бутан, смесь техническая</t>
        </is>
      </c>
      <c r="D255" s="382" t="inlineStr">
        <is>
          <t>кг</t>
        </is>
      </c>
      <c r="E255" s="325" t="n">
        <v>0.5366</v>
      </c>
      <c r="F255" s="384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82" t="n">
        <v>228</v>
      </c>
      <c r="B256" s="382" t="inlineStr">
        <is>
          <t>01.7.11.07-0035</t>
        </is>
      </c>
      <c r="C256" s="381" t="inlineStr">
        <is>
          <t>Электроды диаметром: 4 мм Э46</t>
        </is>
      </c>
      <c r="D256" s="382" t="inlineStr">
        <is>
          <t>т</t>
        </is>
      </c>
      <c r="E256" s="325" t="n">
        <v>0.0003</v>
      </c>
      <c r="F256" s="384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82" t="n">
        <v>229</v>
      </c>
      <c r="B257" s="382" t="inlineStr">
        <is>
          <t>04.3.01.09-0014</t>
        </is>
      </c>
      <c r="C257" s="381" t="inlineStr">
        <is>
          <t>Раствор готовый кладочный цементный марки: 100</t>
        </is>
      </c>
      <c r="D257" s="382" t="inlineStr">
        <is>
          <t>м3</t>
        </is>
      </c>
      <c r="E257" s="325" t="n">
        <v>0.0058</v>
      </c>
      <c r="F257" s="384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82" t="n">
        <v>230</v>
      </c>
      <c r="B258" s="382" t="inlineStr">
        <is>
          <t>20.1.02.23-0082</t>
        </is>
      </c>
      <c r="C258" s="381" t="inlineStr">
        <is>
          <t>Перемычки гибкие, тип ПГС-50</t>
        </is>
      </c>
      <c r="D258" s="382" t="inlineStr">
        <is>
          <t>10 шт.</t>
        </is>
      </c>
      <c r="E258" s="325" t="n">
        <v>0.075</v>
      </c>
      <c r="F258" s="384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82" t="n">
        <v>231</v>
      </c>
      <c r="B259" s="382" t="inlineStr">
        <is>
          <t>01.7.15.07-0014</t>
        </is>
      </c>
      <c r="C259" s="381" t="inlineStr">
        <is>
          <t>Дюбели распорные полипропиленовые</t>
        </is>
      </c>
      <c r="D259" s="382" t="inlineStr">
        <is>
          <t>100 шт.</t>
        </is>
      </c>
      <c r="E259" s="325" t="n">
        <v>0.032</v>
      </c>
      <c r="F259" s="384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82" t="n">
        <v>232</v>
      </c>
      <c r="B260" s="382" t="inlineStr">
        <is>
          <t>01.7.15.03-0042</t>
        </is>
      </c>
      <c r="C260" s="381" t="inlineStr">
        <is>
          <t>Болты с гайками и шайбами строительные</t>
        </is>
      </c>
      <c r="D260" s="382" t="inlineStr">
        <is>
          <t>кг</t>
        </is>
      </c>
      <c r="E260" s="325" t="n">
        <v>0.3</v>
      </c>
      <c r="F260" s="384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82" t="n">
        <v>233</v>
      </c>
      <c r="B261" s="382" t="inlineStr">
        <is>
          <t>03.2.01.01-0001</t>
        </is>
      </c>
      <c r="C261" s="381" t="inlineStr">
        <is>
          <t>Портландцемент общестроительного назначения бездобавочный, марки: 400</t>
        </is>
      </c>
      <c r="D261" s="382" t="inlineStr">
        <is>
          <t>т</t>
        </is>
      </c>
      <c r="E261" s="325" t="n">
        <v>0.0064</v>
      </c>
      <c r="F261" s="384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82" t="n">
        <v>234</v>
      </c>
      <c r="B262" s="382" t="inlineStr">
        <is>
          <t>14.1.02.01-0002</t>
        </is>
      </c>
      <c r="C262" s="381" t="inlineStr">
        <is>
          <t>Клей БМК-5к</t>
        </is>
      </c>
      <c r="D262" s="382" t="inlineStr">
        <is>
          <t>кг</t>
        </is>
      </c>
      <c r="E262" s="325" t="n">
        <v>0.08500000000000001</v>
      </c>
      <c r="F262" s="384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82" t="n">
        <v>235</v>
      </c>
      <c r="B263" s="382" t="inlineStr">
        <is>
          <t>11.1.03.01-0079</t>
        </is>
      </c>
      <c r="C263" s="381" t="inlineStr">
        <is>
          <t>Бруски обрезные хвойных пород длиной 4-6,5 м, шириной 75-150 мм, толщиной 40-75 мм, III сорта</t>
        </is>
      </c>
      <c r="D263" s="382" t="inlineStr">
        <is>
          <t>м3</t>
        </is>
      </c>
      <c r="E263" s="325" t="n">
        <v>0.0016</v>
      </c>
      <c r="F263" s="384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82" t="n">
        <v>236</v>
      </c>
      <c r="B264" s="382" t="inlineStr">
        <is>
          <t>11.1.03.05-0066</t>
        </is>
      </c>
      <c r="C264" s="381" t="inlineStr">
        <is>
          <t>Доски необрезные хвойных пород длиной 2-3,75 м, все ширины, толщиной 32-40 мм, IV сорта</t>
        </is>
      </c>
      <c r="D264" s="382" t="inlineStr">
        <is>
          <t>м3</t>
        </is>
      </c>
      <c r="E264" s="325" t="n">
        <v>0.0026</v>
      </c>
      <c r="F264" s="384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82" t="n">
        <v>237</v>
      </c>
      <c r="B265" s="382" t="inlineStr">
        <is>
          <t>20.2.08.03-0001</t>
        </is>
      </c>
      <c r="C265" s="381" t="inlineStr">
        <is>
          <t>Кнопки монтажные</t>
        </is>
      </c>
      <c r="D265" s="382" t="inlineStr">
        <is>
          <t>1000 шт.</t>
        </is>
      </c>
      <c r="E265" s="325" t="n">
        <v>0.078</v>
      </c>
      <c r="F265" s="384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82" t="n">
        <v>238</v>
      </c>
      <c r="B266" s="382" t="inlineStr">
        <is>
          <t>14.4.02.04-0142</t>
        </is>
      </c>
      <c r="C266" s="381" t="inlineStr">
        <is>
          <t>Краски масляные земляные марки МА-0115 мумия, сурик железный</t>
        </is>
      </c>
      <c r="D266" s="382" t="inlineStr">
        <is>
          <t>кг</t>
        </is>
      </c>
      <c r="E266" s="325" t="n">
        <v>0.1</v>
      </c>
      <c r="F266" s="384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82" t="n">
        <v>239</v>
      </c>
      <c r="B267" s="382" t="inlineStr">
        <is>
          <t>01.7.20.08-0111</t>
        </is>
      </c>
      <c r="C267" s="381" t="inlineStr">
        <is>
          <t>Рогожа</t>
        </is>
      </c>
      <c r="D267" s="382" t="inlineStr">
        <is>
          <t>м2</t>
        </is>
      </c>
      <c r="E267" s="325" t="n">
        <v>0.112</v>
      </c>
      <c r="F267" s="384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82" t="n">
        <v>240</v>
      </c>
      <c r="B268" s="382" t="inlineStr">
        <is>
          <t>20.2.09.05-0012</t>
        </is>
      </c>
      <c r="C268" s="381" t="inlineStr">
        <is>
          <t>Муфты соединительные</t>
        </is>
      </c>
      <c r="D268" s="382" t="inlineStr">
        <is>
          <t>шт.</t>
        </is>
      </c>
      <c r="E268" s="325" t="n">
        <v>1.5</v>
      </c>
      <c r="F268" s="384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82" t="n">
        <v>241</v>
      </c>
      <c r="B269" s="382" t="inlineStr">
        <is>
          <t>20.2.02.01-0019</t>
        </is>
      </c>
      <c r="C269" s="381" t="inlineStr">
        <is>
          <t>Втулки изолирующие</t>
        </is>
      </c>
      <c r="D269" s="382" t="inlineStr">
        <is>
          <t>1000 шт</t>
        </is>
      </c>
      <c r="E269" s="325" t="n">
        <v>0.0033</v>
      </c>
      <c r="F269" s="384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82" t="n">
        <v>242</v>
      </c>
      <c r="B270" s="382" t="inlineStr">
        <is>
          <t>01.7.15.06-0121</t>
        </is>
      </c>
      <c r="C270" s="381" t="inlineStr">
        <is>
          <t>Гвозди строительные с плоской головкой: 1,6х50 мм</t>
        </is>
      </c>
      <c r="D270" s="382" t="inlineStr">
        <is>
          <t>т</t>
        </is>
      </c>
      <c r="E270" s="325" t="n">
        <v>0.0001</v>
      </c>
      <c r="F270" s="384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82" t="n">
        <v>243</v>
      </c>
      <c r="B271" s="382" t="inlineStr">
        <is>
          <t>14.4.03.03-0002</t>
        </is>
      </c>
      <c r="C271" s="381" t="inlineStr">
        <is>
          <t>Лак битумный БТ-123</t>
        </is>
      </c>
      <c r="D271" s="382" t="inlineStr">
        <is>
          <t>т</t>
        </is>
      </c>
      <c r="E271" s="325" t="n">
        <v>0.0001</v>
      </c>
      <c r="F271" s="384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82" t="n">
        <v>244</v>
      </c>
      <c r="B272" s="382" t="inlineStr">
        <is>
          <t>03.1.02.03-0011</t>
        </is>
      </c>
      <c r="C272" s="381" t="inlineStr">
        <is>
          <t>Известь строительная негашеная комовая, сорт I</t>
        </is>
      </c>
      <c r="D272" s="382" t="inlineStr">
        <is>
          <t>т</t>
        </is>
      </c>
      <c r="E272" s="325" t="n">
        <v>0.001</v>
      </c>
      <c r="F272" s="384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82" t="n">
        <v>245</v>
      </c>
      <c r="B273" s="382" t="inlineStr">
        <is>
          <t>11.1.03.01-0077</t>
        </is>
      </c>
      <c r="C273" s="381" t="inlineStr">
        <is>
          <t>Бруски обрезные хвойных пород длиной: 4-6,5 м, шириной 75-150 мм, толщиной 40-75 мм, I сорта</t>
        </is>
      </c>
      <c r="D273" s="382" t="inlineStr">
        <is>
          <t>м3</t>
        </is>
      </c>
      <c r="E273" s="325" t="n">
        <v>0.0003</v>
      </c>
      <c r="F273" s="384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82" t="n">
        <v>246</v>
      </c>
      <c r="B274" s="382" t="inlineStr">
        <is>
          <t>08.3.07.01-0076</t>
        </is>
      </c>
      <c r="C274" s="381" t="inlineStr">
        <is>
          <t>Сталь полосовая, марка стали: Ст3сп шириной 50-200 мм толщиной 4-5 мм</t>
        </is>
      </c>
      <c r="D274" s="382" t="inlineStr">
        <is>
          <t>т</t>
        </is>
      </c>
      <c r="E274" s="325" t="n">
        <v>0.0001</v>
      </c>
      <c r="F274" s="384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82" t="n">
        <v>247</v>
      </c>
      <c r="B275" s="382" t="inlineStr">
        <is>
          <t>02.2.05.04-1777</t>
        </is>
      </c>
      <c r="C275" s="381" t="inlineStr">
        <is>
          <t>Щебень из природного камня для строительных работ марка: 800, фракция 20-40 мм</t>
        </is>
      </c>
      <c r="D275" s="382" t="inlineStr">
        <is>
          <t>м3</t>
        </is>
      </c>
      <c r="E275" s="325" t="n">
        <v>0.0044</v>
      </c>
      <c r="F275" s="384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82" t="n">
        <v>248</v>
      </c>
      <c r="B276" s="382" t="inlineStr">
        <is>
          <t>14.4.02.09-0001</t>
        </is>
      </c>
      <c r="C276" s="381" t="inlineStr">
        <is>
          <t>Краска</t>
        </is>
      </c>
      <c r="D276" s="382" t="inlineStr">
        <is>
          <t>кг</t>
        </is>
      </c>
      <c r="E276" s="325" t="n">
        <v>0.016</v>
      </c>
      <c r="F276" s="384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82" t="n">
        <v>249</v>
      </c>
      <c r="B277" s="382" t="inlineStr">
        <is>
          <t>08.2.02.11-0007</t>
        </is>
      </c>
      <c r="C277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2" t="inlineStr">
        <is>
          <t>10 м</t>
        </is>
      </c>
      <c r="E277" s="325" t="n">
        <v>0.0081</v>
      </c>
      <c r="F277" s="384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82" t="n"/>
      <c r="B278" s="382" t="n"/>
      <c r="C278" s="381" t="inlineStr">
        <is>
          <t>Итого прочие материалы</t>
        </is>
      </c>
      <c r="D278" s="382" t="n"/>
      <c r="E278" s="325" t="n"/>
      <c r="F278" s="384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82" t="n"/>
      <c r="B279" s="382" t="n"/>
      <c r="C279" s="371" t="inlineStr">
        <is>
          <t>Итого по разделу «Материалы»</t>
        </is>
      </c>
      <c r="D279" s="382" t="n"/>
      <c r="E279" s="383" t="n"/>
      <c r="F279" s="384" t="n"/>
      <c r="G279" s="327">
        <f>G115+G278</f>
        <v/>
      </c>
      <c r="H279" s="385">
        <f>G279/$G$279</f>
        <v/>
      </c>
      <c r="I279" s="327" t="n"/>
      <c r="J279" s="327">
        <f>J115+J278</f>
        <v/>
      </c>
    </row>
    <row r="280" ht="14.25" customFormat="1" customHeight="1" s="342">
      <c r="A280" s="382" t="n"/>
      <c r="B280" s="382" t="n"/>
      <c r="C280" s="381" t="inlineStr">
        <is>
          <t>ИТОГО ПО РМ</t>
        </is>
      </c>
      <c r="D280" s="382" t="n"/>
      <c r="E280" s="383" t="n"/>
      <c r="F280" s="384" t="n"/>
      <c r="G280" s="327">
        <f>G14+G78+G279</f>
        <v/>
      </c>
      <c r="H280" s="385" t="n"/>
      <c r="I280" s="327" t="n"/>
      <c r="J280" s="327">
        <f>J14+J78+J279</f>
        <v/>
      </c>
    </row>
    <row r="281" ht="14.25" customFormat="1" customHeight="1" s="342">
      <c r="A281" s="382" t="n"/>
      <c r="B281" s="382" t="n"/>
      <c r="C281" s="381" t="inlineStr">
        <is>
          <t>Накладные расходы</t>
        </is>
      </c>
      <c r="D281" s="220">
        <f>ROUND(G281/(G$16+$G$14),2)</f>
        <v/>
      </c>
      <c r="E281" s="383" t="n"/>
      <c r="F281" s="384" t="n"/>
      <c r="G281" s="327" t="n">
        <v>27264</v>
      </c>
      <c r="H281" s="385" t="n"/>
      <c r="I281" s="327" t="n"/>
      <c r="J281" s="327">
        <f>ROUND(D281*(J14+J16),2)</f>
        <v/>
      </c>
    </row>
    <row r="282" ht="14.25" customFormat="1" customHeight="1" s="342">
      <c r="A282" s="382" t="n"/>
      <c r="B282" s="382" t="n"/>
      <c r="C282" s="381" t="inlineStr">
        <is>
          <t>Сметная прибыль</t>
        </is>
      </c>
      <c r="D282" s="220">
        <f>ROUND(G282/(G$14+G$16),2)</f>
        <v/>
      </c>
      <c r="E282" s="383" t="n"/>
      <c r="F282" s="384" t="n"/>
      <c r="G282" s="327" t="n">
        <v>17865</v>
      </c>
      <c r="H282" s="385" t="n"/>
      <c r="I282" s="327" t="n"/>
      <c r="J282" s="327">
        <f>ROUND(D282*(J14+J16),2)</f>
        <v/>
      </c>
    </row>
    <row r="283" ht="14.25" customFormat="1" customHeight="1" s="342">
      <c r="A283" s="382" t="n"/>
      <c r="B283" s="382" t="n"/>
      <c r="C283" s="381" t="inlineStr">
        <is>
          <t>Итого СМР (с НР и СП)</t>
        </is>
      </c>
      <c r="D283" s="382" t="n"/>
      <c r="E283" s="383" t="n"/>
      <c r="F283" s="384" t="n"/>
      <c r="G283" s="327">
        <f>G14+G78+G279+G281+G282</f>
        <v/>
      </c>
      <c r="H283" s="385" t="n"/>
      <c r="I283" s="327" t="n"/>
      <c r="J283" s="327">
        <f>J14+J78+J279+J281+J282</f>
        <v/>
      </c>
    </row>
    <row r="284" ht="14.25" customFormat="1" customHeight="1" s="342">
      <c r="A284" s="382" t="n"/>
      <c r="B284" s="382" t="n"/>
      <c r="C284" s="381" t="inlineStr">
        <is>
          <t>ВСЕГО СМР + ОБОРУДОВАНИЕ</t>
        </is>
      </c>
      <c r="D284" s="382" t="n"/>
      <c r="E284" s="383" t="n"/>
      <c r="F284" s="384" t="n"/>
      <c r="G284" s="327">
        <f>G283+G86</f>
        <v/>
      </c>
      <c r="H284" s="385" t="n"/>
      <c r="I284" s="327" t="n"/>
      <c r="J284" s="327">
        <f>J283+J86</f>
        <v/>
      </c>
    </row>
    <row r="285" ht="34.5" customFormat="1" customHeight="1" s="342">
      <c r="A285" s="382" t="n"/>
      <c r="B285" s="382" t="n"/>
      <c r="C285" s="381" t="inlineStr">
        <is>
          <t>ИТОГО ПОКАЗАТЕЛЬ НА ЕД. ИЗМ.</t>
        </is>
      </c>
      <c r="D285" s="382" t="inlineStr">
        <is>
          <t>1 ячейка</t>
        </is>
      </c>
      <c r="E285" s="383" t="n">
        <v>1</v>
      </c>
      <c r="F285" s="384" t="n"/>
      <c r="G285" s="327">
        <f>G284/E285</f>
        <v/>
      </c>
      <c r="H285" s="385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2" sqref="E22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5" t="inlineStr">
        <is>
          <t>Приложение №6</t>
        </is>
      </c>
    </row>
    <row r="2" ht="21.75" customHeight="1" s="330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30">
      <c r="A4" s="353" t="inlineStr">
        <is>
          <t>Наименование разрабатываемого показателя УНЦ — Ячейка двухобмоточного трансформатора Т35/НН, мощность 20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0">
      <c r="A9" s="268" t="n"/>
      <c r="B9" s="381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0">
      <c r="A10" s="382" t="n"/>
      <c r="B10" s="371" t="n"/>
      <c r="C10" s="381" t="inlineStr">
        <is>
          <t>ИТОГО ИНЖЕНЕРНОЕ ОБОРУДОВАНИЕ</t>
        </is>
      </c>
      <c r="D10" s="371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30">
      <c r="A12" s="382" t="n">
        <v>1</v>
      </c>
      <c r="B12" s="381">
        <f>'Прил.5 Расчет СМР и ОБ'!B81</f>
        <v/>
      </c>
      <c r="C12" s="381">
        <f>'Прил.5 Расчет СМР и ОБ'!C81</f>
        <v/>
      </c>
      <c r="D12" s="382">
        <f>'Прил.5 Расчет СМР и ОБ'!D81</f>
        <v/>
      </c>
      <c r="E12" s="383">
        <f>'Прил.5 Расчет СМР и ОБ'!E81</f>
        <v/>
      </c>
      <c r="F12" s="384">
        <f>'Прил.5 Расчет СМР и ОБ'!F81</f>
        <v/>
      </c>
      <c r="G12" s="327">
        <f>ROUND(E12*F12,2)</f>
        <v/>
      </c>
    </row>
    <row r="13" ht="33" customHeight="1" s="330">
      <c r="A13" s="382" t="n">
        <v>2</v>
      </c>
      <c r="B13" s="381">
        <f>'Прил.5 Расчет СМР и ОБ'!B83</f>
        <v/>
      </c>
      <c r="C13" s="381">
        <f>'Прил.5 Расчет СМР и ОБ'!C83</f>
        <v/>
      </c>
      <c r="D13" s="382">
        <f>'Прил.5 Расчет СМР и ОБ'!D83</f>
        <v/>
      </c>
      <c r="E13" s="383">
        <f>'Прил.5 Расчет СМР и ОБ'!E83</f>
        <v/>
      </c>
      <c r="F13" s="384">
        <f>'Прил.5 Расчет СМР и ОБ'!F83</f>
        <v/>
      </c>
      <c r="G13" s="327">
        <f>ROUND(E13*F13,2)</f>
        <v/>
      </c>
    </row>
    <row r="14" ht="33" customHeight="1" s="330">
      <c r="A14" s="382" t="n">
        <v>3</v>
      </c>
      <c r="B14" s="381">
        <f>'Прил.5 Расчет СМР и ОБ'!B84</f>
        <v/>
      </c>
      <c r="C14" s="381">
        <f>'Прил.5 Расчет СМР и ОБ'!C84</f>
        <v/>
      </c>
      <c r="D14" s="382">
        <f>'Прил.5 Расчет СМР и ОБ'!D84</f>
        <v/>
      </c>
      <c r="E14" s="383">
        <f>'Прил.5 Расчет СМР и ОБ'!E84</f>
        <v/>
      </c>
      <c r="F14" s="384">
        <f>'Прил.5 Расчет СМР и ОБ'!F84</f>
        <v/>
      </c>
      <c r="G14" s="327">
        <f>ROUND(E14*F14,2)</f>
        <v/>
      </c>
    </row>
    <row r="15" ht="25.5" customHeight="1" s="330">
      <c r="A15" s="382" t="n"/>
      <c r="B15" s="381" t="n"/>
      <c r="C15" s="381" t="inlineStr">
        <is>
          <t>ИТОГО ТЕХНОЛОГИЧЕСКОЕ ОБОРУДОВАНИЕ</t>
        </is>
      </c>
      <c r="D15" s="381" t="n"/>
      <c r="E15" s="381" t="n"/>
      <c r="F15" s="384" t="n"/>
      <c r="G15" s="327">
        <f>SUM(G12:G14)</f>
        <v/>
      </c>
    </row>
    <row r="16" ht="19.5" customHeight="1" s="330">
      <c r="A16" s="382" t="n"/>
      <c r="B16" s="381" t="n"/>
      <c r="C16" s="381" t="inlineStr">
        <is>
          <t>Всего по разделу «Оборудование»</t>
        </is>
      </c>
      <c r="D16" s="381" t="n"/>
      <c r="E16" s="399" t="n"/>
      <c r="F16" s="384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46.7109375" customWidth="1" style="330" min="4" max="4"/>
    <col width="8.85546875" customWidth="1" style="330" min="5" max="5"/>
  </cols>
  <sheetData>
    <row r="1">
      <c r="B1" s="335" t="n"/>
      <c r="C1" s="335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30">
      <c r="A3" s="350" t="inlineStr">
        <is>
          <t>Расчет показателя УНЦ</t>
        </is>
      </c>
    </row>
    <row r="4" ht="24.75" customHeight="1" s="330">
      <c r="A4" s="350" t="n"/>
      <c r="B4" s="350" t="n"/>
      <c r="C4" s="350" t="n"/>
      <c r="D4" s="350" t="n"/>
    </row>
    <row r="5" ht="24.6" customHeight="1" s="330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30">
      <c r="A6" s="353" t="inlineStr">
        <is>
          <t>Единица измерения  — 1 ячейка</t>
        </is>
      </c>
      <c r="D6" s="353" t="n"/>
    </row>
    <row r="7">
      <c r="A7" s="335" t="n"/>
      <c r="B7" s="335" t="n"/>
      <c r="C7" s="335" t="n"/>
      <c r="D7" s="335" t="n"/>
    </row>
    <row r="8" ht="14.45" customHeight="1" s="330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30">
      <c r="A9" s="448" t="n"/>
      <c r="B9" s="448" t="n"/>
      <c r="C9" s="448" t="n"/>
      <c r="D9" s="448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30">
      <c r="A11" s="382" t="inlineStr">
        <is>
          <t>Т4-08-1</t>
        </is>
      </c>
      <c r="B11" s="382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U18" sqref="U18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0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30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0">
      <c r="B10" s="365" t="n">
        <v>1</v>
      </c>
      <c r="C10" s="365" t="n">
        <v>2</v>
      </c>
      <c r="D10" s="365" t="n">
        <v>3</v>
      </c>
    </row>
    <row r="11" ht="45" customHeight="1" s="330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0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30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30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65000000000001" customHeight="1" s="330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92" t="n">
        <v>0.002</v>
      </c>
    </row>
    <row r="19" ht="24" customHeight="1" s="330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workbookViewId="0">
      <selection activeCell="D16" sqref="D16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5" t="n"/>
      <c r="D10" s="365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2025-01-24T12:17:16Z</dcterms:modified>
  <cp:lastModifiedBy>REDMIBOOK</cp:lastModifiedBy>
  <cp:lastPrinted>2023-11-29T05:35:14Z</cp:lastPrinted>
</cp:coreProperties>
</file>