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44" sqref="C44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64.5" customHeight="1" s="327">
      <c r="B7" s="356" t="inlineStr">
        <is>
          <t>Наименование разрабатываемого показателя УНЦ - Ячейка двухобмоточного трансформатора Т500/НН, мощность 250 МВА</t>
        </is>
      </c>
    </row>
    <row r="8" ht="31.5" customHeight="1" s="327">
      <c r="B8" s="356" t="inlineStr">
        <is>
          <t>Сопоставимый уровень цен: 1 кв. 2016 г.</t>
        </is>
      </c>
    </row>
    <row r="9" ht="15.75" customHeight="1" s="327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7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500/250000</t>
        </is>
      </c>
    </row>
    <row r="17" ht="79.5" customHeight="1" s="32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7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7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7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7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82" t="n"/>
    </row>
    <row r="9" ht="15.75" customHeight="1" s="32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7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7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89.45" customHeight="1" s="327">
      <c r="B12" s="359" t="n">
        <v>1</v>
      </c>
      <c r="C12" s="359" t="inlineStr">
        <is>
          <t>Трансформатор трехфазный маслянный 500/250000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108.6" customHeight="1" s="327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7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7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4" t="inlineStr">
        <is>
          <t>Составил ______________________     А.П. Николаева</t>
        </is>
      </c>
      <c r="D19" s="335" t="n"/>
      <c r="E19" s="335" t="n"/>
    </row>
    <row r="20" ht="15" customHeight="1" s="327">
      <c r="C20" s="337" t="inlineStr">
        <is>
          <t xml:space="preserve">                         (подпись, инициалы, фамилия)</t>
        </is>
      </c>
      <c r="D20" s="335" t="n"/>
      <c r="E20" s="335" t="n"/>
    </row>
    <row r="21" ht="15" customHeight="1" s="327">
      <c r="C21" s="334" t="n"/>
      <c r="D21" s="335" t="n"/>
      <c r="E21" s="335" t="n"/>
    </row>
    <row r="22" ht="15" customHeight="1" s="327">
      <c r="C22" s="334" t="inlineStr">
        <is>
          <t>Проверил ______________________        А.В. Костянецкая</t>
        </is>
      </c>
      <c r="D22" s="335" t="n"/>
      <c r="E22" s="335" t="n"/>
    </row>
    <row r="23" ht="15" customHeight="1" s="327">
      <c r="C23" s="337" t="inlineStr">
        <is>
          <t xml:space="preserve">                        (подпись, инициалы, фамилия)</t>
        </is>
      </c>
      <c r="D23" s="335" t="n"/>
      <c r="E23" s="335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34" zoomScale="55" zoomScaleSheetLayoutView="55" workbookViewId="0">
      <selection activeCell="E251" sqref="E251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7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7" t="inlineStr">
        <is>
          <t>Наименование разрабатываемого показателя УНЦ - Ячейка двухобмоточного трансформатора Т500/НН, мощность 250 МВА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7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3" t="inlineStr">
        <is>
          <t>Затраты труда машинистов</t>
        </is>
      </c>
      <c r="B34" s="440" t="n"/>
      <c r="C34" s="440" t="n"/>
      <c r="D34" s="440" t="n"/>
      <c r="E34" s="441" t="n"/>
      <c r="F34" s="364" t="n"/>
      <c r="G34" s="261" t="n"/>
      <c r="H34" s="290">
        <f>H35</f>
        <v/>
      </c>
    </row>
    <row r="35">
      <c r="A35" s="394" t="n">
        <v>22</v>
      </c>
      <c r="B35" s="365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8">
      <c r="A36" s="364" t="inlineStr">
        <is>
          <t>Машины и механизмы</t>
        </is>
      </c>
      <c r="B36" s="440" t="n"/>
      <c r="C36" s="440" t="n"/>
      <c r="D36" s="440" t="n"/>
      <c r="E36" s="441" t="n"/>
      <c r="F36" s="364" t="n"/>
      <c r="G36" s="261" t="n"/>
      <c r="H36" s="290">
        <f>SUM(H37:H104)</f>
        <v/>
      </c>
    </row>
    <row r="37" ht="25.5" customHeight="1" s="327">
      <c r="A37" s="394" t="n">
        <v>23</v>
      </c>
      <c r="B37" s="365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8">
      <c r="A38" s="394" t="n">
        <v>24</v>
      </c>
      <c r="B38" s="365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5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7">
      <c r="A40" s="394" t="n">
        <v>26</v>
      </c>
      <c r="B40" s="365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 ht="25.5" customHeight="1" s="327">
      <c r="A41" s="394" t="n">
        <v>27</v>
      </c>
      <c r="B41" s="365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5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7">
      <c r="A43" s="394" t="n">
        <v>29</v>
      </c>
      <c r="B43" s="365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5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7">
      <c r="A45" s="394" t="n">
        <v>31</v>
      </c>
      <c r="B45" s="365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5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5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5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5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7">
      <c r="A50" s="394" t="n">
        <v>36</v>
      </c>
      <c r="B50" s="365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 ht="25.5" customHeight="1" s="327">
      <c r="A51" s="394" t="n">
        <v>37</v>
      </c>
      <c r="B51" s="365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5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7">
      <c r="A53" s="394" t="n">
        <v>39</v>
      </c>
      <c r="B53" s="365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5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7">
      <c r="A55" s="394" t="n">
        <v>41</v>
      </c>
      <c r="B55" s="365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5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7">
      <c r="A57" s="394" t="n">
        <v>43</v>
      </c>
      <c r="B57" s="365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7">
      <c r="A58" s="394" t="n">
        <v>44</v>
      </c>
      <c r="B58" s="365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5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8">
      <c r="A60" s="394" t="n">
        <v>46</v>
      </c>
      <c r="B60" s="365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5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5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7">
      <c r="A63" s="394" t="n">
        <v>49</v>
      </c>
      <c r="B63" s="365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8">
      <c r="A64" s="394" t="n">
        <v>50</v>
      </c>
      <c r="B64" s="365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5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7">
      <c r="A66" s="394" t="n">
        <v>52</v>
      </c>
      <c r="B66" s="365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5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7">
      <c r="A68" s="394" t="n">
        <v>54</v>
      </c>
      <c r="B68" s="365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7">
      <c r="A69" s="394" t="n">
        <v>55</v>
      </c>
      <c r="B69" s="365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5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5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7">
      <c r="A72" s="394" t="n">
        <v>58</v>
      </c>
      <c r="B72" s="365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5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8">
      <c r="A74" s="394" t="n">
        <v>60</v>
      </c>
      <c r="B74" s="365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7">
      <c r="A75" s="394" t="n">
        <v>61</v>
      </c>
      <c r="B75" s="365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8">
      <c r="A76" s="394" t="n">
        <v>62</v>
      </c>
      <c r="B76" s="365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7">
      <c r="A77" s="394" t="n">
        <v>63</v>
      </c>
      <c r="B77" s="365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5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5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7">
      <c r="A80" s="394" t="n">
        <v>66</v>
      </c>
      <c r="B80" s="365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5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5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5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5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5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8">
      <c r="A86" s="394" t="n">
        <v>72</v>
      </c>
      <c r="B86" s="365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5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7">
      <c r="A88" s="394" t="n">
        <v>74</v>
      </c>
      <c r="B88" s="365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5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5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5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5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7">
      <c r="A93" s="394" t="n">
        <v>79</v>
      </c>
      <c r="B93" s="365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7">
      <c r="A94" s="394" t="n">
        <v>80</v>
      </c>
      <c r="B94" s="365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5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7">
      <c r="A96" s="394" t="n">
        <v>82</v>
      </c>
      <c r="B96" s="365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5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7">
      <c r="A98" s="394" t="n">
        <v>84</v>
      </c>
      <c r="B98" s="365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7">
      <c r="A99" s="394" t="n">
        <v>85</v>
      </c>
      <c r="B99" s="365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5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5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7">
      <c r="A102" s="394" t="n">
        <v>88</v>
      </c>
      <c r="B102" s="365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5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7">
      <c r="A104" s="394" t="n">
        <v>90</v>
      </c>
      <c r="B104" s="365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7">
      <c r="A105" s="363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7">
      <c r="A106" s="287" t="n">
        <v>91</v>
      </c>
      <c r="B106" s="363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7">
      <c r="A107" s="287" t="n">
        <v>93</v>
      </c>
      <c r="B107" s="363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7">
      <c r="A108" s="287" t="n">
        <v>94</v>
      </c>
      <c r="B108" s="363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4" t="inlineStr">
        <is>
          <t>Материалы</t>
        </is>
      </c>
      <c r="B109" s="440" t="n"/>
      <c r="C109" s="440" t="n"/>
      <c r="D109" s="440" t="n"/>
      <c r="E109" s="441" t="n"/>
      <c r="F109" s="364" t="n"/>
      <c r="G109" s="261" t="n"/>
      <c r="H109" s="290">
        <f>SUM(H110:H263)</f>
        <v/>
      </c>
    </row>
    <row r="110" ht="63.75" customHeight="1" s="327">
      <c r="A110" s="287" t="n">
        <v>95</v>
      </c>
      <c r="B110" s="365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7">
      <c r="A111" s="287" t="n">
        <v>96</v>
      </c>
      <c r="B111" s="365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7">
      <c r="A112" s="287" t="n">
        <v>97</v>
      </c>
      <c r="B112" s="365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7">
      <c r="A113" s="287" t="n">
        <v>98</v>
      </c>
      <c r="B113" s="365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5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5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7">
      <c r="A116" s="287" t="n">
        <v>101</v>
      </c>
      <c r="B116" s="365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7">
      <c r="A117" s="287" t="n">
        <v>102</v>
      </c>
      <c r="B117" s="365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7">
      <c r="A118" s="287" t="n">
        <v>103</v>
      </c>
      <c r="B118" s="365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5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7">
      <c r="A120" s="287" t="n">
        <v>105</v>
      </c>
      <c r="B120" s="365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5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7">
      <c r="A122" s="287" t="n">
        <v>107</v>
      </c>
      <c r="B122" s="365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8">
      <c r="A123" s="287" t="n">
        <v>108</v>
      </c>
      <c r="B123" s="365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7">
      <c r="A124" s="287" t="n">
        <v>109</v>
      </c>
      <c r="B124" s="365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7">
      <c r="A125" s="287" t="n">
        <v>110</v>
      </c>
      <c r="B125" s="365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7">
      <c r="A126" s="287" t="n">
        <v>111</v>
      </c>
      <c r="B126" s="365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7">
      <c r="A127" s="287" t="n">
        <v>112</v>
      </c>
      <c r="B127" s="365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5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7">
      <c r="A129" s="287" t="n">
        <v>114</v>
      </c>
      <c r="B129" s="365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7">
      <c r="A130" s="287" t="n">
        <v>115</v>
      </c>
      <c r="B130" s="365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 ht="25.5" customHeight="1" s="327">
      <c r="A131" s="287" t="n">
        <v>116</v>
      </c>
      <c r="B131" s="365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7">
      <c r="A132" s="287" t="n">
        <v>117</v>
      </c>
      <c r="B132" s="365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7">
      <c r="A133" s="287" t="n">
        <v>118</v>
      </c>
      <c r="B133" s="365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7">
      <c r="A134" s="287" t="n">
        <v>119</v>
      </c>
      <c r="B134" s="365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7">
      <c r="A135" s="287" t="n">
        <v>120</v>
      </c>
      <c r="B135" s="365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7">
      <c r="A136" s="287" t="n">
        <v>121</v>
      </c>
      <c r="B136" s="365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8">
      <c r="A137" s="287" t="n">
        <v>122</v>
      </c>
      <c r="B137" s="365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5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7">
      <c r="A139" s="287" t="n">
        <v>124</v>
      </c>
      <c r="B139" s="365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7">
      <c r="A140" s="287" t="n">
        <v>125</v>
      </c>
      <c r="B140" s="365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5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7">
      <c r="A142" s="287" t="n">
        <v>127</v>
      </c>
      <c r="B142" s="365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7">
      <c r="A143" s="287" t="n">
        <v>128</v>
      </c>
      <c r="B143" s="365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7">
      <c r="A144" s="287" t="n">
        <v>129</v>
      </c>
      <c r="B144" s="365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7">
      <c r="A145" s="287" t="n">
        <v>130</v>
      </c>
      <c r="B145" s="365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7">
      <c r="A146" s="287" t="n">
        <v>131</v>
      </c>
      <c r="B146" s="365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5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7">
      <c r="A148" s="287" t="n">
        <v>133</v>
      </c>
      <c r="B148" s="365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7">
      <c r="A149" s="287" t="n">
        <v>134</v>
      </c>
      <c r="B149" s="365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8">
      <c r="A150" s="287" t="n">
        <v>135</v>
      </c>
      <c r="B150" s="365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7">
      <c r="A151" s="287" t="n">
        <v>136</v>
      </c>
      <c r="B151" s="365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5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7">
      <c r="A153" s="287" t="n">
        <v>138</v>
      </c>
      <c r="B153" s="365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7">
      <c r="A154" s="287" t="n">
        <v>139</v>
      </c>
      <c r="B154" s="365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5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5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7">
      <c r="A157" s="287" t="n">
        <v>142</v>
      </c>
      <c r="B157" s="365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7">
      <c r="A158" s="287" t="n">
        <v>143</v>
      </c>
      <c r="B158" s="365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5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7">
      <c r="A160" s="287" t="n">
        <v>145</v>
      </c>
      <c r="B160" s="365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7">
      <c r="A161" s="287" t="n">
        <v>146</v>
      </c>
      <c r="B161" s="365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7">
      <c r="A162" s="287" t="n">
        <v>147</v>
      </c>
      <c r="B162" s="365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7">
      <c r="A163" s="287" t="n">
        <v>148</v>
      </c>
      <c r="B163" s="365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5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8">
      <c r="A165" s="287" t="n">
        <v>150</v>
      </c>
      <c r="B165" s="365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5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7">
      <c r="A167" s="287" t="n">
        <v>152</v>
      </c>
      <c r="B167" s="365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5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7">
      <c r="A169" s="287" t="n">
        <v>154</v>
      </c>
      <c r="B169" s="365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7">
      <c r="A170" s="287" t="n">
        <v>155</v>
      </c>
      <c r="B170" s="365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7">
      <c r="A171" s="287" t="n">
        <v>156</v>
      </c>
      <c r="B171" s="365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7">
      <c r="A172" s="287" t="n">
        <v>157</v>
      </c>
      <c r="B172" s="365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5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5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5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5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5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7">
      <c r="A178" s="287" t="n">
        <v>163</v>
      </c>
      <c r="B178" s="365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7">
      <c r="A179" s="287" t="n">
        <v>164</v>
      </c>
      <c r="B179" s="365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8">
      <c r="A180" s="287" t="n">
        <v>165</v>
      </c>
      <c r="B180" s="365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5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5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7">
      <c r="A183" s="287" t="n">
        <v>168</v>
      </c>
      <c r="B183" s="365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5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7">
      <c r="A185" s="287" t="n">
        <v>170</v>
      </c>
      <c r="B185" s="365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5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7">
      <c r="A187" s="287" t="n">
        <v>172</v>
      </c>
      <c r="B187" s="365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7">
      <c r="A188" s="287" t="n">
        <v>173</v>
      </c>
      <c r="B188" s="365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7">
      <c r="A189" s="287" t="n">
        <v>174</v>
      </c>
      <c r="B189" s="365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7">
      <c r="A190" s="287" t="n">
        <v>175</v>
      </c>
      <c r="B190" s="365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7">
      <c r="A191" s="287" t="n">
        <v>176</v>
      </c>
      <c r="B191" s="365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5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7">
      <c r="A193" s="287" t="n">
        <v>178</v>
      </c>
      <c r="B193" s="365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5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8">
      <c r="A195" s="287" t="n">
        <v>180</v>
      </c>
      <c r="B195" s="365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5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7">
      <c r="A197" s="287" t="n">
        <v>182</v>
      </c>
      <c r="B197" s="365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5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7">
      <c r="A199" s="287" t="n">
        <v>184</v>
      </c>
      <c r="B199" s="365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5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5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5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5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7">
      <c r="A204" s="287" t="n">
        <v>189</v>
      </c>
      <c r="B204" s="365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5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5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5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5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5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8">
      <c r="A210" s="287" t="n">
        <v>195</v>
      </c>
      <c r="B210" s="365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5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5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7">
      <c r="A213" s="287" t="n">
        <v>198</v>
      </c>
      <c r="B213" s="365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7">
      <c r="A214" s="287" t="n">
        <v>199</v>
      </c>
      <c r="B214" s="365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5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7">
      <c r="A216" s="287" t="n">
        <v>201</v>
      </c>
      <c r="B216" s="365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5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5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7">
      <c r="A219" s="287" t="n">
        <v>204</v>
      </c>
      <c r="B219" s="365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7">
      <c r="A220" s="287" t="n">
        <v>205</v>
      </c>
      <c r="B220" s="365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5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5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 ht="26.45" customHeight="1" s="327">
      <c r="A223" s="287" t="n">
        <v>208</v>
      </c>
      <c r="B223" s="365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5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8">
      <c r="A225" s="287" t="n">
        <v>210</v>
      </c>
      <c r="B225" s="365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5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5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5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5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5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7">
      <c r="A231" s="287" t="n">
        <v>216</v>
      </c>
      <c r="B231" s="365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5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5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5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7">
      <c r="A235" s="287" t="n">
        <v>220</v>
      </c>
      <c r="B235" s="365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5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7">
      <c r="A237" s="287" t="n">
        <v>222</v>
      </c>
      <c r="B237" s="365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5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5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8">
      <c r="A240" s="287" t="n">
        <v>225</v>
      </c>
      <c r="B240" s="365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7">
      <c r="A241" s="287" t="n">
        <v>226</v>
      </c>
      <c r="B241" s="365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7">
      <c r="A242" s="287" t="n">
        <v>227</v>
      </c>
      <c r="B242" s="365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5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5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5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5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5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7">
      <c r="A248" s="287" t="n">
        <v>233</v>
      </c>
      <c r="B248" s="365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5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5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5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7">
      <c r="A252" s="287" t="n">
        <v>237</v>
      </c>
      <c r="B252" s="365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5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7">
      <c r="A254" s="287" t="n">
        <v>239</v>
      </c>
      <c r="B254" s="365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8">
      <c r="A255" s="287" t="n">
        <v>240</v>
      </c>
      <c r="B255" s="365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5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5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5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5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7">
      <c r="A260" s="287" t="n">
        <v>245</v>
      </c>
      <c r="B260" s="365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7">
      <c r="A261" s="287" t="n">
        <v>246</v>
      </c>
      <c r="B261" s="365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5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5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30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30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89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4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3" t="inlineStr">
        <is>
          <t>Наименование разрабатываемого показателя УНЦ — Ячейка двухобмоточного трансформатора Т500/НН, мощность 250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1189410.27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69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topLeftCell="A104" workbookViewId="0">
      <selection activeCell="C261" sqref="C261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8.710937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0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4" t="inlineStr">
        <is>
          <t>Расчет стоимости СМР и оборудования</t>
        </is>
      </c>
    </row>
    <row r="5" ht="12.75" customFormat="1" customHeight="1" s="334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6" t="inlineStr">
        <is>
          <t>Ячейка двухобмоточного трансформатора Т500/НН, мощность 250 МВА</t>
        </is>
      </c>
    </row>
    <row r="7" ht="12.75" customFormat="1" customHeight="1" s="334">
      <c r="A7" s="347" t="inlineStr">
        <is>
          <t xml:space="preserve">Единица измерения  — 1 ячейка </t>
        </is>
      </c>
      <c r="I7" s="353" t="n"/>
      <c r="J7" s="353" t="n"/>
    </row>
    <row r="8" ht="13.5" customFormat="1" customHeight="1" s="334">
      <c r="A8" s="347" t="n"/>
    </row>
    <row r="9" ht="27" customHeight="1" s="327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35" t="n"/>
      <c r="L9" s="335" t="n"/>
      <c r="M9" s="335" t="n"/>
      <c r="N9" s="335" t="n"/>
    </row>
    <row r="10" ht="28.5" customHeight="1" s="327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35" t="n"/>
      <c r="L10" s="335" t="n"/>
      <c r="M10" s="335" t="n"/>
      <c r="N10" s="335" t="n"/>
    </row>
    <row r="11" s="327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35" t="n"/>
      <c r="L11" s="335" t="n"/>
      <c r="M11" s="335" t="n"/>
      <c r="N11" s="33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7">
      <c r="A13" s="373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84" t="n">
        <v>1</v>
      </c>
      <c r="I14" s="217" t="n"/>
      <c r="J14" s="322">
        <f>SUM(J13:J13)</f>
        <v/>
      </c>
    </row>
    <row r="15" ht="14.25" customFormat="1" customHeight="1" s="33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84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5">
      <c r="A19" s="373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73" t="inlineStr">
        <is>
          <t>маш.-ч</t>
        </is>
      </c>
      <c r="E19" s="230" t="n">
        <v>131.322018</v>
      </c>
      <c r="F19" s="383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5">
      <c r="A20" s="373" t="n">
        <v>4</v>
      </c>
      <c r="B20" s="232" t="inlineStr">
        <is>
          <t>91.01.05-086</t>
        </is>
      </c>
      <c r="C20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3" t="inlineStr">
        <is>
          <t>маш.-ч</t>
        </is>
      </c>
      <c r="E20" s="230" t="n">
        <v>127.427388</v>
      </c>
      <c r="F20" s="383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3" t="n">
        <v>5</v>
      </c>
      <c r="B21" s="232" t="inlineStr">
        <is>
          <t>91.14.03-002</t>
        </is>
      </c>
      <c r="C21" s="381" t="inlineStr">
        <is>
          <t>Автомобиль-самосвал, грузоподъемность до 10 т</t>
        </is>
      </c>
      <c r="D21" s="373" t="inlineStr">
        <is>
          <t>маш.-ч</t>
        </is>
      </c>
      <c r="E21" s="230" t="n">
        <v>136.373825</v>
      </c>
      <c r="F21" s="383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5">
      <c r="A22" s="373" t="n">
        <v>6</v>
      </c>
      <c r="B22" s="232" t="inlineStr">
        <is>
          <t>91.10.05-004</t>
        </is>
      </c>
      <c r="C22" s="381" t="inlineStr">
        <is>
          <t>Трубоукладчики для труб диаметром до 400 мм, грузоподъемность 6,3 т</t>
        </is>
      </c>
      <c r="D22" s="373" t="inlineStr">
        <is>
          <t>маш.-ч</t>
        </is>
      </c>
      <c r="E22" s="230" t="n">
        <v>72.47215</v>
      </c>
      <c r="F22" s="383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3" t="n">
        <v>7</v>
      </c>
      <c r="B23" s="232" t="inlineStr">
        <is>
          <t>91.08.03-009</t>
        </is>
      </c>
      <c r="C23" s="381" t="inlineStr">
        <is>
          <t>Катки самоходные гладкие вибрационные, масса 2,2 т</t>
        </is>
      </c>
      <c r="D23" s="373" t="inlineStr">
        <is>
          <t>маш.-ч</t>
        </is>
      </c>
      <c r="E23" s="230" t="n">
        <v>81.26781800000001</v>
      </c>
      <c r="F23" s="383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5">
      <c r="A24" s="373" t="n">
        <v>8</v>
      </c>
      <c r="B24" s="232" t="inlineStr">
        <is>
          <t>91.01.01-036</t>
        </is>
      </c>
      <c r="C24" s="381" t="inlineStr">
        <is>
          <t>Бульдозеры, мощность 96 кВт (130 л.с.)</t>
        </is>
      </c>
      <c r="D24" s="373" t="inlineStr">
        <is>
          <t>маш.-ч</t>
        </is>
      </c>
      <c r="E24" s="230" t="n">
        <v>78.904128</v>
      </c>
      <c r="F24" s="383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5">
      <c r="A25" s="373" t="n">
        <v>9</v>
      </c>
      <c r="B25" s="232" t="inlineStr">
        <is>
          <t>91.18.01-007</t>
        </is>
      </c>
      <c r="C25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3" t="inlineStr">
        <is>
          <t>маш.-ч</t>
        </is>
      </c>
      <c r="E25" s="230" t="n">
        <v>68.806456</v>
      </c>
      <c r="F25" s="383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5">
      <c r="A26" s="373" t="n">
        <v>10</v>
      </c>
      <c r="B26" s="232" t="inlineStr">
        <is>
          <t>91.01.01-035</t>
        </is>
      </c>
      <c r="C26" s="381" t="inlineStr">
        <is>
          <t>Бульдозеры, мощность 79 кВт (108 л.с.)</t>
        </is>
      </c>
      <c r="D26" s="373" t="inlineStr">
        <is>
          <t>маш.-ч</t>
        </is>
      </c>
      <c r="E26" s="230" t="n">
        <v>45.864662</v>
      </c>
      <c r="F26" s="383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5">
      <c r="A27" s="373" t="n">
        <v>11</v>
      </c>
      <c r="B27" s="232" t="inlineStr">
        <is>
          <t>91.17.04-033</t>
        </is>
      </c>
      <c r="C27" s="381" t="inlineStr">
        <is>
          <t>Агрегаты сварочные двухпостовые для ручной сварки на тракторе, мощность 79 кВт (108 л.с.)</t>
        </is>
      </c>
      <c r="D27" s="373" t="inlineStr">
        <is>
          <t>маш.-ч</t>
        </is>
      </c>
      <c r="E27" s="230" t="n">
        <v>24.4</v>
      </c>
      <c r="F27" s="383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3" t="n">
        <v>12</v>
      </c>
      <c r="B28" s="232" t="inlineStr">
        <is>
          <t>91.06.09-001</t>
        </is>
      </c>
      <c r="C28" s="381" t="inlineStr">
        <is>
          <t>Вышки телескопические 25 м</t>
        </is>
      </c>
      <c r="D28" s="373" t="inlineStr">
        <is>
          <t>маш.-ч</t>
        </is>
      </c>
      <c r="E28" s="230" t="n">
        <v>18.12</v>
      </c>
      <c r="F28" s="383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5">
      <c r="A29" s="373" t="n">
        <v>13</v>
      </c>
      <c r="B29" s="232" t="inlineStr">
        <is>
          <t>91.21.22-438</t>
        </is>
      </c>
      <c r="C29" s="381" t="inlineStr">
        <is>
          <t>Установка передвижная цеолитовая</t>
        </is>
      </c>
      <c r="D29" s="373" t="inlineStr">
        <is>
          <t>маш.-ч</t>
        </is>
      </c>
      <c r="E29" s="230" t="n">
        <v>66.63</v>
      </c>
      <c r="F29" s="383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5">
      <c r="A30" s="373" t="n"/>
      <c r="B30" s="373" t="n"/>
      <c r="C30" s="381" t="inlineStr">
        <is>
          <t>Итого основные машины и механизмы</t>
        </is>
      </c>
      <c r="D30" s="373" t="n"/>
      <c r="E30" s="230" t="n"/>
      <c r="F30" s="322" t="n"/>
      <c r="G30" s="322">
        <f>SUM(G19:G29)</f>
        <v/>
      </c>
      <c r="H30" s="384">
        <f>G30/G89</f>
        <v/>
      </c>
      <c r="I30" s="323" t="n"/>
      <c r="J30" s="322">
        <f>SUM(J19:J29)</f>
        <v/>
      </c>
    </row>
    <row r="31" hidden="1" outlineLevel="1" ht="25.5" customFormat="1" customHeight="1" s="335">
      <c r="A31" s="373" t="n">
        <v>14</v>
      </c>
      <c r="B31" s="232" t="inlineStr">
        <is>
          <t>91.14.02-001</t>
        </is>
      </c>
      <c r="C31" s="381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230" t="n">
        <v>34.090379</v>
      </c>
      <c r="F31" s="383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3" t="n">
        <v>15</v>
      </c>
      <c r="B32" s="232" t="inlineStr">
        <is>
          <t>91.21.18-011</t>
        </is>
      </c>
      <c r="C32" s="381" t="inlineStr">
        <is>
          <t>Маслоподогреватель</t>
        </is>
      </c>
      <c r="D32" s="373" t="inlineStr">
        <is>
          <t>маш.-ч</t>
        </is>
      </c>
      <c r="E32" s="230" t="n">
        <v>51.53</v>
      </c>
      <c r="F32" s="383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3" t="n">
        <v>16</v>
      </c>
      <c r="B33" s="232" t="inlineStr">
        <is>
          <t>91.21.22-432</t>
        </is>
      </c>
      <c r="C33" s="381" t="inlineStr">
        <is>
          <t>Установка вакуумной обработки трансформаторного масла</t>
        </is>
      </c>
      <c r="D33" s="373" t="inlineStr">
        <is>
          <t>маш.-ч</t>
        </is>
      </c>
      <c r="E33" s="230" t="n">
        <v>22.74</v>
      </c>
      <c r="F33" s="383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5">
      <c r="A34" s="373" t="n">
        <v>17</v>
      </c>
      <c r="B34" s="232" t="inlineStr">
        <is>
          <t>91.05.06-012</t>
        </is>
      </c>
      <c r="C34" s="381" t="inlineStr">
        <is>
          <t>Краны на гусеничном ходу, грузоподъемность до 16 т</t>
        </is>
      </c>
      <c r="D34" s="373" t="inlineStr">
        <is>
          <t>маш.-ч</t>
        </is>
      </c>
      <c r="E34" s="230" t="n">
        <v>17.670697</v>
      </c>
      <c r="F34" s="383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3" t="n">
        <v>18</v>
      </c>
      <c r="B35" s="232" t="inlineStr">
        <is>
          <t>91.05.01-017</t>
        </is>
      </c>
      <c r="C35" s="381" t="inlineStr">
        <is>
          <t>Краны башенные, грузоподъемность 8 т</t>
        </is>
      </c>
      <c r="D35" s="373" t="inlineStr">
        <is>
          <t>маш.-ч</t>
        </is>
      </c>
      <c r="E35" s="230" t="n">
        <v>10.164241</v>
      </c>
      <c r="F35" s="383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5">
      <c r="A36" s="373" t="n">
        <v>19</v>
      </c>
      <c r="B36" s="232" t="inlineStr">
        <is>
          <t>91.10.09-012</t>
        </is>
      </c>
      <c r="C36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3" t="inlineStr">
        <is>
          <t>маш.-ч</t>
        </is>
      </c>
      <c r="E36" s="230" t="n">
        <v>29.875</v>
      </c>
      <c r="F36" s="383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3" t="n">
        <v>20</v>
      </c>
      <c r="B37" s="232" t="inlineStr">
        <is>
          <t>91.19.12-021</t>
        </is>
      </c>
      <c r="C37" s="381" t="inlineStr">
        <is>
          <t>Насос вакуумный 3,6 м3/мин</t>
        </is>
      </c>
      <c r="D37" s="373" t="inlineStr">
        <is>
          <t>маш.-ч</t>
        </is>
      </c>
      <c r="E37" s="230" t="n">
        <v>125.2</v>
      </c>
      <c r="F37" s="383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5">
      <c r="A38" s="373" t="n">
        <v>21</v>
      </c>
      <c r="B38" s="232" t="inlineStr">
        <is>
          <t>91.17.04-233</t>
        </is>
      </c>
      <c r="C38" s="381" t="inlineStr">
        <is>
          <t>Установки для сварки ручной дуговой (постоянного тока)</t>
        </is>
      </c>
      <c r="D38" s="373" t="inlineStr">
        <is>
          <t>маш.-ч</t>
        </is>
      </c>
      <c r="E38" s="230" t="n">
        <v>74.70549200000001</v>
      </c>
      <c r="F38" s="383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5">
      <c r="A39" s="373" t="n">
        <v>22</v>
      </c>
      <c r="B39" s="232" t="inlineStr">
        <is>
          <t>91.21.18-031</t>
        </is>
      </c>
      <c r="C39" s="381" t="inlineStr">
        <is>
          <t>Установка «Суховей»</t>
        </is>
      </c>
      <c r="D39" s="373" t="inlineStr">
        <is>
          <t>маш.-ч</t>
        </is>
      </c>
      <c r="E39" s="230" t="n">
        <v>42</v>
      </c>
      <c r="F39" s="383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5">
      <c r="A40" s="373" t="n">
        <v>23</v>
      </c>
      <c r="B40" s="232" t="inlineStr">
        <is>
          <t>91.04.01-021</t>
        </is>
      </c>
      <c r="C40" s="3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3" t="inlineStr">
        <is>
          <t>маш.-ч</t>
        </is>
      </c>
      <c r="E40" s="230" t="n">
        <v>6.3916</v>
      </c>
      <c r="F40" s="383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5">
      <c r="A41" s="373" t="n">
        <v>24</v>
      </c>
      <c r="B41" s="232" t="inlineStr">
        <is>
          <t>91.02.02-002</t>
        </is>
      </c>
      <c r="C41" s="381" t="inlineStr">
        <is>
          <t>Агрегаты копровые без дизель-молота на базе экскаватора 0,65 м3</t>
        </is>
      </c>
      <c r="D41" s="373" t="inlineStr">
        <is>
          <t>маш.-ч</t>
        </is>
      </c>
      <c r="E41" s="230" t="n">
        <v>2.899875</v>
      </c>
      <c r="F41" s="383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3" t="n">
        <v>25</v>
      </c>
      <c r="B42" s="232" t="inlineStr">
        <is>
          <t>91.06.06-042</t>
        </is>
      </c>
      <c r="C42" s="381" t="inlineStr">
        <is>
          <t>Подъемники гидравлические высотой подъема 10 м</t>
        </is>
      </c>
      <c r="D42" s="373" t="inlineStr">
        <is>
          <t>маш.-ч</t>
        </is>
      </c>
      <c r="E42" s="230" t="n">
        <v>13.15391</v>
      </c>
      <c r="F42" s="383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3" t="n">
        <v>26</v>
      </c>
      <c r="B43" s="232" t="inlineStr">
        <is>
          <t>91.21.22-091</t>
        </is>
      </c>
      <c r="C43" s="381" t="inlineStr">
        <is>
          <t>Выпрямитель полупроводниковый для подогрева трансформаторов</t>
        </is>
      </c>
      <c r="D43" s="373" t="inlineStr">
        <is>
          <t>маш.-ч</t>
        </is>
      </c>
      <c r="E43" s="230" t="n">
        <v>90.3</v>
      </c>
      <c r="F43" s="383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3" t="n">
        <v>27</v>
      </c>
      <c r="B44" s="232" t="inlineStr">
        <is>
          <t>91.08.04-021</t>
        </is>
      </c>
      <c r="C44" s="381" t="inlineStr">
        <is>
          <t>Котлы битумные передвижные 400 л</t>
        </is>
      </c>
      <c r="D44" s="373" t="inlineStr">
        <is>
          <t>маш.-ч</t>
        </is>
      </c>
      <c r="E44" s="230" t="n">
        <v>8.43173</v>
      </c>
      <c r="F44" s="383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5">
      <c r="A45" s="373" t="n">
        <v>28</v>
      </c>
      <c r="B45" s="232" t="inlineStr">
        <is>
          <t>91.08.03-018</t>
        </is>
      </c>
      <c r="C45" s="381" t="inlineStr">
        <is>
          <t>Катки дорожные самоходные гладкие 13 т</t>
        </is>
      </c>
      <c r="D45" s="373" t="inlineStr">
        <is>
          <t>маш.-ч</t>
        </is>
      </c>
      <c r="E45" s="230" t="n">
        <v>0.65664</v>
      </c>
      <c r="F45" s="383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3" t="n">
        <v>29</v>
      </c>
      <c r="B46" s="232" t="inlineStr">
        <is>
          <t>91.10.05-005</t>
        </is>
      </c>
      <c r="C46" s="381" t="inlineStr">
        <is>
          <t>Трубоукладчики для труб диаметром до 700 мм грузоподъемностью 12,5 т</t>
        </is>
      </c>
      <c r="D46" s="373" t="inlineStr">
        <is>
          <t>маш.-ч</t>
        </is>
      </c>
      <c r="E46" s="230" t="n">
        <v>1.212675</v>
      </c>
      <c r="F46" s="383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5">
      <c r="A47" s="373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73" t="inlineStr">
        <is>
          <t>маш.-ч</t>
        </is>
      </c>
      <c r="E47" s="230" t="n">
        <v>1.960916</v>
      </c>
      <c r="F47" s="383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5">
      <c r="A48" s="373" t="n">
        <v>31</v>
      </c>
      <c r="B48" s="232" t="inlineStr">
        <is>
          <t>91.02.03-022</t>
        </is>
      </c>
      <c r="C48" s="381" t="inlineStr">
        <is>
          <t>Дизель-молоты 1,8 т</t>
        </is>
      </c>
      <c r="D48" s="373" t="inlineStr">
        <is>
          <t>маш.-ч</t>
        </is>
      </c>
      <c r="E48" s="230" t="n">
        <v>2.899875</v>
      </c>
      <c r="F48" s="383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3" t="n">
        <v>32</v>
      </c>
      <c r="B49" s="232" t="inlineStr">
        <is>
          <t>91.05.05-015</t>
        </is>
      </c>
      <c r="C49" s="381" t="inlineStr">
        <is>
          <t>Краны на автомобильном ходу, грузоподъемность 16 т</t>
        </is>
      </c>
      <c r="D49" s="373" t="inlineStr">
        <is>
          <t>маш.-ч</t>
        </is>
      </c>
      <c r="E49" s="230" t="n">
        <v>1.377836</v>
      </c>
      <c r="F49" s="383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3" t="n">
        <v>33</v>
      </c>
      <c r="B50" s="232" t="inlineStr">
        <is>
          <t>91.16.01-002</t>
        </is>
      </c>
      <c r="C50" s="381" t="inlineStr">
        <is>
          <t>Электростанции передвижные 4 кВт</t>
        </is>
      </c>
      <c r="D50" s="373" t="inlineStr">
        <is>
          <t>маш.-ч</t>
        </is>
      </c>
      <c r="E50" s="230" t="n">
        <v>3.4655</v>
      </c>
      <c r="F50" s="383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5">
      <c r="A51" s="373" t="n">
        <v>34</v>
      </c>
      <c r="B51" s="232" t="inlineStr">
        <is>
          <t>91.15.03-014</t>
        </is>
      </c>
      <c r="C51" s="381" t="inlineStr">
        <is>
          <t>Тракторы на пневмоколесном ходу при работе на других видах строительства 59 кВт (80 л.с.)</t>
        </is>
      </c>
      <c r="D51" s="373" t="inlineStr">
        <is>
          <t>маш.-ч</t>
        </is>
      </c>
      <c r="E51" s="230" t="n">
        <v>1.24</v>
      </c>
      <c r="F51" s="383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5">
      <c r="A52" s="373" t="n">
        <v>35</v>
      </c>
      <c r="B52" s="232" t="inlineStr">
        <is>
          <t>91.06.01-003</t>
        </is>
      </c>
      <c r="C52" s="381" t="inlineStr">
        <is>
          <t>Домкраты гидравлические, грузоподъемность 63-100 т</t>
        </is>
      </c>
      <c r="D52" s="373" t="inlineStr">
        <is>
          <t>маш.-ч</t>
        </is>
      </c>
      <c r="E52" s="230" t="n">
        <v>81.636196</v>
      </c>
      <c r="F52" s="383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5">
      <c r="A53" s="373" t="n">
        <v>36</v>
      </c>
      <c r="B53" s="232" t="inlineStr">
        <is>
          <t>91.08.03-016</t>
        </is>
      </c>
      <c r="C53" s="381" t="inlineStr">
        <is>
          <t>Катки дорожные самоходные гладкие 8 т</t>
        </is>
      </c>
      <c r="D53" s="373" t="inlineStr">
        <is>
          <t>маш.-ч</t>
        </is>
      </c>
      <c r="E53" s="230" t="n">
        <v>0.238606</v>
      </c>
      <c r="F53" s="383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5">
      <c r="A54" s="373" t="n">
        <v>37</v>
      </c>
      <c r="B54" s="232" t="inlineStr">
        <is>
          <t>91.07.08-024</t>
        </is>
      </c>
      <c r="C54" s="381" t="inlineStr">
        <is>
          <t>Растворосмесители передвижные 65 л</t>
        </is>
      </c>
      <c r="D54" s="373" t="inlineStr">
        <is>
          <t>маш.-ч</t>
        </is>
      </c>
      <c r="E54" s="230" t="n">
        <v>3.972379</v>
      </c>
      <c r="F54" s="383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5">
      <c r="A55" s="373" t="n">
        <v>38</v>
      </c>
      <c r="B55" s="232" t="inlineStr">
        <is>
          <t>91.21.01-014</t>
        </is>
      </c>
      <c r="C55" s="3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3" t="inlineStr">
        <is>
          <t>маш.-ч</t>
        </is>
      </c>
      <c r="E55" s="230" t="n">
        <v>7.8678</v>
      </c>
      <c r="F55" s="383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5">
      <c r="A56" s="373" t="n">
        <v>39</v>
      </c>
      <c r="B56" s="232" t="inlineStr">
        <is>
          <t>91.21.18-051</t>
        </is>
      </c>
      <c r="C56" s="381" t="inlineStr">
        <is>
          <t>Шкаф сушильный</t>
        </is>
      </c>
      <c r="D56" s="373" t="inlineStr">
        <is>
          <t>маш.-ч</t>
        </is>
      </c>
      <c r="E56" s="230" t="n">
        <v>16.24</v>
      </c>
      <c r="F56" s="383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3" t="n">
        <v>40</v>
      </c>
      <c r="B57" s="232" t="n">
        <v>331305</v>
      </c>
      <c r="C57" s="381" t="inlineStr">
        <is>
          <t>Пылесосы промышленные</t>
        </is>
      </c>
      <c r="D57" s="373" t="inlineStr">
        <is>
          <t>маш.-ч</t>
        </is>
      </c>
      <c r="E57" s="230" t="n">
        <v>14.57</v>
      </c>
      <c r="F57" s="383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5">
      <c r="A58" s="373" t="n">
        <v>41</v>
      </c>
      <c r="B58" s="232" t="n">
        <v>120902</v>
      </c>
      <c r="C58" s="381" t="inlineStr">
        <is>
          <t>Катки дорожные самоходные вибрационные типа DYNAPAC, HAMM, BOMAG, 2,2 т</t>
        </is>
      </c>
      <c r="D58" s="373" t="inlineStr">
        <is>
          <t>маш.-ч</t>
        </is>
      </c>
      <c r="E58" s="230" t="n">
        <v>0.46592</v>
      </c>
      <c r="F58" s="383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5">
      <c r="A59" s="373" t="n">
        <v>42</v>
      </c>
      <c r="B59" s="232" t="inlineStr">
        <is>
          <t>91.04.01-032</t>
        </is>
      </c>
      <c r="C59" s="381" t="inlineStr">
        <is>
          <t>Машины бурильно-крановые на тракторе 66 кВт (90 л.с.), глубина бурения 1,5-3 м</t>
        </is>
      </c>
      <c r="D59" s="373" t="inlineStr">
        <is>
          <t>маш.-ч</t>
        </is>
      </c>
      <c r="E59" s="230" t="n">
        <v>0.2471</v>
      </c>
      <c r="F59" s="383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3" t="n">
        <v>43</v>
      </c>
      <c r="B60" s="232" t="inlineStr">
        <is>
          <t>91.08.09-023</t>
        </is>
      </c>
      <c r="C60" s="381" t="inlineStr">
        <is>
          <t>Трамбовки пневматические при работе от передвижных компрессорных станций</t>
        </is>
      </c>
      <c r="D60" s="373" t="inlineStr">
        <is>
          <t>маш.-ч</t>
        </is>
      </c>
      <c r="E60" s="230" t="n">
        <v>59.952333</v>
      </c>
      <c r="F60" s="383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3" t="n">
        <v>44</v>
      </c>
      <c r="B61" s="232" t="n">
        <v>31910</v>
      </c>
      <c r="C61" s="381" t="inlineStr">
        <is>
          <t>Люлька</t>
        </is>
      </c>
      <c r="D61" s="373" t="inlineStr">
        <is>
          <t>маш.-ч</t>
        </is>
      </c>
      <c r="E61" s="230" t="n">
        <v>0.6032</v>
      </c>
      <c r="F61" s="383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3" t="n">
        <v>45</v>
      </c>
      <c r="B62" s="232" t="inlineStr">
        <is>
          <t>91.07.04-001</t>
        </is>
      </c>
      <c r="C62" s="381" t="inlineStr">
        <is>
          <t>Вибратор глубинный</t>
        </is>
      </c>
      <c r="D62" s="373" t="inlineStr">
        <is>
          <t>маш.-ч</t>
        </is>
      </c>
      <c r="E62" s="230" t="n">
        <v>12.703987</v>
      </c>
      <c r="F62" s="383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3" t="n">
        <v>46</v>
      </c>
      <c r="B63" s="232" t="inlineStr">
        <is>
          <t>91.19.02-002</t>
        </is>
      </c>
      <c r="C63" s="381" t="inlineStr">
        <is>
          <t>Маслонасосы шестеренные, производительность м3/час 2,3</t>
        </is>
      </c>
      <c r="D63" s="373" t="inlineStr">
        <is>
          <t>маш.-ч</t>
        </is>
      </c>
      <c r="E63" s="230" t="n">
        <v>21.53</v>
      </c>
      <c r="F63" s="383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5">
      <c r="A64" s="373" t="n">
        <v>47</v>
      </c>
      <c r="B64" s="232" t="inlineStr">
        <is>
          <t>91.13.01-038</t>
        </is>
      </c>
      <c r="C64" s="381" t="inlineStr">
        <is>
          <t>Машины поливомоечные 6000 л</t>
        </is>
      </c>
      <c r="D64" s="373" t="inlineStr">
        <is>
          <t>маш.-ч</t>
        </is>
      </c>
      <c r="E64" s="230" t="n">
        <v>0.165031</v>
      </c>
      <c r="F64" s="383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5">
      <c r="A65" s="373" t="n">
        <v>48</v>
      </c>
      <c r="B65" s="232" t="inlineStr">
        <is>
          <t>91.19.10-031</t>
        </is>
      </c>
      <c r="C65" s="381" t="inlineStr">
        <is>
          <t>Станция насосная для привода гидродомкратов</t>
        </is>
      </c>
      <c r="D65" s="373" t="inlineStr">
        <is>
          <t>маш.-ч</t>
        </is>
      </c>
      <c r="E65" s="230" t="n">
        <v>9.050000000000001</v>
      </c>
      <c r="F65" s="383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3" t="n">
        <v>49</v>
      </c>
      <c r="B66" s="232" t="inlineStr">
        <is>
          <t>91.08.03-015</t>
        </is>
      </c>
      <c r="C66" s="381" t="inlineStr">
        <is>
          <t>Катки дорожные самоходные гладкие 5 т</t>
        </is>
      </c>
      <c r="D66" s="373" t="inlineStr">
        <is>
          <t>маш.-ч</t>
        </is>
      </c>
      <c r="E66" s="230" t="n">
        <v>0.07842399999999999</v>
      </c>
      <c r="F66" s="383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3" t="n">
        <v>50</v>
      </c>
      <c r="B67" s="232" t="inlineStr">
        <is>
          <t>91.01.02-004</t>
        </is>
      </c>
      <c r="C67" s="381" t="inlineStr">
        <is>
          <t>Автогрейдеры среднего типа 99 кВт (135 л.с.)</t>
        </is>
      </c>
      <c r="D67" s="373" t="inlineStr">
        <is>
          <t>маш.-ч</t>
        </is>
      </c>
      <c r="E67" s="230" t="n">
        <v>0.111723</v>
      </c>
      <c r="F67" s="383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3" t="n">
        <v>51</v>
      </c>
      <c r="B68" s="232" t="inlineStr">
        <is>
          <t>91.14.04-001</t>
        </is>
      </c>
      <c r="C68" s="381" t="inlineStr">
        <is>
          <t>Тягачи седельные, грузоподъемность 12 т</t>
        </is>
      </c>
      <c r="D68" s="373" t="inlineStr">
        <is>
          <t>маш.-ч</t>
        </is>
      </c>
      <c r="E68" s="230" t="n">
        <v>0.123025</v>
      </c>
      <c r="F68" s="383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5">
      <c r="A69" s="373" t="n">
        <v>52</v>
      </c>
      <c r="B69" s="232" t="inlineStr">
        <is>
          <t>91.06.06-048</t>
        </is>
      </c>
      <c r="C69" s="381" t="inlineStr">
        <is>
          <t>Подъемники грузоподъемностью до 500 кг одномачтовые, высота подъема 45 м</t>
        </is>
      </c>
      <c r="D69" s="373" t="inlineStr">
        <is>
          <t>маш.-ч</t>
        </is>
      </c>
      <c r="E69" s="230" t="n">
        <v>0.380587</v>
      </c>
      <c r="F69" s="383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5">
      <c r="A70" s="373" t="n">
        <v>53</v>
      </c>
      <c r="B70" s="232" t="n">
        <v>330301</v>
      </c>
      <c r="C70" s="381" t="inlineStr">
        <is>
          <t>Машины шлифовальные электрические</t>
        </is>
      </c>
      <c r="D70" s="373" t="inlineStr">
        <is>
          <t>маш.-ч</t>
        </is>
      </c>
      <c r="E70" s="230" t="n">
        <v>1.463807</v>
      </c>
      <c r="F70" s="383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3" t="n">
        <v>54</v>
      </c>
      <c r="B71" s="232" t="inlineStr">
        <is>
          <t>91.17.04-171</t>
        </is>
      </c>
      <c r="C71" s="381" t="inlineStr">
        <is>
          <t>Преобразователи сварочные с номинальным сварочным током 315-500 А</t>
        </is>
      </c>
      <c r="D71" s="373" t="inlineStr">
        <is>
          <t>маш.-ч</t>
        </is>
      </c>
      <c r="E71" s="230" t="n">
        <v>0.458008</v>
      </c>
      <c r="F71" s="383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3" t="n">
        <v>55</v>
      </c>
      <c r="B72" s="232" t="inlineStr">
        <is>
          <t>91.07.04-002</t>
        </is>
      </c>
      <c r="C72" s="381" t="inlineStr">
        <is>
          <t>Вибратор поверхностный</t>
        </is>
      </c>
      <c r="D72" s="373" t="inlineStr">
        <is>
          <t>маш.-ч</t>
        </is>
      </c>
      <c r="E72" s="230" t="n">
        <v>11.184151</v>
      </c>
      <c r="F72" s="383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5">
      <c r="A73" s="373" t="n">
        <v>56</v>
      </c>
      <c r="B73" s="232" t="inlineStr">
        <is>
          <t>91.14.03-001</t>
        </is>
      </c>
      <c r="C73" s="381" t="inlineStr">
        <is>
          <t>Автомобиль-самосвал, грузоподъемность до 7 т</t>
        </is>
      </c>
      <c r="D73" s="373" t="inlineStr">
        <is>
          <t>маш.-ч</t>
        </is>
      </c>
      <c r="E73" s="230" t="n">
        <v>0.04136</v>
      </c>
      <c r="F73" s="383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5">
      <c r="A74" s="373" t="n">
        <v>57</v>
      </c>
      <c r="B74" s="232" t="inlineStr">
        <is>
          <t>91.08.07-011</t>
        </is>
      </c>
      <c r="C74" s="381" t="inlineStr">
        <is>
          <t>Распределители каменной мелочи</t>
        </is>
      </c>
      <c r="D74" s="373" t="inlineStr">
        <is>
          <t>маш.-ч</t>
        </is>
      </c>
      <c r="E74" s="230" t="n">
        <v>0.0312</v>
      </c>
      <c r="F74" s="383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5">
      <c r="A75" s="373" t="n">
        <v>58</v>
      </c>
      <c r="B75" s="232" t="inlineStr">
        <is>
          <t>91.17.04-042</t>
        </is>
      </c>
      <c r="C75" s="381" t="inlineStr">
        <is>
          <t>Аппарат для газовой сварки и резки</t>
        </is>
      </c>
      <c r="D75" s="373" t="inlineStr">
        <is>
          <t>маш.-ч</t>
        </is>
      </c>
      <c r="E75" s="230" t="n">
        <v>2.809985</v>
      </c>
      <c r="F75" s="383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5">
      <c r="A76" s="373" t="n">
        <v>59</v>
      </c>
      <c r="B76" s="232" t="inlineStr">
        <is>
          <t>91.15.02-024</t>
        </is>
      </c>
      <c r="C76" s="381" t="inlineStr">
        <is>
          <t>Тракторы на гусеничном ходу при работе на других видах строительства 79 кВт (108 л.с.)</t>
        </is>
      </c>
      <c r="D76" s="373" t="inlineStr">
        <is>
          <t>маш.-ч</t>
        </is>
      </c>
      <c r="E76" s="230" t="n">
        <v>0.03456</v>
      </c>
      <c r="F76" s="383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5">
      <c r="A77" s="373" t="n">
        <v>60</v>
      </c>
      <c r="B77" s="232" t="inlineStr">
        <is>
          <t>91.06.03-062</t>
        </is>
      </c>
      <c r="C77" s="381" t="inlineStr">
        <is>
          <t>Лебедки электрические тяговым усилием до 31,39 кН (3,2 т)</t>
        </is>
      </c>
      <c r="D77" s="373" t="inlineStr">
        <is>
          <t>маш.-ч</t>
        </is>
      </c>
      <c r="E77" s="230" t="n">
        <v>0.315</v>
      </c>
      <c r="F77" s="383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5">
      <c r="A78" s="373" t="n">
        <v>61</v>
      </c>
      <c r="B78" s="232" t="inlineStr">
        <is>
          <t>91.08.09-001</t>
        </is>
      </c>
      <c r="C78" s="381" t="inlineStr">
        <is>
          <t>Виброплита с двигателем внутреннего сгорания</t>
        </is>
      </c>
      <c r="D78" s="373" t="inlineStr">
        <is>
          <t>маш.-ч</t>
        </is>
      </c>
      <c r="E78" s="230" t="n">
        <v>0.031773</v>
      </c>
      <c r="F78" s="383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5">
      <c r="A79" s="373" t="n">
        <v>62</v>
      </c>
      <c r="B79" s="232" t="inlineStr">
        <is>
          <t>91.14.05-011</t>
        </is>
      </c>
      <c r="C79" s="381" t="inlineStr">
        <is>
          <t>Полуприцепы общего назначения, грузоподъемность 12 т</t>
        </is>
      </c>
      <c r="D79" s="373" t="inlineStr">
        <is>
          <t>маш.-ч</t>
        </is>
      </c>
      <c r="E79" s="230" t="n">
        <v>0.123025</v>
      </c>
      <c r="F79" s="383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5">
      <c r="A80" s="373" t="n">
        <v>63</v>
      </c>
      <c r="B80" s="232" t="n">
        <v>331532</v>
      </c>
      <c r="C80" s="381" t="inlineStr">
        <is>
          <t>Пила цепная электрическая</t>
        </is>
      </c>
      <c r="D80" s="373" t="inlineStr">
        <is>
          <t>маш.-ч</t>
        </is>
      </c>
      <c r="E80" s="230" t="n">
        <v>0.430513</v>
      </c>
      <c r="F80" s="383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5">
      <c r="A81" s="373" t="n">
        <v>64</v>
      </c>
      <c r="B81" s="232" t="inlineStr">
        <is>
          <t>91.21.01-012</t>
        </is>
      </c>
      <c r="C81" s="381" t="inlineStr">
        <is>
          <t>Агрегаты окрасочные высокого давления для окраски поверхностей конструкций мощностью 1 кВт</t>
        </is>
      </c>
      <c r="D81" s="373" t="inlineStr">
        <is>
          <t>маш.-ч</t>
        </is>
      </c>
      <c r="E81" s="230" t="n">
        <v>0.06249</v>
      </c>
      <c r="F81" s="383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5">
      <c r="A82" s="373" t="n">
        <v>65</v>
      </c>
      <c r="B82" s="232" t="inlineStr">
        <is>
          <t>91.05.02-005</t>
        </is>
      </c>
      <c r="C82" s="381" t="inlineStr">
        <is>
          <t>Краны козловые при работе на монтаже технологического оборудования 32 т</t>
        </is>
      </c>
      <c r="D82" s="373" t="inlineStr">
        <is>
          <t>маш.-ч</t>
        </is>
      </c>
      <c r="E82" s="230" t="n">
        <v>0.003333</v>
      </c>
      <c r="F82" s="383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5">
      <c r="A83" s="373" t="n">
        <v>66</v>
      </c>
      <c r="B83" s="232" t="inlineStr">
        <is>
          <t>91.12.06-012</t>
        </is>
      </c>
      <c r="C83" s="381" t="inlineStr">
        <is>
          <t>Рыхлители прицепные (без трактора)</t>
        </is>
      </c>
      <c r="D83" s="373" t="inlineStr">
        <is>
          <t>маш.-ч</t>
        </is>
      </c>
      <c r="E83" s="230" t="n">
        <v>0.03456</v>
      </c>
      <c r="F83" s="383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5">
      <c r="A84" s="373" t="n">
        <v>67</v>
      </c>
      <c r="B84" s="232" t="inlineStr">
        <is>
          <t>91.08.02-002</t>
        </is>
      </c>
      <c r="C84" s="381" t="inlineStr">
        <is>
          <t>Автогудронаторы 7000 л</t>
        </is>
      </c>
      <c r="D84" s="373" t="inlineStr">
        <is>
          <t>маш.-ч</t>
        </is>
      </c>
      <c r="E84" s="230" t="n">
        <v>0.002205</v>
      </c>
      <c r="F84" s="383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5">
      <c r="A85" s="373" t="n">
        <v>68</v>
      </c>
      <c r="B85" s="232" t="inlineStr">
        <is>
          <t>91.06.03-055</t>
        </is>
      </c>
      <c r="C85" s="381" t="inlineStr">
        <is>
          <t>Лебедки электрические тяговым усилием 19,62 кН (2 т)</t>
        </is>
      </c>
      <c r="D85" s="373" t="inlineStr">
        <is>
          <t>маш.-ч</t>
        </is>
      </c>
      <c r="E85" s="230" t="n">
        <v>0.022464</v>
      </c>
      <c r="F85" s="383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5">
      <c r="A86" s="373" t="n">
        <v>69</v>
      </c>
      <c r="B86" s="232" t="inlineStr">
        <is>
          <t>91.13.01-051</t>
        </is>
      </c>
      <c r="C86" s="381" t="inlineStr">
        <is>
          <t>Трактор с щетками дорожными навесными</t>
        </is>
      </c>
      <c r="D86" s="373" t="inlineStr">
        <is>
          <t>маш.-ч</t>
        </is>
      </c>
      <c r="E86" s="230" t="n">
        <v>0.002056</v>
      </c>
      <c r="F86" s="383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5">
      <c r="A87" s="373" t="n">
        <v>70</v>
      </c>
      <c r="B87" s="232" t="n">
        <v>41400</v>
      </c>
      <c r="C87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3" t="inlineStr">
        <is>
          <t>маш.-ч</t>
        </is>
      </c>
      <c r="E87" s="230" t="n">
        <v>0.018568</v>
      </c>
      <c r="F87" s="383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5">
      <c r="A88" s="373" t="n"/>
      <c r="B88" s="373" t="n"/>
      <c r="C88" s="381" t="inlineStr">
        <is>
          <t>Итого прочие машины и механизмы</t>
        </is>
      </c>
      <c r="D88" s="373" t="n"/>
      <c r="E88" s="382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5">
      <c r="A89" s="373" t="n"/>
      <c r="B89" s="373" t="n"/>
      <c r="C89" s="363" t="inlineStr">
        <is>
          <t>Итого по разделу «Машины и механизмы»</t>
        </is>
      </c>
      <c r="D89" s="373" t="n"/>
      <c r="E89" s="382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5">
      <c r="A90" s="373" t="n"/>
      <c r="B90" s="363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3" t="n"/>
      <c r="B91" s="381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5" t="n"/>
      <c r="L91" s="335" t="n"/>
    </row>
    <row r="92" ht="25.5" customFormat="1" customHeight="1" s="335">
      <c r="A92" s="373" t="n">
        <v>71</v>
      </c>
      <c r="B92" s="373" t="inlineStr">
        <is>
          <t>БЦ.8.281</t>
        </is>
      </c>
      <c r="C92" s="381" t="inlineStr">
        <is>
          <t>Трансформатор, двухобмоточный масляный 500 кВ 250 МВА</t>
        </is>
      </c>
      <c r="D92" s="373" t="inlineStr">
        <is>
          <t>шт.</t>
        </is>
      </c>
      <c r="E92" s="320" t="n">
        <v>1</v>
      </c>
      <c r="F92" s="383">
        <f>ROUND(I92/Прил.10!$D$14,2)</f>
        <v/>
      </c>
      <c r="G92" s="322">
        <f>ROUND(E92*F92,2)</f>
        <v/>
      </c>
      <c r="H92" s="315">
        <f>G92/$G$97</f>
        <v/>
      </c>
      <c r="I92" s="322" t="n">
        <v>443396226.42</v>
      </c>
      <c r="J92" s="322">
        <f>ROUND(I92*E92,2)</f>
        <v/>
      </c>
    </row>
    <row r="93">
      <c r="A93" s="373" t="n"/>
      <c r="B93" s="373" t="n"/>
      <c r="C93" s="381" t="inlineStr">
        <is>
          <t>Итого основное оборудование</t>
        </is>
      </c>
      <c r="D93" s="373" t="n"/>
      <c r="E93" s="320" t="n"/>
      <c r="F93" s="383" t="n"/>
      <c r="G93" s="322">
        <f>G92</f>
        <v/>
      </c>
      <c r="H93" s="315">
        <f>G93/$G$97</f>
        <v/>
      </c>
      <c r="I93" s="323" t="n"/>
      <c r="J93" s="322">
        <f>J92</f>
        <v/>
      </c>
      <c r="K93" s="335" t="n"/>
      <c r="L93" s="335" t="n"/>
    </row>
    <row r="94" hidden="1" outlineLevel="1" ht="25.5" customFormat="1" customHeight="1" s="335">
      <c r="A94" s="373" t="n">
        <v>72</v>
      </c>
      <c r="B94" s="373" t="inlineStr">
        <is>
          <t>БЦ.60.66</t>
        </is>
      </c>
      <c r="C94" s="381" t="inlineStr">
        <is>
          <t>Ограничитель перенапряжения 500 кВ</t>
        </is>
      </c>
      <c r="D94" s="373" t="inlineStr">
        <is>
          <t>1-ф компл.</t>
        </is>
      </c>
      <c r="E94" s="320" t="n">
        <v>3</v>
      </c>
      <c r="F94" s="383">
        <f>ROUND(I94/Прил.10!$D$14,2)</f>
        <v/>
      </c>
      <c r="G94" s="322">
        <f>ROUND(E94*F94,2)</f>
        <v/>
      </c>
      <c r="H94" s="315">
        <f>G94/$G$97</f>
        <v/>
      </c>
      <c r="I94" s="322" t="n">
        <v>1226400</v>
      </c>
      <c r="J94" s="322">
        <f>ROUND(I94*E94,2)</f>
        <v/>
      </c>
    </row>
    <row r="95" hidden="1" outlineLevel="1" ht="14.25" customFormat="1" customHeight="1" s="335">
      <c r="A95" s="373" t="n">
        <v>73</v>
      </c>
      <c r="B95" s="373" t="inlineStr">
        <is>
          <t>БЦ.60.28</t>
        </is>
      </c>
      <c r="C95" s="381" t="inlineStr">
        <is>
          <t>Ограничитель перенапряжений 10 кВ</t>
        </is>
      </c>
      <c r="D95" s="373" t="inlineStr">
        <is>
          <t>1-ф компл.</t>
        </is>
      </c>
      <c r="E95" s="320" t="n">
        <v>3</v>
      </c>
      <c r="F95" s="383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7">
      <c r="A96" s="373" t="n"/>
      <c r="B96" s="373" t="n"/>
      <c r="C96" s="381" t="inlineStr">
        <is>
          <t>Итого прочее оборудование</t>
        </is>
      </c>
      <c r="D96" s="373" t="n"/>
      <c r="E96" s="230" t="n"/>
      <c r="F96" s="383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5" t="n"/>
      <c r="L96" s="335" t="n"/>
    </row>
    <row r="97">
      <c r="A97" s="373" t="n"/>
      <c r="B97" s="373" t="n"/>
      <c r="C97" s="363" t="inlineStr">
        <is>
          <t>Итого по разделу «Оборудование»</t>
        </is>
      </c>
      <c r="D97" s="373" t="n"/>
      <c r="E97" s="382" t="n"/>
      <c r="F97" s="383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5" t="n"/>
      <c r="L97" s="335" t="n"/>
    </row>
    <row r="98" ht="25.5" customHeight="1" s="327">
      <c r="A98" s="373" t="n"/>
      <c r="B98" s="373" t="n"/>
      <c r="C98" s="381" t="inlineStr">
        <is>
          <t>в том числе технологическое оборудование</t>
        </is>
      </c>
      <c r="D98" s="373" t="n"/>
      <c r="E98" s="320" t="n"/>
      <c r="F98" s="383" t="n"/>
      <c r="G98" s="322">
        <f>'Прил.6 Расчет ОБ'!G15</f>
        <v/>
      </c>
      <c r="H98" s="384" t="n"/>
      <c r="I98" s="323" t="n"/>
      <c r="J98" s="322">
        <f>J97</f>
        <v/>
      </c>
      <c r="K98" s="335" t="n"/>
      <c r="L98" s="335" t="n"/>
    </row>
    <row r="99" ht="14.25" customFormat="1" customHeight="1" s="335">
      <c r="A99" s="373" t="n"/>
      <c r="B99" s="363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5">
      <c r="A100" s="374" t="n"/>
      <c r="B100" s="377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5">
      <c r="A101" s="373" t="n">
        <v>74</v>
      </c>
      <c r="B101" s="373" t="inlineStr">
        <is>
          <t>23.6.02.01-0036</t>
        </is>
      </c>
      <c r="C101" s="38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3" t="inlineStr">
        <is>
          <t>м</t>
        </is>
      </c>
      <c r="E101" s="320" t="n">
        <v>1050</v>
      </c>
      <c r="F101" s="383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5">
      <c r="A102" s="373" t="n">
        <v>75</v>
      </c>
      <c r="B102" s="373" t="inlineStr">
        <is>
          <t>23.6.02.03-0008</t>
        </is>
      </c>
      <c r="C102" s="381" t="inlineStr">
        <is>
          <t>Трубы чугунные напорные раструбные, номинальный диаметр 300 мм, толщина стенки 11,9 мм</t>
        </is>
      </c>
      <c r="D102" s="373" t="inlineStr">
        <is>
          <t>м</t>
        </is>
      </c>
      <c r="E102" s="320" t="n">
        <v>525</v>
      </c>
      <c r="F102" s="383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5">
      <c r="A103" s="373" t="n">
        <v>76</v>
      </c>
      <c r="B103" s="373" t="inlineStr">
        <is>
          <t>18.1.05.03-0005</t>
        </is>
      </c>
      <c r="C103" s="38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3" t="inlineStr">
        <is>
          <t>шт.</t>
        </is>
      </c>
      <c r="E103" s="320" t="n">
        <v>12</v>
      </c>
      <c r="F103" s="383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5">
      <c r="A104" s="373" t="n">
        <v>77</v>
      </c>
      <c r="B104" s="373" t="inlineStr">
        <is>
          <t>08.4.03.03-0035</t>
        </is>
      </c>
      <c r="C104" s="381" t="inlineStr">
        <is>
          <t>Сталь арматурная, горячекатаная, периодического профиля, класс А-III, диаметр 20-22 мм</t>
        </is>
      </c>
      <c r="D104" s="373" t="inlineStr">
        <is>
          <t>т</t>
        </is>
      </c>
      <c r="E104" s="320" t="n">
        <v>10.005476</v>
      </c>
      <c r="F104" s="383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5">
      <c r="A105" s="373" t="n">
        <v>78</v>
      </c>
      <c r="B105" s="373" t="inlineStr">
        <is>
          <t>22.2.01.07-0001</t>
        </is>
      </c>
      <c r="C105" s="381" t="inlineStr">
        <is>
          <t>Опора шинная ШО-110.II-УХЛ1</t>
        </is>
      </c>
      <c r="D105" s="373" t="inlineStr">
        <is>
          <t>шт.</t>
        </is>
      </c>
      <c r="E105" s="320" t="n">
        <v>7</v>
      </c>
      <c r="F105" s="383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5">
      <c r="A106" s="373" t="n">
        <v>79</v>
      </c>
      <c r="B106" s="373" t="inlineStr">
        <is>
          <t>20.5.04.05-0001</t>
        </is>
      </c>
      <c r="C106" s="381" t="inlineStr">
        <is>
          <t>Зажим ответвительный ОА-400-1</t>
        </is>
      </c>
      <c r="D106" s="373" t="inlineStr">
        <is>
          <t>100 шт.</t>
        </is>
      </c>
      <c r="E106" s="320" t="n">
        <v>6</v>
      </c>
      <c r="F106" s="383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5">
      <c r="A107" s="373" t="n">
        <v>80</v>
      </c>
      <c r="B107" s="373" t="inlineStr">
        <is>
          <t>04.1.02.05-0048</t>
        </is>
      </c>
      <c r="C107" s="381" t="inlineStr">
        <is>
          <t>Смеси бетонные тяжелого бетона (БСТ), крупность заполнителя 20 мм, класс В30 (М400)</t>
        </is>
      </c>
      <c r="D107" s="373" t="inlineStr">
        <is>
          <t>м3</t>
        </is>
      </c>
      <c r="E107" s="320" t="n">
        <v>30.24539</v>
      </c>
      <c r="F107" s="383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5">
      <c r="A108" s="373" t="n">
        <v>81</v>
      </c>
      <c r="B108" s="373" t="inlineStr">
        <is>
          <t>04.3.02.09-0821</t>
        </is>
      </c>
      <c r="C108" s="381" t="inlineStr">
        <is>
          <t>Смесь сухая: гидроизоляционная проникающая капиллярная марка "Пенетрон"</t>
        </is>
      </c>
      <c r="D108" s="373" t="inlineStr">
        <is>
          <t>кг</t>
        </is>
      </c>
      <c r="E108" s="320" t="n">
        <v>364.3915</v>
      </c>
      <c r="F108" s="383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5">
      <c r="A109" s="373" t="n">
        <v>82</v>
      </c>
      <c r="B109" s="373" t="inlineStr">
        <is>
          <t>05.1.01.09-0056</t>
        </is>
      </c>
      <c r="C109" s="381" t="inlineStr">
        <is>
          <t>Кольцо стеновое смотровых колодцев КС10.9, бетон B15 (М200), объем 0,24 м3, расход арматуры 5,66 кг</t>
        </is>
      </c>
      <c r="D109" s="373" t="inlineStr">
        <is>
          <t>шт.</t>
        </is>
      </c>
      <c r="E109" s="320" t="n">
        <v>58</v>
      </c>
      <c r="F109" s="383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5">
      <c r="A110" s="373" t="n">
        <v>83</v>
      </c>
      <c r="B110" s="373" t="inlineStr">
        <is>
          <t>20.1.01.02-0054</t>
        </is>
      </c>
      <c r="C110" s="381" t="inlineStr">
        <is>
          <t>Зажим аппаратный прессуемый: А2А-400-2</t>
        </is>
      </c>
      <c r="D110" s="373" t="inlineStr">
        <is>
          <t>100 шт.</t>
        </is>
      </c>
      <c r="E110" s="320" t="n">
        <v>4</v>
      </c>
      <c r="F110" s="383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5">
      <c r="A111" s="373" t="n">
        <v>84</v>
      </c>
      <c r="B111" s="373" t="inlineStr">
        <is>
          <t>05.1.01.09-0002</t>
        </is>
      </c>
      <c r="C111" s="381" t="inlineStr">
        <is>
          <t>Кольцо для колодцев сборное железобетонное, диаметр 1000 мм</t>
        </is>
      </c>
      <c r="D111" s="373" t="inlineStr">
        <is>
          <t>м</t>
        </is>
      </c>
      <c r="E111" s="320" t="n">
        <v>31.02913</v>
      </c>
      <c r="F111" s="383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5">
      <c r="A112" s="373" t="n">
        <v>85</v>
      </c>
      <c r="B112" s="373" t="inlineStr">
        <is>
          <t>20.1.01.02-0066</t>
        </is>
      </c>
      <c r="C112" s="381" t="inlineStr">
        <is>
          <t>Зажим аппаратный прессуемый: А4А-300-2</t>
        </is>
      </c>
      <c r="D112" s="373" t="inlineStr">
        <is>
          <t>100 шт.</t>
        </is>
      </c>
      <c r="E112" s="320" t="n">
        <v>3</v>
      </c>
      <c r="F112" s="383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5">
      <c r="A113" s="375" t="n"/>
      <c r="B113" s="239" t="n"/>
      <c r="C113" s="240" t="inlineStr">
        <is>
          <t>Итого основные материалы</t>
        </is>
      </c>
      <c r="D113" s="375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5">
      <c r="A114" s="373" t="n">
        <v>86</v>
      </c>
      <c r="B114" s="373" t="inlineStr">
        <is>
          <t>08.4.03.03-0032</t>
        </is>
      </c>
      <c r="C114" s="381" t="inlineStr">
        <is>
          <t>Сталь арматурная, горячекатаная, периодического профиля, класс А-III, диаметр 12 мм</t>
        </is>
      </c>
      <c r="D114" s="373" t="inlineStr">
        <is>
          <t>т</t>
        </is>
      </c>
      <c r="E114" s="320" t="n">
        <v>2.432871</v>
      </c>
      <c r="F114" s="383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5">
      <c r="A115" s="373" t="n">
        <v>87</v>
      </c>
      <c r="B115" s="373" t="inlineStr">
        <is>
          <t>08.1.02.06-0043</t>
        </is>
      </c>
      <c r="C115" s="381" t="inlineStr">
        <is>
          <t>Люк чугунный тяжелый</t>
        </is>
      </c>
      <c r="D115" s="373" t="inlineStr">
        <is>
          <t>шт.</t>
        </is>
      </c>
      <c r="E115" s="320" t="n">
        <v>32</v>
      </c>
      <c r="F115" s="383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3" t="n">
        <v>88</v>
      </c>
      <c r="B116" s="373" t="inlineStr">
        <is>
          <t>04.1.02.01-0010</t>
        </is>
      </c>
      <c r="C116" s="381" t="inlineStr">
        <is>
          <t>Смеси бетонные мелкозернистого бетона (БСМ), класс В30 (М400)</t>
        </is>
      </c>
      <c r="D116" s="373" t="inlineStr">
        <is>
          <t>м3</t>
        </is>
      </c>
      <c r="E116" s="320" t="n">
        <v>20.6248</v>
      </c>
      <c r="F116" s="383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3" t="n">
        <v>89</v>
      </c>
      <c r="B117" s="373" t="inlineStr">
        <is>
          <t>18.1.06.07-0011</t>
        </is>
      </c>
      <c r="C117" s="38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3" t="inlineStr">
        <is>
          <t>шт.</t>
        </is>
      </c>
      <c r="E117" s="320" t="n">
        <v>4</v>
      </c>
      <c r="F117" s="383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5">
      <c r="A118" s="373" t="n">
        <v>90</v>
      </c>
      <c r="B118" s="373" t="inlineStr">
        <is>
          <t>23.6.02.03-0006</t>
        </is>
      </c>
      <c r="C118" s="381" t="inlineStr">
        <is>
          <t>Трубы чугунные напорные раструбные, номинальный диаметр 200 мм, толщина стенки 10,1 мм</t>
        </is>
      </c>
      <c r="D118" s="373" t="inlineStr">
        <is>
          <t>м</t>
        </is>
      </c>
      <c r="E118" s="320" t="n">
        <v>40</v>
      </c>
      <c r="F118" s="383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5">
      <c r="A119" s="373" t="n">
        <v>91</v>
      </c>
      <c r="B119" s="373" t="inlineStr">
        <is>
          <t>103-8046</t>
        </is>
      </c>
      <c r="C119" s="38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3" t="inlineStr">
        <is>
          <t>м</t>
        </is>
      </c>
      <c r="E119" s="320" t="n">
        <v>80</v>
      </c>
      <c r="F119" s="383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5">
      <c r="A120" s="373" t="n">
        <v>92</v>
      </c>
      <c r="B120" s="373" t="inlineStr">
        <is>
          <t>01.7.07.29-0031</t>
        </is>
      </c>
      <c r="C120" s="381" t="inlineStr">
        <is>
          <t>Каболка</t>
        </is>
      </c>
      <c r="D120" s="373" t="inlineStr">
        <is>
          <t>т</t>
        </is>
      </c>
      <c r="E120" s="320" t="n">
        <v>0.219221</v>
      </c>
      <c r="F120" s="383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5">
      <c r="A121" s="373" t="n">
        <v>93</v>
      </c>
      <c r="B121" s="373" t="inlineStr">
        <is>
          <t>04.1.02.05-0040</t>
        </is>
      </c>
      <c r="C121" s="381" t="inlineStr">
        <is>
          <t>Смеси бетонные тяжелого бетона (БСТ), крупность заполнителя 20 мм, класс В7,5 (М100)</t>
        </is>
      </c>
      <c r="D121" s="373" t="inlineStr">
        <is>
          <t>м3</t>
        </is>
      </c>
      <c r="E121" s="320" t="n">
        <v>11.92992</v>
      </c>
      <c r="F121" s="383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5">
      <c r="A122" s="373" t="n">
        <v>94</v>
      </c>
      <c r="B122" s="373" t="inlineStr">
        <is>
          <t>05.1.01.11-0044</t>
        </is>
      </c>
      <c r="C122" s="381" t="inlineStr">
        <is>
          <t>Плита днища ПН10, бетон B15 (М200), объем 0,18 м3, расход арматуры 15,14 кг</t>
        </is>
      </c>
      <c r="D122" s="373" t="inlineStr">
        <is>
          <t>шт.</t>
        </is>
      </c>
      <c r="E122" s="320" t="n">
        <v>29</v>
      </c>
      <c r="F122" s="383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3" t="n">
        <v>95</v>
      </c>
      <c r="B123" s="373" t="inlineStr">
        <is>
          <t>05.1.01.13-0043</t>
        </is>
      </c>
      <c r="C123" s="381" t="inlineStr">
        <is>
          <t>Плиты железобетонные покрытий, перекрытий и днищ</t>
        </is>
      </c>
      <c r="D123" s="373" t="inlineStr">
        <is>
          <t>м3</t>
        </is>
      </c>
      <c r="E123" s="320" t="n">
        <v>4.36114</v>
      </c>
      <c r="F123" s="383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3" t="n">
        <v>96</v>
      </c>
      <c r="B124" s="373" t="inlineStr">
        <is>
          <t>04.3.02.09-0824</t>
        </is>
      </c>
      <c r="C124" s="381" t="inlineStr">
        <is>
          <t>Смесь сухая: для заделки швов (фуга) АТЛАС растворная для ручной работы</t>
        </is>
      </c>
      <c r="D124" s="373" t="inlineStr">
        <is>
          <t>т</t>
        </is>
      </c>
      <c r="E124" s="320" t="n">
        <v>2.30731</v>
      </c>
      <c r="F124" s="383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3" t="n">
        <v>97</v>
      </c>
      <c r="B125" s="373" t="inlineStr">
        <is>
          <t>04.1.02.05-0006</t>
        </is>
      </c>
      <c r="C125" s="381" t="inlineStr">
        <is>
          <t>Смеси бетонные тяжелого бетона (БСТ), класс В15 (М200)</t>
        </is>
      </c>
      <c r="D125" s="373" t="inlineStr">
        <is>
          <t>м3</t>
        </is>
      </c>
      <c r="E125" s="320" t="n">
        <v>9.3675</v>
      </c>
      <c r="F125" s="383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5">
      <c r="A126" s="373" t="n">
        <v>98</v>
      </c>
      <c r="B126" s="373" t="inlineStr">
        <is>
          <t>05.1.06.09-0088</t>
        </is>
      </c>
      <c r="C126" s="381" t="inlineStr">
        <is>
          <t>Плиты перекрытия ПП10-2, бетон B15, объем 0,10 м3, расход арматуры 16,65 кг</t>
        </is>
      </c>
      <c r="D126" s="373" t="inlineStr">
        <is>
          <t>шт.</t>
        </is>
      </c>
      <c r="E126" s="320" t="n">
        <v>29</v>
      </c>
      <c r="F126" s="383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5">
      <c r="A127" s="373" t="n">
        <v>99</v>
      </c>
      <c r="B127" s="373" t="inlineStr">
        <is>
          <t>05.1.01.09-0051</t>
        </is>
      </c>
      <c r="C127" s="381" t="inlineStr">
        <is>
          <t>Кольцо стеновое смотровых колодцев КС7.3, бетон B15 (М200), объем 0,05 м3, расход арматуры 1,64 кг</t>
        </is>
      </c>
      <c r="D127" s="373" t="inlineStr">
        <is>
          <t>шт.</t>
        </is>
      </c>
      <c r="E127" s="320" t="n">
        <v>58</v>
      </c>
      <c r="F127" s="383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5">
      <c r="A128" s="373" t="n">
        <v>100</v>
      </c>
      <c r="B128" s="373" t="inlineStr">
        <is>
          <t>05.1.05.16-0011</t>
        </is>
      </c>
      <c r="C128" s="381" t="inlineStr">
        <is>
          <t>Сваи железобетонные (40.30-1,2,3, объем 0,37 м3,) (бетон В30)</t>
        </is>
      </c>
      <c r="D128" s="373" t="inlineStr">
        <is>
          <t>м3</t>
        </is>
      </c>
      <c r="E128" s="320" t="n">
        <v>1.9055</v>
      </c>
      <c r="F128" s="383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3" t="n">
        <v>101</v>
      </c>
      <c r="B129" s="373" t="inlineStr">
        <is>
          <t>23.8.03.11-0661</t>
        </is>
      </c>
      <c r="C129" s="381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3" t="inlineStr">
        <is>
          <t>шт.</t>
        </is>
      </c>
      <c r="E129" s="320" t="n">
        <v>24</v>
      </c>
      <c r="F129" s="383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5">
      <c r="A130" s="373" t="n">
        <v>102</v>
      </c>
      <c r="B130" s="373" t="inlineStr">
        <is>
          <t>01.2.03.03-0013</t>
        </is>
      </c>
      <c r="C130" s="381" t="inlineStr">
        <is>
          <t>Мастика битумная кровельная горячая</t>
        </is>
      </c>
      <c r="D130" s="373" t="inlineStr">
        <is>
          <t>т</t>
        </is>
      </c>
      <c r="E130" s="320" t="n">
        <v>0.829421</v>
      </c>
      <c r="F130" s="383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5">
      <c r="A131" s="373" t="n">
        <v>103</v>
      </c>
      <c r="B131" s="373" t="inlineStr">
        <is>
          <t>05.1.01.09-0068</t>
        </is>
      </c>
      <c r="C131" s="381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3" t="inlineStr">
        <is>
          <t>шт.</t>
        </is>
      </c>
      <c r="E131" s="320" t="n">
        <v>2</v>
      </c>
      <c r="F131" s="383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3" t="n">
        <v>104</v>
      </c>
      <c r="B132" s="373" t="inlineStr">
        <is>
          <t>21.2.01.02-0094</t>
        </is>
      </c>
      <c r="C132" s="381" t="inlineStr">
        <is>
          <t>Провод неизолированный для воздушных линий электропередачи АС 300/39</t>
        </is>
      </c>
      <c r="D132" s="373" t="inlineStr">
        <is>
          <t>т</t>
        </is>
      </c>
      <c r="E132" s="320" t="n">
        <v>0.079</v>
      </c>
      <c r="F132" s="383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5">
      <c r="A133" s="373" t="n">
        <v>105</v>
      </c>
      <c r="B133" s="373" t="inlineStr">
        <is>
          <t>301-1585</t>
        </is>
      </c>
      <c r="C133" s="381" t="inlineStr">
        <is>
          <t>Насос грязевый, тип ГНОМ 50-25</t>
        </is>
      </c>
      <c r="D133" s="373" t="inlineStr">
        <is>
          <t>шт.</t>
        </is>
      </c>
      <c r="E133" s="320" t="n">
        <v>1</v>
      </c>
      <c r="F133" s="383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3" t="n">
        <v>106</v>
      </c>
      <c r="B134" s="373" t="inlineStr">
        <is>
          <t>12.1.02.14-0001</t>
        </is>
      </c>
      <c r="C134" s="381" t="inlineStr">
        <is>
          <t>Толь с крупнозернистой посыпкой гидроизоляционный марки ТГ-350</t>
        </is>
      </c>
      <c r="D134" s="373" t="inlineStr">
        <is>
          <t>м2</t>
        </is>
      </c>
      <c r="E134" s="320" t="n">
        <v>408.950928</v>
      </c>
      <c r="F134" s="383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5">
      <c r="A135" s="373" t="n">
        <v>107</v>
      </c>
      <c r="B135" s="373" t="inlineStr">
        <is>
          <t>20.2.09.04-0010</t>
        </is>
      </c>
      <c r="C135" s="38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3" t="inlineStr">
        <is>
          <t>шт.</t>
        </is>
      </c>
      <c r="E135" s="320" t="n">
        <v>3</v>
      </c>
      <c r="F135" s="383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5">
      <c r="A136" s="373" t="n">
        <v>108</v>
      </c>
      <c r="B136" s="373" t="inlineStr">
        <is>
          <t>02.3.01.02-0016</t>
        </is>
      </c>
      <c r="C136" s="381" t="inlineStr">
        <is>
          <t>Песок природный для строительных: работ средний с крупностью зерен размером свыше 5 мм-до 5% по массе</t>
        </is>
      </c>
      <c r="D136" s="373" t="inlineStr">
        <is>
          <t>м3</t>
        </is>
      </c>
      <c r="E136" s="320" t="n">
        <v>42.14869</v>
      </c>
      <c r="F136" s="383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5">
      <c r="A137" s="373" t="n">
        <v>109</v>
      </c>
      <c r="B137" s="373" t="inlineStr">
        <is>
          <t>05.1.01.09-0065</t>
        </is>
      </c>
      <c r="C137" s="381" t="inlineStr">
        <is>
          <t>Кольцо стеновое смотровых колодцев КС15.9, бетон B15 (М200), объем 0,40 м3, расход арматуры 7,02 кг</t>
        </is>
      </c>
      <c r="D137" s="373" t="inlineStr">
        <is>
          <t>шт.</t>
        </is>
      </c>
      <c r="E137" s="320" t="n">
        <v>3</v>
      </c>
      <c r="F137" s="383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5">
      <c r="A138" s="373" t="n">
        <v>110</v>
      </c>
      <c r="B138" s="373" t="inlineStr">
        <is>
          <t>05.1.01.09-0063</t>
        </is>
      </c>
      <c r="C138" s="381" t="inlineStr">
        <is>
          <t>Кольцо стеновое смотровых колодцев КС15.6, бетон B15 (М200), объем 0,265 м3, расход арматуры 4,94 кг</t>
        </is>
      </c>
      <c r="D138" s="373" t="inlineStr">
        <is>
          <t>шт.</t>
        </is>
      </c>
      <c r="E138" s="320" t="n">
        <v>4</v>
      </c>
      <c r="F138" s="383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3" t="n">
        <v>111</v>
      </c>
      <c r="B139" s="373" t="inlineStr">
        <is>
          <t>04.3.01.09-0014</t>
        </is>
      </c>
      <c r="C139" s="381" t="inlineStr">
        <is>
          <t>Раствор готовый кладочный цементный марки: 100</t>
        </is>
      </c>
      <c r="D139" s="373" t="inlineStr">
        <is>
          <t>м3</t>
        </is>
      </c>
      <c r="E139" s="320" t="n">
        <v>2.984</v>
      </c>
      <c r="F139" s="383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5">
      <c r="A140" s="373" t="n">
        <v>112</v>
      </c>
      <c r="B140" s="373" t="inlineStr">
        <is>
          <t>04.1.02.05-0001</t>
        </is>
      </c>
      <c r="C140" s="381" t="inlineStr">
        <is>
          <t>Смеси бетонные тяжелого бетона (БСТ), класс В3,5 (М50)</t>
        </is>
      </c>
      <c r="D140" s="373" t="inlineStr">
        <is>
          <t>м3</t>
        </is>
      </c>
      <c r="E140" s="320" t="n">
        <v>2.75353</v>
      </c>
      <c r="F140" s="383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5">
      <c r="A141" s="373" t="n">
        <v>113</v>
      </c>
      <c r="B141" s="373" t="inlineStr">
        <is>
          <t>01.7.19.04-0011</t>
        </is>
      </c>
      <c r="C141" s="381" t="inlineStr">
        <is>
          <t>Пластины на основе каучука СКФ-32 из резины ИРП-1225 (Бетонитовый шнур на основе каучука)</t>
        </is>
      </c>
      <c r="D141" s="373" t="inlineStr">
        <is>
          <t>т</t>
        </is>
      </c>
      <c r="E141" s="320" t="n">
        <v>0.0072</v>
      </c>
      <c r="F141" s="383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5">
      <c r="A142" s="373" t="n">
        <v>114</v>
      </c>
      <c r="B142" s="373" t="inlineStr">
        <is>
          <t>25.1.01.04-0031</t>
        </is>
      </c>
      <c r="C142" s="381" t="inlineStr">
        <is>
          <t>Шпалы непропитанные для железных дорог 1 тип</t>
        </is>
      </c>
      <c r="D142" s="373" t="inlineStr">
        <is>
          <t>шт.</t>
        </is>
      </c>
      <c r="E142" s="320" t="n">
        <v>3.84</v>
      </c>
      <c r="F142" s="383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5">
      <c r="A143" s="373" t="n">
        <v>115</v>
      </c>
      <c r="B143" s="373" t="inlineStr">
        <is>
          <t>05.1.01.09-0003</t>
        </is>
      </c>
      <c r="C143" s="381" t="inlineStr">
        <is>
          <t>Кольца для колодцев сборные железобетонные диаметром 1500 мм</t>
        </is>
      </c>
      <c r="D143" s="373" t="inlineStr">
        <is>
          <t>м</t>
        </is>
      </c>
      <c r="E143" s="320" t="n">
        <v>1.22464</v>
      </c>
      <c r="F143" s="383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5">
      <c r="A144" s="373" t="n">
        <v>116</v>
      </c>
      <c r="B144" s="373" t="inlineStr">
        <is>
          <t>01.7.20.08-0111</t>
        </is>
      </c>
      <c r="C144" s="381" t="inlineStr">
        <is>
          <t>Рогожа</t>
        </is>
      </c>
      <c r="D144" s="373" t="inlineStr">
        <is>
          <t>м2</t>
        </is>
      </c>
      <c r="E144" s="320" t="n">
        <v>94.03084</v>
      </c>
      <c r="F144" s="383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5">
      <c r="A145" s="373" t="n">
        <v>117</v>
      </c>
      <c r="B145" s="373" t="inlineStr">
        <is>
          <t>05.1.01.09-0042</t>
        </is>
      </c>
      <c r="C145" s="381" t="inlineStr">
        <is>
          <t>Кольцо опорное КО-6 /бетон В15 (М200), объем 0,02 м3, расход ар-ры 1,10 кг / (серия 3.900.1-14)</t>
        </is>
      </c>
      <c r="D145" s="373" t="inlineStr">
        <is>
          <t>шт.</t>
        </is>
      </c>
      <c r="E145" s="320" t="n">
        <v>29</v>
      </c>
      <c r="F145" s="383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5">
      <c r="A146" s="373" t="n">
        <v>118</v>
      </c>
      <c r="B146" s="373" t="inlineStr">
        <is>
          <t>01.1.02.09-0021</t>
        </is>
      </c>
      <c r="C146" s="381" t="inlineStr">
        <is>
          <t>Ткань асбестовая со стеклонитью АСТ-1 толщиной 1,8 мм</t>
        </is>
      </c>
      <c r="D146" s="373" t="inlineStr">
        <is>
          <t>т</t>
        </is>
      </c>
      <c r="E146" s="320" t="n">
        <v>0.0134</v>
      </c>
      <c r="F146" s="383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5">
      <c r="A147" s="373" t="n">
        <v>119</v>
      </c>
      <c r="B147" s="373" t="inlineStr">
        <is>
          <t>02.2.05.04-1812</t>
        </is>
      </c>
      <c r="C147" s="381" t="inlineStr">
        <is>
          <t>Щебень М 600, фракция 40-80(70) мм, группа 2</t>
        </is>
      </c>
      <c r="D147" s="373" t="inlineStr">
        <is>
          <t>м3</t>
        </is>
      </c>
      <c r="E147" s="320" t="n">
        <v>9.071999999999999</v>
      </c>
      <c r="F147" s="383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5">
      <c r="A148" s="373" t="n">
        <v>120</v>
      </c>
      <c r="B148" s="373" t="inlineStr">
        <is>
          <t>01.7.19.04-0003</t>
        </is>
      </c>
      <c r="C148" s="381" t="inlineStr">
        <is>
          <t>Пластина техническая без тканевых прокладок</t>
        </is>
      </c>
      <c r="D148" s="373" t="inlineStr">
        <is>
          <t>т</t>
        </is>
      </c>
      <c r="E148" s="320" t="n">
        <v>0.016</v>
      </c>
      <c r="F148" s="383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5">
      <c r="A149" s="373" t="n">
        <v>121</v>
      </c>
      <c r="B149" s="373" t="inlineStr">
        <is>
          <t>07.2.07.12-0003</t>
        </is>
      </c>
      <c r="C149" s="38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3" t="inlineStr">
        <is>
          <t>т</t>
        </is>
      </c>
      <c r="E149" s="320" t="n">
        <v>0.07162</v>
      </c>
      <c r="F149" s="383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5">
      <c r="A150" s="373" t="n">
        <v>122</v>
      </c>
      <c r="B150" s="373" t="inlineStr">
        <is>
          <t>23.8.03.11-0659</t>
        </is>
      </c>
      <c r="C150" s="381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3" t="inlineStr">
        <is>
          <t>шт.</t>
        </is>
      </c>
      <c r="E150" s="320" t="n">
        <v>8</v>
      </c>
      <c r="F150" s="383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5">
      <c r="A151" s="373" t="n">
        <v>123</v>
      </c>
      <c r="B151" s="373" t="inlineStr">
        <is>
          <t>04.3.01.09-0012</t>
        </is>
      </c>
      <c r="C151" s="381" t="inlineStr">
        <is>
          <t>Раствор готовый кладочный цементный марки 50</t>
        </is>
      </c>
      <c r="D151" s="373" t="inlineStr">
        <is>
          <t>м3</t>
        </is>
      </c>
      <c r="E151" s="320" t="n">
        <v>1.62844</v>
      </c>
      <c r="F151" s="383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5">
      <c r="A152" s="373" t="n">
        <v>124</v>
      </c>
      <c r="B152" s="373" t="inlineStr">
        <is>
          <t>01.7.15.03-0013</t>
        </is>
      </c>
      <c r="C152" s="381" t="inlineStr">
        <is>
          <t>Болты с гайками и шайбами для санитарно-технических работ диаметром 12 мм</t>
        </is>
      </c>
      <c r="D152" s="373" t="inlineStr">
        <is>
          <t>т</t>
        </is>
      </c>
      <c r="E152" s="320" t="n">
        <v>0.0516</v>
      </c>
      <c r="F152" s="383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5">
      <c r="A153" s="373" t="n">
        <v>125</v>
      </c>
      <c r="B153" s="373" t="inlineStr">
        <is>
          <t>05.1.06.09-0008</t>
        </is>
      </c>
      <c r="C153" s="381" t="inlineStr">
        <is>
          <t>Плиты перекрытия 2ПП15-2, бетон B15, объем 0,27 м3, расход арматуры 32,71 кг</t>
        </is>
      </c>
      <c r="D153" s="373" t="inlineStr">
        <is>
          <t>шт.</t>
        </is>
      </c>
      <c r="E153" s="320" t="n">
        <v>2</v>
      </c>
      <c r="F153" s="383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5">
      <c r="A154" s="373" t="n">
        <v>126</v>
      </c>
      <c r="B154" s="373" t="inlineStr">
        <is>
          <t>08.4.03.03-0030</t>
        </is>
      </c>
      <c r="C154" s="381" t="inlineStr">
        <is>
          <t>Сталь арматурная, горячекатаная, периодического профиля, класс А-III, диаметр 8 мм</t>
        </is>
      </c>
      <c r="D154" s="373" t="inlineStr">
        <is>
          <t>т</t>
        </is>
      </c>
      <c r="E154" s="320" t="n">
        <v>0.09132899999999999</v>
      </c>
      <c r="F154" s="383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5">
      <c r="A155" s="373" t="n">
        <v>127</v>
      </c>
      <c r="B155" s="373" t="inlineStr">
        <is>
          <t>11.1.03.01-0079</t>
        </is>
      </c>
      <c r="C155" s="381" t="inlineStr">
        <is>
          <t>Бруски обрезные хвойных пород длиной 4-6,5 м, шириной 75-150 мм, толщиной 40-75 мм, III сорта</t>
        </is>
      </c>
      <c r="D155" s="373" t="inlineStr">
        <is>
          <t>м3</t>
        </is>
      </c>
      <c r="E155" s="320" t="n">
        <v>0.513988</v>
      </c>
      <c r="F155" s="383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5">
      <c r="A156" s="373" t="n">
        <v>128</v>
      </c>
      <c r="B156" s="373" t="inlineStr">
        <is>
          <t>13.2.03.01-0011</t>
        </is>
      </c>
      <c r="C156" s="381" t="inlineStr">
        <is>
          <t>Камень булыжный</t>
        </is>
      </c>
      <c r="D156" s="373" t="inlineStr">
        <is>
          <t>м3</t>
        </is>
      </c>
      <c r="E156" s="320" t="n">
        <v>2.828</v>
      </c>
      <c r="F156" s="383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5">
      <c r="A157" s="373" t="n">
        <v>129</v>
      </c>
      <c r="B157" s="373" t="inlineStr">
        <is>
          <t>20.1.01.02-0087</t>
        </is>
      </c>
      <c r="C157" s="381" t="inlineStr">
        <is>
          <t>Зажим аппаратный штыревой АШМ-12-1 (Зажим аппаратный штыревой АШМ-20-1)</t>
        </is>
      </c>
      <c r="D157" s="373" t="inlineStr">
        <is>
          <t>шт.</t>
        </is>
      </c>
      <c r="E157" s="320" t="n">
        <v>4</v>
      </c>
      <c r="F157" s="383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5">
      <c r="A158" s="373" t="n">
        <v>130</v>
      </c>
      <c r="B158" s="373" t="inlineStr">
        <is>
          <t>02.2.05.04-1777</t>
        </is>
      </c>
      <c r="C158" s="381" t="inlineStr">
        <is>
          <t>Щебень М 800, фракция 20-40 мм, группа 2</t>
        </is>
      </c>
      <c r="D158" s="373" t="inlineStr">
        <is>
          <t>м3</t>
        </is>
      </c>
      <c r="E158" s="320" t="n">
        <v>4.303186</v>
      </c>
      <c r="F158" s="383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5">
      <c r="A159" s="373" t="n">
        <v>131</v>
      </c>
      <c r="B159" s="373" t="inlineStr">
        <is>
          <t>05.1.01.11-0045</t>
        </is>
      </c>
      <c r="C159" s="381" t="inlineStr">
        <is>
          <t>Плита днища ПН15 /бетон В15 (М200), объем 0,38 м3, расход ар-ры 33,13 кг / (серия 3.900.1-14)</t>
        </is>
      </c>
      <c r="D159" s="373" t="inlineStr">
        <is>
          <t>шт.</t>
        </is>
      </c>
      <c r="E159" s="320" t="n">
        <v>1</v>
      </c>
      <c r="F159" s="383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5">
      <c r="A160" s="373" t="n">
        <v>132</v>
      </c>
      <c r="B160" s="373" t="inlineStr">
        <is>
          <t>11.2.13.04-0011</t>
        </is>
      </c>
      <c r="C160" s="381" t="inlineStr">
        <is>
          <t>Щиты из досок толщиной 25 мм</t>
        </is>
      </c>
      <c r="D160" s="373" t="inlineStr">
        <is>
          <t>м2</t>
        </is>
      </c>
      <c r="E160" s="320" t="n">
        <v>12.807866</v>
      </c>
      <c r="F160" s="383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5">
      <c r="A161" s="373" t="n">
        <v>133</v>
      </c>
      <c r="B161" s="373" t="inlineStr">
        <is>
          <t>11.1.03.06-0095</t>
        </is>
      </c>
      <c r="C161" s="381" t="inlineStr">
        <is>
          <t>Доски обрезные хвойных пород длиной 4-6,5 м, шириной 75-150 мм, толщиной 44 мм и более, III сорта</t>
        </is>
      </c>
      <c r="D161" s="373" t="inlineStr">
        <is>
          <t>м3</t>
        </is>
      </c>
      <c r="E161" s="320" t="n">
        <v>0.427158</v>
      </c>
      <c r="F161" s="383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5">
      <c r="A162" s="373" t="n">
        <v>134</v>
      </c>
      <c r="B162" s="373" t="inlineStr">
        <is>
          <t>23.5.01.01-0021</t>
        </is>
      </c>
      <c r="C162" s="381" t="inlineStr">
        <is>
          <t>Трубы стальные сварные, наружным диаметром 245 мм толщина стенок 6,5 мм</t>
        </is>
      </c>
      <c r="D162" s="373" t="inlineStr">
        <is>
          <t>м</t>
        </is>
      </c>
      <c r="E162" s="320" t="n">
        <v>1.2</v>
      </c>
      <c r="F162" s="383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5">
      <c r="A163" s="373" t="n">
        <v>135</v>
      </c>
      <c r="B163" s="373" t="inlineStr">
        <is>
          <t>05.1.06.09-0003</t>
        </is>
      </c>
      <c r="C163" s="381" t="inlineStr">
        <is>
          <t>Плита перекрытия 1ПП15-2 /бетон В15 (М200), объем 0,27 м3, расход ар-ры 32,21кг/ (серия 3.900.1-14)</t>
        </is>
      </c>
      <c r="D163" s="373" t="inlineStr">
        <is>
          <t>шт.</t>
        </is>
      </c>
      <c r="E163" s="320" t="n">
        <v>1</v>
      </c>
      <c r="F163" s="383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5">
      <c r="A164" s="373" t="n">
        <v>136</v>
      </c>
      <c r="B164" s="373" t="inlineStr">
        <is>
          <t>08.4.01.02-0013</t>
        </is>
      </c>
      <c r="C164" s="38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3" t="inlineStr">
        <is>
          <t>т</t>
        </is>
      </c>
      <c r="E164" s="320" t="n">
        <v>0.056416</v>
      </c>
      <c r="F164" s="383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5">
      <c r="A165" s="373" t="n">
        <v>137</v>
      </c>
      <c r="B165" s="373" t="inlineStr">
        <is>
          <t>01.7.11.07-0032</t>
        </is>
      </c>
      <c r="C165" s="381" t="inlineStr">
        <is>
          <t>Электроды диаметром 4 мм Э42</t>
        </is>
      </c>
      <c r="D165" s="373" t="inlineStr">
        <is>
          <t>т</t>
        </is>
      </c>
      <c r="E165" s="320" t="n">
        <v>0.035592</v>
      </c>
      <c r="F165" s="383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3" t="n">
        <v>138</v>
      </c>
      <c r="B166" s="373" t="inlineStr">
        <is>
          <t>07.2.05.01-0032</t>
        </is>
      </c>
      <c r="C166" s="381" t="inlineStr">
        <is>
          <t>Стремянки СТ-1</t>
        </is>
      </c>
      <c r="D166" s="373" t="inlineStr">
        <is>
          <t>т</t>
        </is>
      </c>
      <c r="E166" s="320" t="n">
        <v>0.0476</v>
      </c>
      <c r="F166" s="383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5">
      <c r="A167" s="373" t="n">
        <v>139</v>
      </c>
      <c r="B167" s="373" t="inlineStr">
        <is>
          <t>01.2.01.02-0054</t>
        </is>
      </c>
      <c r="C167" s="381" t="inlineStr">
        <is>
          <t>Битумы нефтяные строительные марки БН-90/10</t>
        </is>
      </c>
      <c r="D167" s="373" t="inlineStr">
        <is>
          <t>т</t>
        </is>
      </c>
      <c r="E167" s="320" t="n">
        <v>0.250938</v>
      </c>
      <c r="F167" s="383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5">
      <c r="A168" s="373" t="n">
        <v>140</v>
      </c>
      <c r="B168" s="373" t="inlineStr">
        <is>
          <t>01.4.01.10-0016</t>
        </is>
      </c>
      <c r="C168" s="381" t="inlineStr">
        <is>
          <t>Шнек диаметром 135 мм</t>
        </is>
      </c>
      <c r="D168" s="373" t="inlineStr">
        <is>
          <t>шт.</t>
        </is>
      </c>
      <c r="E168" s="320" t="n">
        <v>0.43645</v>
      </c>
      <c r="F168" s="383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5">
      <c r="A169" s="373" t="n">
        <v>141</v>
      </c>
      <c r="B169" s="373" t="inlineStr">
        <is>
          <t>01.7.15.06-0111</t>
        </is>
      </c>
      <c r="C169" s="381" t="inlineStr">
        <is>
          <t>Гвозди строительные</t>
        </is>
      </c>
      <c r="D169" s="373" t="inlineStr">
        <is>
          <t>т</t>
        </is>
      </c>
      <c r="E169" s="320" t="n">
        <v>0.021267</v>
      </c>
      <c r="F169" s="383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5">
      <c r="A170" s="373" t="n">
        <v>142</v>
      </c>
      <c r="B170" s="373" t="inlineStr">
        <is>
          <t>07.2.07.12-0019</t>
        </is>
      </c>
      <c r="C170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3" t="inlineStr">
        <is>
          <t>т</t>
        </is>
      </c>
      <c r="E170" s="320" t="n">
        <v>0.02811</v>
      </c>
      <c r="F170" s="383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3" t="n">
        <v>143</v>
      </c>
      <c r="B171" s="373" t="inlineStr">
        <is>
          <t>410-0021</t>
        </is>
      </c>
      <c r="C171" s="38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3" t="inlineStr">
        <is>
          <t>т</t>
        </is>
      </c>
      <c r="E171" s="320" t="n">
        <v>0.46621</v>
      </c>
      <c r="F171" s="383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3" t="n">
        <v>144</v>
      </c>
      <c r="B172" s="373" t="inlineStr">
        <is>
          <t>01.7.15.10-0053</t>
        </is>
      </c>
      <c r="C172" s="381" t="inlineStr">
        <is>
          <t>Скобы металлические</t>
        </is>
      </c>
      <c r="D172" s="373" t="inlineStr">
        <is>
          <t>кг</t>
        </is>
      </c>
      <c r="E172" s="320" t="n">
        <v>33.3</v>
      </c>
      <c r="F172" s="383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5">
      <c r="A173" s="373" t="n">
        <v>145</v>
      </c>
      <c r="B173" s="373" t="inlineStr">
        <is>
          <t>14.4.02.09-0001</t>
        </is>
      </c>
      <c r="C173" s="381" t="inlineStr">
        <is>
          <t>Краска</t>
        </is>
      </c>
      <c r="D173" s="373" t="inlineStr">
        <is>
          <t>кг</t>
        </is>
      </c>
      <c r="E173" s="320" t="n">
        <v>7.04</v>
      </c>
      <c r="F173" s="383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3" t="n">
        <v>146</v>
      </c>
      <c r="B174" s="373" t="inlineStr">
        <is>
          <t>01.7.03.01-0001</t>
        </is>
      </c>
      <c r="C174" s="381" t="inlineStr">
        <is>
          <t>Вода</t>
        </is>
      </c>
      <c r="D174" s="373" t="inlineStr">
        <is>
          <t>м3</t>
        </is>
      </c>
      <c r="E174" s="320" t="n">
        <v>81.597261</v>
      </c>
      <c r="F174" s="383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5">
      <c r="A175" s="373" t="n">
        <v>147</v>
      </c>
      <c r="B175" s="373" t="inlineStr">
        <is>
          <t>08.3.05.02-0101</t>
        </is>
      </c>
      <c r="C175" s="381" t="inlineStr">
        <is>
          <t>Сталь листовая углеродистая обыкновенного качества марки ВСт3пс5 толщиной 4-6 мм</t>
        </is>
      </c>
      <c r="D175" s="373" t="inlineStr">
        <is>
          <t>т</t>
        </is>
      </c>
      <c r="E175" s="320" t="n">
        <v>0.0343</v>
      </c>
      <c r="F175" s="383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5">
      <c r="A176" s="373" t="n">
        <v>148</v>
      </c>
      <c r="B176" s="373" t="inlineStr">
        <is>
          <t>01.7.15.03-0042</t>
        </is>
      </c>
      <c r="C176" s="381" t="inlineStr">
        <is>
          <t>Болты с гайками и шайбами строительные</t>
        </is>
      </c>
      <c r="D176" s="373" t="inlineStr">
        <is>
          <t>кг</t>
        </is>
      </c>
      <c r="E176" s="320" t="n">
        <v>21.69</v>
      </c>
      <c r="F176" s="383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5">
      <c r="A177" s="373" t="n">
        <v>149</v>
      </c>
      <c r="B177" s="373" t="inlineStr">
        <is>
          <t>01.1.02.08-0006</t>
        </is>
      </c>
      <c r="C177" s="381" t="inlineStr">
        <is>
          <t>Прокладки из паронита марки ПМБ, толщиной 1 мм, диаметром 300 мм</t>
        </is>
      </c>
      <c r="D177" s="373" t="inlineStr">
        <is>
          <t>1000 шт.</t>
        </is>
      </c>
      <c r="E177" s="320" t="n">
        <v>0.012</v>
      </c>
      <c r="F177" s="383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5">
      <c r="A178" s="373" t="n">
        <v>150</v>
      </c>
      <c r="B178" s="373" t="inlineStr">
        <is>
          <t>11.2.13.04-0012</t>
        </is>
      </c>
      <c r="C178" s="381" t="inlineStr">
        <is>
          <t>Щиты из досок толщиной 40 мм</t>
        </is>
      </c>
      <c r="D178" s="373" t="inlineStr">
        <is>
          <t>м2</t>
        </is>
      </c>
      <c r="E178" s="320" t="n">
        <v>3.02731</v>
      </c>
      <c r="F178" s="383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5">
      <c r="A179" s="373" t="n">
        <v>151</v>
      </c>
      <c r="B179" s="373" t="inlineStr">
        <is>
          <t>07.2.07.12-0006</t>
        </is>
      </c>
      <c r="C17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3" t="inlineStr">
        <is>
          <t>т</t>
        </is>
      </c>
      <c r="E179" s="320" t="n">
        <v>0.0164</v>
      </c>
      <c r="F179" s="383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5">
      <c r="A180" s="373" t="n">
        <v>152</v>
      </c>
      <c r="B180" s="373" t="inlineStr">
        <is>
          <t>01.3.01.08-0003</t>
        </is>
      </c>
      <c r="C180" s="381" t="inlineStr">
        <is>
          <t>Топливо моторное для среднеоборотных и малооборотных дизелей, марки ДТ</t>
        </is>
      </c>
      <c r="D180" s="373" t="inlineStr">
        <is>
          <t>т</t>
        </is>
      </c>
      <c r="E180" s="320" t="n">
        <v>0.039732</v>
      </c>
      <c r="F180" s="383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3" t="n">
        <v>153</v>
      </c>
      <c r="B181" s="373" t="inlineStr">
        <is>
          <t>01.7.16.03-0011</t>
        </is>
      </c>
      <c r="C181" s="381" t="inlineStr">
        <is>
          <t>Стойки деревометаллические раздвижные инвентарные</t>
        </is>
      </c>
      <c r="D181" s="373" t="inlineStr">
        <is>
          <t>шт.</t>
        </is>
      </c>
      <c r="E181" s="320" t="n">
        <v>0.157416</v>
      </c>
      <c r="F181" s="383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3" t="n">
        <v>154</v>
      </c>
      <c r="B182" s="373" t="inlineStr">
        <is>
          <t>11.1.03.06-0087</t>
        </is>
      </c>
      <c r="C182" s="381" t="inlineStr">
        <is>
          <t>Доски обрезные хвойных пород длиной 4-6,5 м, шириной 75-150 мм, толщиной 25 мм, III сорта</t>
        </is>
      </c>
      <c r="D182" s="373" t="inlineStr">
        <is>
          <t>м3</t>
        </is>
      </c>
      <c r="E182" s="320" t="n">
        <v>0.143364</v>
      </c>
      <c r="F182" s="383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5">
      <c r="A183" s="373" t="n">
        <v>155</v>
      </c>
      <c r="B183" s="373" t="inlineStr">
        <is>
          <t>08.4.03.02-0001</t>
        </is>
      </c>
      <c r="C183" s="381" t="inlineStr">
        <is>
          <t>Горячекатаная арматурная сталь гладкая класса А-I, диаметром 6 мм</t>
        </is>
      </c>
      <c r="D183" s="373" t="inlineStr">
        <is>
          <t>т</t>
        </is>
      </c>
      <c r="E183" s="320" t="n">
        <v>0.020706</v>
      </c>
      <c r="F183" s="383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3" t="n">
        <v>156</v>
      </c>
      <c r="B184" s="373" t="inlineStr">
        <is>
          <t>01.7.16.04-0013</t>
        </is>
      </c>
      <c r="C184" s="381" t="inlineStr">
        <is>
          <t>Опалубка металлическая</t>
        </is>
      </c>
      <c r="D184" s="373" t="inlineStr">
        <is>
          <t>т</t>
        </is>
      </c>
      <c r="E184" s="320" t="n">
        <v>0.038385</v>
      </c>
      <c r="F184" s="383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5">
      <c r="A185" s="373" t="n">
        <v>157</v>
      </c>
      <c r="B185" s="373" t="inlineStr">
        <is>
          <t>08.3.07.01-0076</t>
        </is>
      </c>
      <c r="C185" s="381" t="inlineStr">
        <is>
          <t>Сталь полосовая, марка стали Ст3сп шириной 50-200 мм толщиной 4-5 мм</t>
        </is>
      </c>
      <c r="D185" s="373" t="inlineStr">
        <is>
          <t>т</t>
        </is>
      </c>
      <c r="E185" s="320" t="n">
        <v>0.03</v>
      </c>
      <c r="F185" s="383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3" t="n">
        <v>158</v>
      </c>
      <c r="B186" s="373" t="inlineStr">
        <is>
          <t>01.7.03.04-0001</t>
        </is>
      </c>
      <c r="C186" s="381" t="inlineStr">
        <is>
          <t>Электроэнергия</t>
        </is>
      </c>
      <c r="D186" s="373" t="inlineStr">
        <is>
          <t>кВт-ч</t>
        </is>
      </c>
      <c r="E186" s="320" t="n">
        <v>334.95</v>
      </c>
      <c r="F186" s="383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5">
      <c r="A187" s="373" t="n">
        <v>159</v>
      </c>
      <c r="B187" s="373" t="inlineStr">
        <is>
          <t>01.3.01.03-0002</t>
        </is>
      </c>
      <c r="C187" s="381" t="inlineStr">
        <is>
          <t>Керосин для технических целей марок КТ-1, КТ-2</t>
        </is>
      </c>
      <c r="D187" s="373" t="inlineStr">
        <is>
          <t>т</t>
        </is>
      </c>
      <c r="E187" s="320" t="n">
        <v>0.050939</v>
      </c>
      <c r="F187" s="383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3" t="n">
        <v>160</v>
      </c>
      <c r="B188" s="373" t="inlineStr">
        <is>
          <t>01.7.20.08-0031</t>
        </is>
      </c>
      <c r="C188" s="381" t="inlineStr">
        <is>
          <t>Бязь суровая арт. 6804</t>
        </is>
      </c>
      <c r="D188" s="373" t="inlineStr">
        <is>
          <t>10 м2</t>
        </is>
      </c>
      <c r="E188" s="320" t="n">
        <v>1.541</v>
      </c>
      <c r="F188" s="383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3" t="n">
        <v>161</v>
      </c>
      <c r="B189" s="373" t="inlineStr">
        <is>
          <t>04.2.02.01-0013</t>
        </is>
      </c>
      <c r="C189" s="381" t="inlineStr">
        <is>
          <t>Асфальт литой для покрытий тротуаров тип II (жесткий)</t>
        </is>
      </c>
      <c r="D189" s="373" t="inlineStr">
        <is>
          <t>т</t>
        </is>
      </c>
      <c r="E189" s="320" t="n">
        <v>0.266893</v>
      </c>
      <c r="F189" s="383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3" t="n">
        <v>162</v>
      </c>
      <c r="B190" s="373" t="inlineStr">
        <is>
          <t>01.3.02.09-0022</t>
        </is>
      </c>
      <c r="C190" s="381" t="inlineStr">
        <is>
          <t>Пропан-бутан, смесь техническая</t>
        </is>
      </c>
      <c r="D190" s="373" t="inlineStr">
        <is>
          <t>кг</t>
        </is>
      </c>
      <c r="E190" s="320" t="n">
        <v>19.73952</v>
      </c>
      <c r="F190" s="383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5">
      <c r="A191" s="373" t="n">
        <v>163</v>
      </c>
      <c r="B191" s="373" t="inlineStr">
        <is>
          <t>11.1.03.01-0086</t>
        </is>
      </c>
      <c r="C191" s="381" t="inlineStr">
        <is>
          <t>Бруски обрезные хвойных пород длиной 4-6,5 м, шириной 75-150 мм, толщиной 150 мм и более, II сорта</t>
        </is>
      </c>
      <c r="D191" s="373" t="inlineStr">
        <is>
          <t>м3</t>
        </is>
      </c>
      <c r="E191" s="320" t="n">
        <v>0.055658</v>
      </c>
      <c r="F191" s="383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3" t="n">
        <v>164</v>
      </c>
      <c r="B192" s="373" t="inlineStr">
        <is>
          <t>02.2.05.04-1573</t>
        </is>
      </c>
      <c r="C192" s="381" t="inlineStr">
        <is>
          <t>Щебень М 600, фракция 5(3)-10 мм, группа 3</t>
        </is>
      </c>
      <c r="D192" s="373" t="inlineStr">
        <is>
          <t>м3</t>
        </is>
      </c>
      <c r="E192" s="320" t="n">
        <v>0.818622</v>
      </c>
      <c r="F192" s="383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3" t="n">
        <v>165</v>
      </c>
      <c r="B193" s="373" t="inlineStr">
        <is>
          <t>01.3.02.08-0001</t>
        </is>
      </c>
      <c r="C193" s="381" t="inlineStr">
        <is>
          <t>Кислород технический газообразный</t>
        </is>
      </c>
      <c r="D193" s="373" t="inlineStr">
        <is>
          <t>м3</t>
        </is>
      </c>
      <c r="E193" s="320" t="n">
        <v>18.779226</v>
      </c>
      <c r="F193" s="383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5">
      <c r="A194" s="373" t="n">
        <v>166</v>
      </c>
      <c r="B194" s="373" t="inlineStr">
        <is>
          <t>25.2.01.01-0001</t>
        </is>
      </c>
      <c r="C194" s="381" t="inlineStr">
        <is>
          <t>Бирки-оконцеватели</t>
        </is>
      </c>
      <c r="D194" s="373" t="inlineStr">
        <is>
          <t>100 шт.</t>
        </is>
      </c>
      <c r="E194" s="320" t="n">
        <v>1.84</v>
      </c>
      <c r="F194" s="383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5">
      <c r="A195" s="373" t="n">
        <v>167</v>
      </c>
      <c r="B195" s="373" t="inlineStr">
        <is>
          <t>01.4.01.03-0153</t>
        </is>
      </c>
      <c r="C195" s="381" t="inlineStr">
        <is>
          <t>Долота шнековые диаметром 250 мм</t>
        </is>
      </c>
      <c r="D195" s="373" t="inlineStr">
        <is>
          <t>шт.</t>
        </is>
      </c>
      <c r="E195" s="320" t="n">
        <v>0.16385</v>
      </c>
      <c r="F195" s="383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5">
      <c r="A196" s="373" t="n">
        <v>168</v>
      </c>
      <c r="B196" s="373" t="inlineStr">
        <is>
          <t>08.3.03.06-0002</t>
        </is>
      </c>
      <c r="C196" s="381" t="inlineStr">
        <is>
          <t>Проволока горячекатаная в мотках, диаметром 6,3-6,5 мм</t>
        </is>
      </c>
      <c r="D196" s="373" t="inlineStr">
        <is>
          <t>т</t>
        </is>
      </c>
      <c r="E196" s="320" t="n">
        <v>0.024512</v>
      </c>
      <c r="F196" s="383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5">
      <c r="A197" s="373" t="n">
        <v>169</v>
      </c>
      <c r="B197" s="373" t="inlineStr">
        <is>
          <t>01.7.11.07-0034</t>
        </is>
      </c>
      <c r="C197" s="381" t="inlineStr">
        <is>
          <t>Электроды диаметром 4 мм Э42А</t>
        </is>
      </c>
      <c r="D197" s="373" t="inlineStr">
        <is>
          <t>кг</t>
        </is>
      </c>
      <c r="E197" s="320" t="n">
        <v>10.33</v>
      </c>
      <c r="F197" s="383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5">
      <c r="A198" s="373" t="n">
        <v>170</v>
      </c>
      <c r="B198" s="373" t="inlineStr">
        <is>
          <t>04.3.01.09-0014</t>
        </is>
      </c>
      <c r="C198" s="381" t="inlineStr">
        <is>
          <t>Раствор готовый кладочный цементный марки 100</t>
        </is>
      </c>
      <c r="D198" s="373" t="inlineStr">
        <is>
          <t>м3</t>
        </is>
      </c>
      <c r="E198" s="320" t="n">
        <v>0.194236</v>
      </c>
      <c r="F198" s="383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5">
      <c r="A199" s="373" t="n">
        <v>171</v>
      </c>
      <c r="B199" s="373" t="inlineStr">
        <is>
          <t>20.2.09.13-0011</t>
        </is>
      </c>
      <c r="C199" s="381" t="inlineStr">
        <is>
          <t>Муфта</t>
        </is>
      </c>
      <c r="D199" s="373" t="inlineStr">
        <is>
          <t>шт.</t>
        </is>
      </c>
      <c r="E199" s="320" t="n">
        <v>20</v>
      </c>
      <c r="F199" s="383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3" t="n">
        <v>172</v>
      </c>
      <c r="B200" s="373" t="inlineStr">
        <is>
          <t>01.7.17.11-0001</t>
        </is>
      </c>
      <c r="C200" s="381" t="inlineStr">
        <is>
          <t>Бумага шлифовальная</t>
        </is>
      </c>
      <c r="D200" s="373" t="inlineStr">
        <is>
          <t>кг</t>
        </is>
      </c>
      <c r="E200" s="320" t="n">
        <v>2</v>
      </c>
      <c r="F200" s="383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3" t="n">
        <v>173</v>
      </c>
      <c r="B201" s="373" t="inlineStr">
        <is>
          <t>01.7.11.07-0054</t>
        </is>
      </c>
      <c r="C201" s="381" t="inlineStr">
        <is>
          <t>Электроды диаметром 6 мм Э42</t>
        </is>
      </c>
      <c r="D201" s="373" t="inlineStr">
        <is>
          <t>т</t>
        </is>
      </c>
      <c r="E201" s="320" t="n">
        <v>0.010299</v>
      </c>
      <c r="F201" s="383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3" t="n">
        <v>174</v>
      </c>
      <c r="B202" s="373" t="inlineStr">
        <is>
          <t>07.2.07.13-0171</t>
        </is>
      </c>
      <c r="C202" s="381" t="inlineStr">
        <is>
          <t>Подкладки металлические</t>
        </is>
      </c>
      <c r="D202" s="373" t="inlineStr">
        <is>
          <t>кг</t>
        </is>
      </c>
      <c r="E202" s="320" t="n">
        <v>7.6</v>
      </c>
      <c r="F202" s="383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5">
      <c r="A203" s="373" t="n">
        <v>175</v>
      </c>
      <c r="B203" s="373" t="inlineStr">
        <is>
          <t>12.2.05.06-0023</t>
        </is>
      </c>
      <c r="C203" s="381" t="inlineStr">
        <is>
          <t>Плиты пенополистирольные М50</t>
        </is>
      </c>
      <c r="D203" s="373" t="inlineStr">
        <is>
          <t>м3</t>
        </is>
      </c>
      <c r="E203" s="320" t="n">
        <v>0.050918</v>
      </c>
      <c r="F203" s="383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5">
      <c r="A204" s="373" t="n">
        <v>176</v>
      </c>
      <c r="B204" s="373" t="inlineStr">
        <is>
          <t>02.2.05.04-1692</t>
        </is>
      </c>
      <c r="C204" s="381" t="inlineStr">
        <is>
          <t>Щебень М 600, фракция 10-20 мм, группа 2</t>
        </is>
      </c>
      <c r="D204" s="373" t="inlineStr">
        <is>
          <t>м3</t>
        </is>
      </c>
      <c r="E204" s="320" t="n">
        <v>0.72</v>
      </c>
      <c r="F204" s="383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3" t="n">
        <v>177</v>
      </c>
      <c r="B205" s="373" t="inlineStr">
        <is>
          <t>08.4.01.01-0022</t>
        </is>
      </c>
      <c r="C205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3" t="inlineStr">
        <is>
          <t>т</t>
        </is>
      </c>
      <c r="E205" s="320" t="n">
        <v>0.008</v>
      </c>
      <c r="F205" s="383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5">
      <c r="A206" s="373" t="n">
        <v>178</v>
      </c>
      <c r="B206" s="373" t="inlineStr">
        <is>
          <t>11.1.03.05-0085</t>
        </is>
      </c>
      <c r="C206" s="381" t="inlineStr">
        <is>
          <t>Доски необрезные хвойных пород длиной 4-6,5 м, все ширины, толщиной 44 мм и более, III сорта</t>
        </is>
      </c>
      <c r="D206" s="373" t="inlineStr">
        <is>
          <t>м3</t>
        </is>
      </c>
      <c r="E206" s="320" t="n">
        <v>0.082</v>
      </c>
      <c r="F206" s="383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3" t="n">
        <v>179</v>
      </c>
      <c r="B207" s="373" t="inlineStr">
        <is>
          <t>04.3.01.03-0001</t>
        </is>
      </c>
      <c r="C207" s="381" t="inlineStr">
        <is>
          <t>Раствор асбоцементный</t>
        </is>
      </c>
      <c r="D207" s="373" t="inlineStr">
        <is>
          <t>м3</t>
        </is>
      </c>
      <c r="E207" s="320" t="n">
        <v>0.1306</v>
      </c>
      <c r="F207" s="383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5">
      <c r="A208" s="373" t="n">
        <v>180</v>
      </c>
      <c r="B208" s="373" t="inlineStr">
        <is>
          <t>11.1.02.04-0031</t>
        </is>
      </c>
      <c r="C208" s="381" t="inlineStr">
        <is>
          <t>Лесоматериалы круглые хвойных пород для строительства диаметром 14-24 см, длиной 3-6,5 м</t>
        </is>
      </c>
      <c r="D208" s="373" t="inlineStr">
        <is>
          <t>м3</t>
        </is>
      </c>
      <c r="E208" s="320" t="n">
        <v>0.07696799999999999</v>
      </c>
      <c r="F208" s="383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3" t="n">
        <v>181</v>
      </c>
      <c r="B209" s="373" t="inlineStr">
        <is>
          <t>02.2.01.02-1045</t>
        </is>
      </c>
      <c r="C209" s="381" t="inlineStr">
        <is>
          <t>Гравий М 1000, фракция 5(3)-10 мм</t>
        </is>
      </c>
      <c r="D209" s="373" t="inlineStr">
        <is>
          <t>м3</t>
        </is>
      </c>
      <c r="E209" s="320" t="n">
        <v>0.3708</v>
      </c>
      <c r="F209" s="383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3" t="n">
        <v>182</v>
      </c>
      <c r="B210" s="373" t="inlineStr">
        <is>
          <t>01.7.11.07-0056</t>
        </is>
      </c>
      <c r="C210" s="381" t="inlineStr">
        <is>
          <t>Электроды диаметром 6 мм Э46</t>
        </is>
      </c>
      <c r="D210" s="373" t="inlineStr">
        <is>
          <t>т</t>
        </is>
      </c>
      <c r="E210" s="320" t="n">
        <v>0.004267</v>
      </c>
      <c r="F210" s="383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5">
      <c r="A211" s="373" t="n">
        <v>183</v>
      </c>
      <c r="B211" s="373" t="inlineStr">
        <is>
          <t>01.1.02.08-0004</t>
        </is>
      </c>
      <c r="C211" s="381" t="inlineStr">
        <is>
          <t>Прокладки из паронита марки ПМБ, толщиной 1 мм, диаметром 200 мм</t>
        </is>
      </c>
      <c r="D211" s="373" t="inlineStr">
        <is>
          <t>1000 шт.</t>
        </is>
      </c>
      <c r="E211" s="320" t="n">
        <v>0.004</v>
      </c>
      <c r="F211" s="383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3" t="n">
        <v>184</v>
      </c>
      <c r="B212" s="373" t="inlineStr">
        <is>
          <t>Приложение 40 табл.1 и 2. Общие положения</t>
        </is>
      </c>
      <c r="C212" s="381" t="inlineStr">
        <is>
          <t>Добавляется на водонепроницаемость бетона до W., бетон В30 401-0011 (3%)</t>
        </is>
      </c>
      <c r="D212" s="373" t="inlineStr">
        <is>
          <t>м3</t>
        </is>
      </c>
      <c r="E212" s="320" t="n">
        <v>1.906</v>
      </c>
      <c r="F212" s="383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3" t="n">
        <v>185</v>
      </c>
      <c r="B213" s="373" t="inlineStr">
        <is>
          <t>08.1.02.11-0001</t>
        </is>
      </c>
      <c r="C213" s="381" t="inlineStr">
        <is>
          <t>Поковки из квадратных заготовок, масса 1,8 кг</t>
        </is>
      </c>
      <c r="D213" s="373" t="inlineStr">
        <is>
          <t>т</t>
        </is>
      </c>
      <c r="E213" s="320" t="n">
        <v>0.005888</v>
      </c>
      <c r="F213" s="383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5">
      <c r="A214" s="373" t="n">
        <v>186</v>
      </c>
      <c r="B214" s="373" t="inlineStr">
        <is>
          <t>03.1.02.03-0011</t>
        </is>
      </c>
      <c r="C214" s="381" t="inlineStr">
        <is>
          <t>Известь строительная негашеная комовая, сорт I</t>
        </is>
      </c>
      <c r="D214" s="373" t="inlineStr">
        <is>
          <t>т</t>
        </is>
      </c>
      <c r="E214" s="320" t="n">
        <v>0.044376</v>
      </c>
      <c r="F214" s="383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3" t="n">
        <v>187</v>
      </c>
      <c r="B215" s="373" t="inlineStr">
        <is>
          <t>04.3.01.09-0023</t>
        </is>
      </c>
      <c r="C215" s="381" t="inlineStr">
        <is>
          <t>Раствор готовый отделочный тяжелый, цементный 1:3</t>
        </is>
      </c>
      <c r="D215" s="373" t="inlineStr">
        <is>
          <t>м3</t>
        </is>
      </c>
      <c r="E215" s="320" t="n">
        <v>0.053549</v>
      </c>
      <c r="F215" s="383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3" t="n">
        <v>188</v>
      </c>
      <c r="B216" s="373" t="inlineStr">
        <is>
          <t>14.4.04.08-0003</t>
        </is>
      </c>
      <c r="C216" s="381" t="inlineStr">
        <is>
          <t>Эмаль ПФ-115 серая</t>
        </is>
      </c>
      <c r="D216" s="373" t="inlineStr">
        <is>
          <t>т</t>
        </is>
      </c>
      <c r="E216" s="320" t="n">
        <v>0.001827</v>
      </c>
      <c r="F216" s="383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5">
      <c r="A217" s="373" t="n">
        <v>189</v>
      </c>
      <c r="B217" s="373" t="inlineStr">
        <is>
          <t>07.2.01.01-0003</t>
        </is>
      </c>
      <c r="C217" s="38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3" t="inlineStr">
        <is>
          <t>т</t>
        </is>
      </c>
      <c r="E217" s="320" t="n">
        <v>0.0025</v>
      </c>
      <c r="F217" s="383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5">
      <c r="A218" s="373" t="n">
        <v>190</v>
      </c>
      <c r="B218" s="373" t="inlineStr">
        <is>
          <t>11.1.03.06-0002</t>
        </is>
      </c>
      <c r="C218" s="381" t="inlineStr">
        <is>
          <t>Доски дубовые II сорта</t>
        </is>
      </c>
      <c r="D218" s="373" t="inlineStr">
        <is>
          <t>м3</t>
        </is>
      </c>
      <c r="E218" s="320" t="n">
        <v>0.0148</v>
      </c>
      <c r="F218" s="383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3" t="n">
        <v>191</v>
      </c>
      <c r="B219" s="373" t="inlineStr">
        <is>
          <t>01.7.20.08-0162</t>
        </is>
      </c>
      <c r="C219" s="381" t="inlineStr">
        <is>
          <t>Ткань мешочная</t>
        </is>
      </c>
      <c r="D219" s="373" t="inlineStr">
        <is>
          <t>10 м2</t>
        </is>
      </c>
      <c r="E219" s="320" t="n">
        <v>0.241184</v>
      </c>
      <c r="F219" s="383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5">
      <c r="A220" s="373" t="n">
        <v>192</v>
      </c>
      <c r="B220" s="373" t="inlineStr">
        <is>
          <t>01.7.11.07-0033</t>
        </is>
      </c>
      <c r="C220" s="381" t="inlineStr">
        <is>
          <t>Электроды диаметром 4 мм Э42А</t>
        </is>
      </c>
      <c r="D220" s="373" t="inlineStr">
        <is>
          <t>т</t>
        </is>
      </c>
      <c r="E220" s="320" t="n">
        <v>0.00192</v>
      </c>
      <c r="F220" s="383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3" t="n">
        <v>193</v>
      </c>
      <c r="B221" s="373" t="inlineStr">
        <is>
          <t>01.7.11.07-0040</t>
        </is>
      </c>
      <c r="C221" s="381" t="inlineStr">
        <is>
          <t>Электроды диаметром 4 мм Э50А</t>
        </is>
      </c>
      <c r="D221" s="373" t="inlineStr">
        <is>
          <t>т</t>
        </is>
      </c>
      <c r="E221" s="320" t="n">
        <v>0.00175</v>
      </c>
      <c r="F221" s="383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3" t="n">
        <v>194</v>
      </c>
      <c r="B222" s="373" t="inlineStr">
        <is>
          <t>14.1.02.01-0002</t>
        </is>
      </c>
      <c r="C222" s="381" t="inlineStr">
        <is>
          <t>Клей БМК-5к</t>
        </is>
      </c>
      <c r="D222" s="373" t="inlineStr">
        <is>
          <t>кг</t>
        </is>
      </c>
      <c r="E222" s="320" t="n">
        <v>0.65</v>
      </c>
      <c r="F222" s="383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5">
      <c r="A223" s="373" t="n">
        <v>195</v>
      </c>
      <c r="B223" s="373" t="inlineStr">
        <is>
          <t>01.3.01.06-0050</t>
        </is>
      </c>
      <c r="C223" s="381" t="inlineStr">
        <is>
          <t>Смазка универсальная тугоплавкая УТ (консталин жировой)</t>
        </is>
      </c>
      <c r="D223" s="373" t="inlineStr">
        <is>
          <t>т</t>
        </is>
      </c>
      <c r="E223" s="320" t="n">
        <v>0.000943</v>
      </c>
      <c r="F223" s="383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3" t="n">
        <v>196</v>
      </c>
      <c r="B224" s="373" t="inlineStr">
        <is>
          <t>01.7.02.07-0011</t>
        </is>
      </c>
      <c r="C224" s="381" t="inlineStr">
        <is>
          <t>Прессшпан листовой, марки А</t>
        </is>
      </c>
      <c r="D224" s="373" t="inlineStr">
        <is>
          <t>кг</t>
        </is>
      </c>
      <c r="E224" s="320" t="n">
        <v>0.3</v>
      </c>
      <c r="F224" s="383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5">
      <c r="A225" s="373" t="n">
        <v>197</v>
      </c>
      <c r="B225" s="373" t="inlineStr">
        <is>
          <t>01.2.03.07-0023</t>
        </is>
      </c>
      <c r="C225" s="381" t="inlineStr">
        <is>
          <t>Эмульсия битумно-дорожная</t>
        </is>
      </c>
      <c r="D225" s="373" t="inlineStr">
        <is>
          <t>т</t>
        </is>
      </c>
      <c r="E225" s="320" t="n">
        <v>0.006691</v>
      </c>
      <c r="F225" s="383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3" t="n">
        <v>198</v>
      </c>
      <c r="B226" s="373" t="inlineStr">
        <is>
          <t>01.7.06.07-0001</t>
        </is>
      </c>
      <c r="C226" s="381" t="inlineStr">
        <is>
          <t>Лента К226</t>
        </is>
      </c>
      <c r="D226" s="373" t="inlineStr">
        <is>
          <t>100 м</t>
        </is>
      </c>
      <c r="E226" s="320" t="n">
        <v>0.07199999999999999</v>
      </c>
      <c r="F226" s="383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5">
      <c r="A227" s="373" t="n">
        <v>199</v>
      </c>
      <c r="B227" s="373" t="inlineStr">
        <is>
          <t>408-0042</t>
        </is>
      </c>
      <c r="C227" s="381" t="inlineStr">
        <is>
          <t>Щебень из гравия для строительных работ марка 1000, фракция 10-20 мм</t>
        </is>
      </c>
      <c r="D227" s="373" t="inlineStr">
        <is>
          <t>м3</t>
        </is>
      </c>
      <c r="E227" s="320" t="n">
        <v>0.043</v>
      </c>
      <c r="F227" s="383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3" t="n">
        <v>200</v>
      </c>
      <c r="B228" s="373" t="inlineStr">
        <is>
          <t>01.7.07.20-0002</t>
        </is>
      </c>
      <c r="C228" s="381" t="inlineStr">
        <is>
          <t>Тальк молотый, сорт I</t>
        </is>
      </c>
      <c r="D228" s="373" t="inlineStr">
        <is>
          <t>т</t>
        </is>
      </c>
      <c r="E228" s="320" t="n">
        <v>0.0043</v>
      </c>
      <c r="F228" s="383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5">
      <c r="A229" s="373" t="n">
        <v>201</v>
      </c>
      <c r="B229" s="373" t="inlineStr">
        <is>
          <t>03.2.01.01-0001</t>
        </is>
      </c>
      <c r="C229" s="381" t="inlineStr">
        <is>
          <t>Портландцемент общестроительного назначения бездобавочный, марки 400</t>
        </is>
      </c>
      <c r="D229" s="373" t="inlineStr">
        <is>
          <t>т</t>
        </is>
      </c>
      <c r="E229" s="320" t="n">
        <v>0.017718</v>
      </c>
      <c r="F229" s="383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3" t="n">
        <v>202</v>
      </c>
      <c r="B230" s="373" t="inlineStr">
        <is>
          <t>01.3.02.03-0001</t>
        </is>
      </c>
      <c r="C230" s="381" t="inlineStr">
        <is>
          <t>Ацетилен газообразный технический</t>
        </is>
      </c>
      <c r="D230" s="373" t="inlineStr">
        <is>
          <t>м3</t>
        </is>
      </c>
      <c r="E230" s="320" t="n">
        <v>0.188</v>
      </c>
      <c r="F230" s="383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3" t="n">
        <v>203</v>
      </c>
      <c r="B231" s="373" t="inlineStr">
        <is>
          <t>08.3.03.04-0012</t>
        </is>
      </c>
      <c r="C231" s="381" t="inlineStr">
        <is>
          <t>Проволока светлая диаметром 1,1 мм</t>
        </is>
      </c>
      <c r="D231" s="373" t="inlineStr">
        <is>
          <t>т</t>
        </is>
      </c>
      <c r="E231" s="320" t="n">
        <v>0.000694</v>
      </c>
      <c r="F231" s="383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5">
      <c r="A232" s="373" t="n">
        <v>204</v>
      </c>
      <c r="B232" s="373" t="inlineStr">
        <is>
          <t>01.7.06.12-0004</t>
        </is>
      </c>
      <c r="C232" s="381" t="inlineStr">
        <is>
          <t>Лента киперная 40 мм</t>
        </is>
      </c>
      <c r="D232" s="373" t="inlineStr">
        <is>
          <t>100 м</t>
        </is>
      </c>
      <c r="E232" s="320" t="n">
        <v>0.07000000000000001</v>
      </c>
      <c r="F232" s="383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3" t="n">
        <v>205</v>
      </c>
      <c r="B233" s="373" t="inlineStr">
        <is>
          <t>08.3.08.02-0052</t>
        </is>
      </c>
      <c r="C233" s="381" t="inlineStr">
        <is>
          <t>Сталь угловая равнополочная, марка стали ВСт3кп2, размером 50x50x5 мм</t>
        </is>
      </c>
      <c r="D233" s="373" t="inlineStr">
        <is>
          <t>т</t>
        </is>
      </c>
      <c r="E233" s="320" t="n">
        <v>0.001</v>
      </c>
      <c r="F233" s="383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5">
      <c r="A234" s="373" t="n">
        <v>206</v>
      </c>
      <c r="B234" s="373" t="inlineStr">
        <is>
          <t>08.4.03.02-0005</t>
        </is>
      </c>
      <c r="C234" s="381" t="inlineStr">
        <is>
          <t>Горячекатаная арматурная сталь гладкая класса А-I, диаметром 14 мм</t>
        </is>
      </c>
      <c r="D234" s="373" t="inlineStr">
        <is>
          <t>т</t>
        </is>
      </c>
      <c r="E234" s="320" t="n">
        <v>0.00072</v>
      </c>
      <c r="F234" s="383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5">
      <c r="A235" s="373" t="n">
        <v>207</v>
      </c>
      <c r="B235" s="373" t="inlineStr">
        <is>
          <t>01.7.15.03-0042</t>
        </is>
      </c>
      <c r="C235" s="381" t="inlineStr">
        <is>
          <t>Болты с гайками и шайбами строительные (1%)</t>
        </is>
      </c>
      <c r="D235" s="373" t="inlineStr">
        <is>
          <t>кг</t>
        </is>
      </c>
      <c r="E235" s="320" t="n">
        <v>0.476</v>
      </c>
      <c r="F235" s="383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5">
      <c r="A236" s="373" t="n">
        <v>208</v>
      </c>
      <c r="B236" s="373" t="inlineStr">
        <is>
          <t>01.7.15.06-0121</t>
        </is>
      </c>
      <c r="C236" s="381" t="inlineStr">
        <is>
          <t>Гвозди строительные с плоской головкой 1,6x50 мм</t>
        </is>
      </c>
      <c r="D236" s="373" t="inlineStr">
        <is>
          <t>т</t>
        </is>
      </c>
      <c r="E236" s="320" t="n">
        <v>0.0005</v>
      </c>
      <c r="F236" s="383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5">
      <c r="A237" s="373" t="n">
        <v>209</v>
      </c>
      <c r="B237" s="373" t="inlineStr">
        <is>
          <t>01.2.01.01-0001</t>
        </is>
      </c>
      <c r="C237" s="381" t="inlineStr">
        <is>
          <t>Битумы нефтяные дорожные жидкие, класс МГ, СГ</t>
        </is>
      </c>
      <c r="D237" s="373" t="inlineStr">
        <is>
          <t>т</t>
        </is>
      </c>
      <c r="E237" s="320" t="n">
        <v>0.002243</v>
      </c>
      <c r="F237" s="383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3" t="n">
        <v>210</v>
      </c>
      <c r="B238" s="373" t="inlineStr">
        <is>
          <t>14.4.03.03-0002</t>
        </is>
      </c>
      <c r="C238" s="381" t="inlineStr">
        <is>
          <t>Лак битумный БТ-123</t>
        </is>
      </c>
      <c r="D238" s="373" t="inlineStr">
        <is>
          <t>т</t>
        </is>
      </c>
      <c r="E238" s="320" t="n">
        <v>0.000357</v>
      </c>
      <c r="F238" s="383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5">
      <c r="A239" s="373" t="n">
        <v>211</v>
      </c>
      <c r="B239" s="373" t="inlineStr">
        <is>
          <t>01.3.01.01-0001</t>
        </is>
      </c>
      <c r="C239" s="381" t="inlineStr">
        <is>
          <t>Бензин авиационный Б-70</t>
        </is>
      </c>
      <c r="D239" s="373" t="inlineStr">
        <is>
          <t>т</t>
        </is>
      </c>
      <c r="E239" s="320" t="n">
        <v>0.0005999999999999999</v>
      </c>
      <c r="F239" s="383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5">
      <c r="A240" s="373" t="n">
        <v>212</v>
      </c>
      <c r="B240" s="373" t="inlineStr">
        <is>
          <t>23.3.06.04-0011</t>
        </is>
      </c>
      <c r="C240" s="38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3" t="inlineStr">
        <is>
          <t>м</t>
        </is>
      </c>
      <c r="E240" s="320" t="n">
        <v>0.08749999999999999</v>
      </c>
      <c r="F240" s="383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3" t="n">
        <v>213</v>
      </c>
      <c r="B241" s="373" t="inlineStr">
        <is>
          <t>01.7.11.07-0035</t>
        </is>
      </c>
      <c r="C241" s="381" t="inlineStr">
        <is>
          <t>Электроды диаметром 4 мм Э46</t>
        </is>
      </c>
      <c r="D241" s="373" t="inlineStr">
        <is>
          <t>т</t>
        </is>
      </c>
      <c r="E241" s="320" t="n">
        <v>0.00019</v>
      </c>
      <c r="F241" s="383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3" t="n">
        <v>214</v>
      </c>
      <c r="B242" s="373" t="inlineStr">
        <is>
          <t>04.1.02.05-0007</t>
        </is>
      </c>
      <c r="C242" s="381" t="inlineStr">
        <is>
          <t>Бетон тяжелый, класс В20 (М250)</t>
        </is>
      </c>
      <c r="D242" s="373" t="inlineStr">
        <is>
          <t>м3</t>
        </is>
      </c>
      <c r="E242" s="320" t="n">
        <v>0.0016</v>
      </c>
      <c r="F242" s="383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3" t="n">
        <v>215</v>
      </c>
      <c r="B243" s="373" t="inlineStr">
        <is>
          <t>14.5.09.11-0102</t>
        </is>
      </c>
      <c r="C243" s="381" t="inlineStr">
        <is>
          <t>Уайт-спирит</t>
        </is>
      </c>
      <c r="D243" s="373" t="inlineStr">
        <is>
          <t>кг</t>
        </is>
      </c>
      <c r="E243" s="320" t="n">
        <v>0.135</v>
      </c>
      <c r="F243" s="383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3" t="n">
        <v>216</v>
      </c>
      <c r="B244" s="373" t="inlineStr">
        <is>
          <t>14.4.02.04-0142</t>
        </is>
      </c>
      <c r="C244" s="381" t="inlineStr">
        <is>
          <t>Краски масляные земляные марки МА-0115 мумия, сурик железный</t>
        </is>
      </c>
      <c r="D244" s="373" t="inlineStr">
        <is>
          <t>кг</t>
        </is>
      </c>
      <c r="E244" s="320" t="n">
        <v>0.037</v>
      </c>
      <c r="F244" s="383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3" t="n">
        <v>217</v>
      </c>
      <c r="B245" s="373" t="inlineStr">
        <is>
          <t>08.3.11.01-0091</t>
        </is>
      </c>
      <c r="C245" s="381" t="inlineStr">
        <is>
          <t>Швеллеры № 40 из стали марки Ст0</t>
        </is>
      </c>
      <c r="D245" s="373" t="inlineStr">
        <is>
          <t>т</t>
        </is>
      </c>
      <c r="E245" s="320" t="n">
        <v>9.2e-05</v>
      </c>
      <c r="F245" s="383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5">
      <c r="A246" s="373" t="n">
        <v>218</v>
      </c>
      <c r="B246" s="373" t="inlineStr">
        <is>
          <t>07.2.07.12-0020</t>
        </is>
      </c>
      <c r="C246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3" t="inlineStr">
        <is>
          <t>т</t>
        </is>
      </c>
      <c r="E246" s="320" t="n">
        <v>4.8e-05</v>
      </c>
      <c r="F246" s="383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5">
      <c r="A247" s="373" t="n">
        <v>219</v>
      </c>
      <c r="B247" s="373" t="inlineStr">
        <is>
          <t>14.5.09.07-0029</t>
        </is>
      </c>
      <c r="C247" s="381" t="inlineStr">
        <is>
          <t>Растворитель марки Р-4</t>
        </is>
      </c>
      <c r="D247" s="373" t="inlineStr">
        <is>
          <t>т</t>
        </is>
      </c>
      <c r="E247" s="320" t="n">
        <v>2.9e-05</v>
      </c>
      <c r="F247" s="383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5">
      <c r="A248" s="373" t="n">
        <v>220</v>
      </c>
      <c r="B248" s="373" t="inlineStr">
        <is>
          <t>01.3.01.05-0009</t>
        </is>
      </c>
      <c r="C248" s="381" t="inlineStr">
        <is>
          <t>Парафины нефтяные твердые марки Т-1</t>
        </is>
      </c>
      <c r="D248" s="373" t="inlineStr">
        <is>
          <t>т</t>
        </is>
      </c>
      <c r="E248" s="320" t="n">
        <v>3e-05</v>
      </c>
      <c r="F248" s="383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3" t="n">
        <v>221</v>
      </c>
      <c r="B249" s="373" t="inlineStr">
        <is>
          <t>14.4.01.01-0003</t>
        </is>
      </c>
      <c r="C249" s="381" t="inlineStr">
        <is>
          <t>Грунтовка ГФ-021 красно-коричневая</t>
        </is>
      </c>
      <c r="D249" s="373" t="inlineStr">
        <is>
          <t>т</t>
        </is>
      </c>
      <c r="E249" s="320" t="n">
        <v>1.5e-05</v>
      </c>
      <c r="F249" s="383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5">
      <c r="A250" s="373" t="n">
        <v>222</v>
      </c>
      <c r="B250" s="373" t="inlineStr">
        <is>
          <t>01.7.20.08-0071</t>
        </is>
      </c>
      <c r="C250" s="381" t="inlineStr">
        <is>
          <t>Канаты пеньковые пропитанные</t>
        </is>
      </c>
      <c r="D250" s="373" t="inlineStr">
        <is>
          <t>т</t>
        </is>
      </c>
      <c r="E250" s="320" t="n">
        <v>5e-06</v>
      </c>
      <c r="F250" s="383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5">
      <c r="A251" s="373" t="n">
        <v>223</v>
      </c>
      <c r="B251" s="373" t="inlineStr">
        <is>
          <t>14.2.06.03-0517</t>
        </is>
      </c>
      <c r="C251" s="381" t="inlineStr">
        <is>
          <t>Жидкость гидрофобизирующая Типром К люкс</t>
        </is>
      </c>
      <c r="D251" s="373" t="inlineStr">
        <is>
          <t>л</t>
        </is>
      </c>
      <c r="E251" s="320" t="n">
        <v>0.0025</v>
      </c>
      <c r="F251" s="383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5">
      <c r="A252" s="373" t="n">
        <v>224</v>
      </c>
      <c r="B252" s="373" t="inlineStr">
        <is>
          <t>11.1.03.01-0077</t>
        </is>
      </c>
      <c r="C252" s="381" t="inlineStr">
        <is>
          <t>Бруски обрезные хвойных пород длиной 4-6,5 м, шириной 75-150 мм, толщиной 40-75 мм, I сорта</t>
        </is>
      </c>
      <c r="D252" s="373" t="inlineStr">
        <is>
          <t>м3</t>
        </is>
      </c>
      <c r="E252" s="320" t="n">
        <v>4.9e-05</v>
      </c>
      <c r="F252" s="383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5">
      <c r="A253" s="373" t="n">
        <v>225</v>
      </c>
      <c r="B253" s="373" t="inlineStr">
        <is>
          <t>08.2.02.11-0007</t>
        </is>
      </c>
      <c r="C253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3" t="inlineStr">
        <is>
          <t>10 м</t>
        </is>
      </c>
      <c r="E253" s="320" t="n">
        <v>0.0008899999999999999</v>
      </c>
      <c r="F253" s="383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3" t="n">
        <v>226</v>
      </c>
      <c r="B254" s="373" t="inlineStr">
        <is>
          <t>07.2.07.02-0001</t>
        </is>
      </c>
      <c r="C254" s="381" t="inlineStr">
        <is>
          <t>Кондуктор инвентарный металлический</t>
        </is>
      </c>
      <c r="D254" s="373" t="inlineStr">
        <is>
          <t>шт.</t>
        </is>
      </c>
      <c r="E254" s="320" t="n">
        <v>8.000000000000001e-05</v>
      </c>
      <c r="F254" s="383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3" t="n">
        <v>227</v>
      </c>
      <c r="B255" s="373" t="inlineStr">
        <is>
          <t>01.7.20.08-0051</t>
        </is>
      </c>
      <c r="C255" s="381" t="inlineStr">
        <is>
          <t>Ветошь</t>
        </is>
      </c>
      <c r="D255" s="373" t="inlineStr">
        <is>
          <t>кг</t>
        </is>
      </c>
      <c r="E255" s="320" t="n">
        <v>0.014696</v>
      </c>
      <c r="F255" s="383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3" t="n"/>
      <c r="B256" s="373" t="n"/>
      <c r="C256" s="381" t="inlineStr">
        <is>
          <t>Итого прочие материалы</t>
        </is>
      </c>
      <c r="D256" s="373" t="n"/>
      <c r="E256" s="320" t="n"/>
      <c r="F256" s="383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5">
      <c r="A257" s="373" t="n"/>
      <c r="B257" s="373" t="n"/>
      <c r="C257" s="363" t="inlineStr">
        <is>
          <t>Итого по разделу «Материалы»</t>
        </is>
      </c>
      <c r="D257" s="373" t="n"/>
      <c r="E257" s="382" t="n"/>
      <c r="F257" s="383" t="n"/>
      <c r="G257" s="322">
        <f>G113+G256</f>
        <v/>
      </c>
      <c r="H257" s="384">
        <f>G257/$G$257</f>
        <v/>
      </c>
      <c r="I257" s="322" t="n"/>
      <c r="J257" s="322">
        <f>J113+J256</f>
        <v/>
      </c>
    </row>
    <row r="258" ht="14.25" customFormat="1" customHeight="1" s="335">
      <c r="A258" s="373" t="n"/>
      <c r="B258" s="373" t="n"/>
      <c r="C258" s="381" t="inlineStr">
        <is>
          <t>ИТОГО ПО РМ</t>
        </is>
      </c>
      <c r="D258" s="373" t="n"/>
      <c r="E258" s="382" t="n"/>
      <c r="F258" s="383" t="n"/>
      <c r="G258" s="322">
        <f>G14+G89+G257</f>
        <v/>
      </c>
      <c r="H258" s="384" t="n"/>
      <c r="I258" s="322" t="n"/>
      <c r="J258" s="322">
        <f>J14+J89+J257</f>
        <v/>
      </c>
    </row>
    <row r="259" ht="14.25" customFormat="1" customHeight="1" s="335">
      <c r="A259" s="373" t="n"/>
      <c r="B259" s="373" t="n"/>
      <c r="C259" s="381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2" t="n">
        <v>55564</v>
      </c>
      <c r="H259" s="384" t="n"/>
      <c r="I259" s="322" t="n"/>
      <c r="J259" s="322">
        <f>ROUND(D259*(J14+J16),2)</f>
        <v/>
      </c>
    </row>
    <row r="260" ht="14.25" customFormat="1" customHeight="1" s="335">
      <c r="A260" s="373" t="n"/>
      <c r="B260" s="373" t="n"/>
      <c r="C260" s="381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2" t="n">
        <v>34134</v>
      </c>
      <c r="H260" s="384" t="n"/>
      <c r="I260" s="322" t="n"/>
      <c r="J260" s="322">
        <f>ROUND(D260*(J14+J16),2)</f>
        <v/>
      </c>
    </row>
    <row r="261" ht="14.25" customFormat="1" customHeight="1" s="335">
      <c r="A261" s="373" t="n"/>
      <c r="B261" s="373" t="n"/>
      <c r="C261" s="381" t="inlineStr">
        <is>
          <t>Итого СМР (с НР и СП)</t>
        </is>
      </c>
      <c r="D261" s="373" t="n"/>
      <c r="E261" s="382" t="n"/>
      <c r="F261" s="383" t="n"/>
      <c r="G261" s="322">
        <f>G14+G89+G257+G259+G260</f>
        <v/>
      </c>
      <c r="H261" s="384" t="n"/>
      <c r="I261" s="322" t="n"/>
      <c r="J261" s="322">
        <f>J14+J89+J257+J259+J260</f>
        <v/>
      </c>
    </row>
    <row r="262" ht="14.25" customFormat="1" customHeight="1" s="335">
      <c r="A262" s="373" t="n"/>
      <c r="B262" s="373" t="n"/>
      <c r="C262" s="381" t="inlineStr">
        <is>
          <t>ВСЕГО СМР + ОБОРУДОВАНИЕ</t>
        </is>
      </c>
      <c r="D262" s="373" t="n"/>
      <c r="E262" s="382" t="n"/>
      <c r="F262" s="383" t="n"/>
      <c r="G262" s="322">
        <f>G261+G97</f>
        <v/>
      </c>
      <c r="H262" s="384" t="n"/>
      <c r="I262" s="322" t="n"/>
      <c r="J262" s="322">
        <f>J261+J97</f>
        <v/>
      </c>
    </row>
    <row r="263" ht="34.5" customFormat="1" customHeight="1" s="335">
      <c r="A263" s="373" t="n"/>
      <c r="B263" s="373" t="n"/>
      <c r="C263" s="381" t="inlineStr">
        <is>
          <t>ИТОГО ПОКАЗАТЕЛЬ НА ЕД. ИЗМ.</t>
        </is>
      </c>
      <c r="D263" s="373" t="inlineStr">
        <is>
          <t>1 ячейка</t>
        </is>
      </c>
      <c r="E263" s="382" t="n">
        <v>1</v>
      </c>
      <c r="F263" s="383" t="n"/>
      <c r="G263" s="322">
        <f>G262/E263</f>
        <v/>
      </c>
      <c r="H263" s="384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3" sqref="E23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9" t="inlineStr">
        <is>
          <t>Приложение №6</t>
        </is>
      </c>
    </row>
    <row r="2" ht="21.75" customHeight="1" s="327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Ячейка двухобмоточного трансформатора Т500/НН, мощность 250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7">
      <c r="A9" s="268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7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7">
      <c r="A12" s="373" t="n">
        <v>1</v>
      </c>
      <c r="B12" s="381">
        <f>'Прил.5 Расчет СМР и ОБ'!B92</f>
        <v/>
      </c>
      <c r="C12" s="381">
        <f>'Прил.5 Расчет СМР и ОБ'!C92</f>
        <v/>
      </c>
      <c r="D12" s="373">
        <f>'Прил.5 Расчет СМР и ОБ'!D92</f>
        <v/>
      </c>
      <c r="E12" s="320">
        <f>'Прил.5 Расчет СМР и ОБ'!E92</f>
        <v/>
      </c>
      <c r="F12" s="383">
        <f>'Прил.5 Расчет СМР и ОБ'!F92</f>
        <v/>
      </c>
      <c r="G12" s="322">
        <f>ROUND(E12*F12,2)</f>
        <v/>
      </c>
    </row>
    <row r="13" ht="33" customHeight="1" s="327">
      <c r="A13" s="373" t="n">
        <v>3</v>
      </c>
      <c r="B13" s="381">
        <f>'Прил.5 Расчет СМР и ОБ'!B94</f>
        <v/>
      </c>
      <c r="C13" s="381">
        <f>'Прил.5 Расчет СМР и ОБ'!C94</f>
        <v/>
      </c>
      <c r="D13" s="373">
        <f>'Прил.5 Расчет СМР и ОБ'!D94</f>
        <v/>
      </c>
      <c r="E13" s="320">
        <f>'Прил.5 Расчет СМР и ОБ'!E94</f>
        <v/>
      </c>
      <c r="F13" s="383">
        <f>'Прил.5 Расчет СМР и ОБ'!F94</f>
        <v/>
      </c>
      <c r="G13" s="322">
        <f>ROUND(E13*F13,2)</f>
        <v/>
      </c>
    </row>
    <row r="14" ht="33" customHeight="1" s="327">
      <c r="A14" s="373" t="n">
        <v>4</v>
      </c>
      <c r="B14" s="381">
        <f>'Прил.5 Расчет СМР и ОБ'!B95</f>
        <v/>
      </c>
      <c r="C14" s="381">
        <f>'Прил.5 Расчет СМР и ОБ'!C95</f>
        <v/>
      </c>
      <c r="D14" s="373">
        <f>'Прил.5 Расчет СМР и ОБ'!D95</f>
        <v/>
      </c>
      <c r="E14" s="320">
        <f>'Прил.5 Расчет СМР и ОБ'!E95</f>
        <v/>
      </c>
      <c r="F14" s="383">
        <f>'Прил.5 Расчет СМР и ОБ'!F95</f>
        <v/>
      </c>
      <c r="G14" s="322">
        <f>ROUND(E14*F14,2)</f>
        <v/>
      </c>
    </row>
    <row r="15" ht="25.5" customHeight="1" s="327">
      <c r="A15" s="373" t="n"/>
      <c r="B15" s="381" t="n"/>
      <c r="C15" s="381" t="inlineStr">
        <is>
          <t>ИТОГО ТЕХНОЛОГИЧЕСКОЕ ОБОРУДОВАНИЕ</t>
        </is>
      </c>
      <c r="D15" s="381" t="n"/>
      <c r="E15" s="393" t="n"/>
      <c r="F15" s="383" t="n"/>
      <c r="G15" s="322">
        <f>SUM(G12:G14)</f>
        <v/>
      </c>
    </row>
    <row r="16" ht="19.5" customHeight="1" s="327">
      <c r="A16" s="373" t="n"/>
      <c r="B16" s="381" t="n"/>
      <c r="C16" s="381" t="inlineStr">
        <is>
          <t>Всего по разделу «Оборудование»</t>
        </is>
      </c>
      <c r="D16" s="381" t="n"/>
      <c r="E16" s="393" t="n"/>
      <c r="F16" s="383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2.7109375" customWidth="1" style="327" min="1" max="1"/>
    <col width="35.28515625" customWidth="1" style="327" min="2" max="2"/>
    <col width="38.85546875" customWidth="1" style="327" min="3" max="3"/>
    <col width="41.57031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7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7">
      <c r="A11" s="359" t="inlineStr">
        <is>
          <t>Т4-21-6</t>
        </is>
      </c>
      <c r="B11" s="359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I26" sqref="I26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4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7">
      <c r="B10" s="359" t="n">
        <v>1</v>
      </c>
      <c r="C10" s="359" t="n">
        <v>2</v>
      </c>
      <c r="D10" s="359" t="n">
        <v>3</v>
      </c>
    </row>
    <row r="11" ht="45" customHeight="1" s="32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L12" sqref="L12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inlineStr">
        <is>
          <t> </t>
        </is>
      </c>
    </row>
    <row r="12" ht="78.75" customHeight="1" s="327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2025-01-24T12:17:45Z</dcterms:modified>
  <cp:lastModifiedBy>REDMIBOOK</cp:lastModifiedBy>
  <cp:lastPrinted>2023-11-29T07:24:52Z</cp:lastPrinted>
</cp:coreProperties>
</file>