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1000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1000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 КТП  блочного типа (бетонные, сэндвич-панели) 6-20 кВ, мощность 1000 кВА, кол-во трансформаторов 2 шт.</t>
        </is>
      </c>
    </row>
    <row r="7">
      <c r="A7" s="234" t="n"/>
      <c r="B7" s="234" t="n"/>
      <c r="C7" s="234" t="n"/>
      <c r="D7" s="234" t="n"/>
      <c r="E7" s="234" t="n"/>
      <c r="F7" s="234" t="n"/>
      <c r="G7" s="186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1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9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9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9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9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9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9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9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9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9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9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9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9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9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9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0" t="inlineStr">
        <is>
          <t>Затраты труда машинистов</t>
        </is>
      </c>
      <c r="B26" s="308" t="n"/>
      <c r="C26" s="308" t="n"/>
      <c r="D26" s="308" t="n"/>
      <c r="E26" s="309" t="n"/>
      <c r="F26" s="231" t="n"/>
      <c r="G26" s="162" t="n"/>
      <c r="H26" s="316">
        <f>H27</f>
        <v/>
      </c>
    </row>
    <row r="27">
      <c r="A27" s="262" t="n">
        <v>15</v>
      </c>
      <c r="B27" s="232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1" t="inlineStr">
        <is>
          <t>Машины и механизмы</t>
        </is>
      </c>
      <c r="B28" s="308" t="n"/>
      <c r="C28" s="308" t="n"/>
      <c r="D28" s="308" t="n"/>
      <c r="E28" s="309" t="n"/>
      <c r="F28" s="231" t="n"/>
      <c r="G28" s="162" t="n"/>
      <c r="H28" s="316">
        <f>SUM(H29:H59)</f>
        <v/>
      </c>
    </row>
    <row r="29" ht="25.9" customHeight="1">
      <c r="A29" s="262" t="n">
        <v>16</v>
      </c>
      <c r="B29" s="232" t="n"/>
      <c r="C29" s="142" t="inlineStr">
        <is>
          <t>91.05.08-009</t>
        </is>
      </c>
      <c r="D29" s="249" t="inlineStr">
        <is>
          <t>Краны на пневмоколесном ходу, грузоподъемность 63 т</t>
        </is>
      </c>
      <c r="E29" s="241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2" t="n"/>
      <c r="C30" s="142" t="inlineStr">
        <is>
          <t>91.05.06-009</t>
        </is>
      </c>
      <c r="D30" s="249" t="inlineStr">
        <is>
          <t>Краны на гусеничном ходу, грузоподъемность 50-63 т</t>
        </is>
      </c>
      <c r="E30" s="241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2" t="n"/>
      <c r="C31" s="142" t="inlineStr">
        <is>
          <t>91.05.01-017</t>
        </is>
      </c>
      <c r="D31" s="249" t="inlineStr">
        <is>
          <t>Краны башенные, грузоподъемность 8 т</t>
        </is>
      </c>
      <c r="E31" s="241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2" t="n"/>
      <c r="C32" s="142" t="inlineStr">
        <is>
          <t>91.18.01-007</t>
        </is>
      </c>
      <c r="D3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1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2" t="n"/>
      <c r="C33" s="142" t="inlineStr">
        <is>
          <t>91.15.02-024</t>
        </is>
      </c>
      <c r="D33" s="249" t="inlineStr">
        <is>
          <t>Тракторы на гусеничном ходу, мощность 79 кВт (108 л.с.)</t>
        </is>
      </c>
      <c r="E33" s="241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2" t="n"/>
      <c r="C34" s="142" t="inlineStr">
        <is>
          <t>91.14.02-001</t>
        </is>
      </c>
      <c r="D34" s="249" t="inlineStr">
        <is>
          <t>Автомобили бортовые, грузоподъемность: до 5 т</t>
        </is>
      </c>
      <c r="E34" s="241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2" t="n"/>
      <c r="C35" s="142" t="inlineStr">
        <is>
          <t>91.17.04-233</t>
        </is>
      </c>
      <c r="D35" s="249" t="inlineStr">
        <is>
          <t>Установки для сварки: ручной дуговой (постоянного тока)</t>
        </is>
      </c>
      <c r="E35" s="241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2" t="n"/>
      <c r="C36" s="142" t="inlineStr">
        <is>
          <t>91.05.05-014</t>
        </is>
      </c>
      <c r="D36" s="249" t="inlineStr">
        <is>
          <t>Краны на автомобильном ходу, грузоподъемность 10 т</t>
        </is>
      </c>
      <c r="E36" s="241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2" t="n"/>
      <c r="C37" s="142" t="inlineStr">
        <is>
          <t>91.01.05-084</t>
        </is>
      </c>
      <c r="D37" s="249" t="inlineStr">
        <is>
          <t>Экскаваторы одноковшовые дизельные на гусеничном ходу, емкость ковша 0,4 м3</t>
        </is>
      </c>
      <c r="E37" s="241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2" t="n"/>
      <c r="C38" s="142" t="inlineStr">
        <is>
          <t>91.06.05-057</t>
        </is>
      </c>
      <c r="D38" s="249" t="inlineStr">
        <is>
          <t>Погрузчики одноковшовые универсальные фронтальные пневмоколесные, грузоподъемность 3 т</t>
        </is>
      </c>
      <c r="E38" s="241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2" t="n"/>
      <c r="C39" s="142" t="inlineStr">
        <is>
          <t>91.01.01-034</t>
        </is>
      </c>
      <c r="D39" s="249" t="inlineStr">
        <is>
          <t>Бульдозеры, мощность 59 кВт (80 л.с.)</t>
        </is>
      </c>
      <c r="E39" s="241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2" t="n"/>
      <c r="C40" s="142" t="inlineStr">
        <is>
          <t>91.05.01-025</t>
        </is>
      </c>
      <c r="D40" s="249" t="inlineStr">
        <is>
          <t>Краны башенные, грузоподъемность 25-75 т</t>
        </is>
      </c>
      <c r="E40" s="241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2" t="n"/>
      <c r="C41" s="142" t="inlineStr">
        <is>
          <t>91.05.02-005</t>
        </is>
      </c>
      <c r="D41" s="249" t="inlineStr">
        <is>
          <t>Краны козловые, грузоподъемность 32 т</t>
        </is>
      </c>
      <c r="E41" s="241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2" t="n"/>
      <c r="C42" s="142" t="inlineStr">
        <is>
          <t>91.10.09-012</t>
        </is>
      </c>
      <c r="D42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1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2" t="n"/>
      <c r="C43" s="142" t="inlineStr">
        <is>
          <t>91.05.06-012</t>
        </is>
      </c>
      <c r="D43" s="249" t="inlineStr">
        <is>
          <t>Краны на гусеничном ходу, грузоподъемность до 16 т</t>
        </is>
      </c>
      <c r="E43" s="241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2" t="n"/>
      <c r="C44" s="142" t="inlineStr">
        <is>
          <t>91.06.03-061</t>
        </is>
      </c>
      <c r="D44" s="249" t="inlineStr">
        <is>
          <t>Лебедки электрические тяговым усилием: до 12,26 кН (1,25 т)</t>
        </is>
      </c>
      <c r="E44" s="241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2" t="n"/>
      <c r="C45" s="142" t="inlineStr">
        <is>
          <t>91.21.01-012</t>
        </is>
      </c>
      <c r="D45" s="249" t="inlineStr">
        <is>
          <t>Агрегаты окрасочные высокого давления для окраски поверхностей конструкций, мощность 1 кВт</t>
        </is>
      </c>
      <c r="E45" s="241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2" t="n"/>
      <c r="C46" s="142" t="inlineStr">
        <is>
          <t>91.07.04-001</t>
        </is>
      </c>
      <c r="D46" s="249" t="inlineStr">
        <is>
          <t>Вибратор глубинный</t>
        </is>
      </c>
      <c r="E46" s="241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2" t="n"/>
      <c r="C47" s="142" t="inlineStr">
        <is>
          <t>91.08.09-001</t>
        </is>
      </c>
      <c r="D47" s="249" t="inlineStr">
        <is>
          <t>Виброплита с двигателем внутреннего сгорания</t>
        </is>
      </c>
      <c r="E47" s="241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2" t="n"/>
      <c r="C48" s="142" t="inlineStr">
        <is>
          <t>91.06.05-011</t>
        </is>
      </c>
      <c r="D48" s="249" t="inlineStr">
        <is>
          <t>Погрузчик, грузоподъемность 5 т</t>
        </is>
      </c>
      <c r="E48" s="241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2" t="n"/>
      <c r="C49" s="142" t="inlineStr">
        <is>
          <t>91.21.16-012</t>
        </is>
      </c>
      <c r="D49" s="249" t="inlineStr">
        <is>
          <t>Пресс: гидравлический с электроприводом</t>
        </is>
      </c>
      <c r="E49" s="241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2" t="n"/>
      <c r="C50" s="142" t="inlineStr">
        <is>
          <t>91.17.04-171</t>
        </is>
      </c>
      <c r="D50" s="249" t="inlineStr">
        <is>
          <t>Преобразователи сварочные номинальным сварочным током 315-500 А</t>
        </is>
      </c>
      <c r="E50" s="241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2" t="n"/>
      <c r="C51" s="142" t="inlineStr">
        <is>
          <t>91.06.01-003</t>
        </is>
      </c>
      <c r="D51" s="249" t="inlineStr">
        <is>
          <t>Домкраты гидравлические, грузоподъемность 63-100 т</t>
        </is>
      </c>
      <c r="E51" s="241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2" t="n"/>
      <c r="C52" s="142" t="inlineStr">
        <is>
          <t>91.08.09-023</t>
        </is>
      </c>
      <c r="D52" s="249" t="inlineStr">
        <is>
          <t>Трамбовки пневматические при работе от: передвижных компрессорных станций</t>
        </is>
      </c>
      <c r="E52" s="241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2" t="n"/>
      <c r="C53" s="142" t="inlineStr">
        <is>
          <t>91.08.04-021</t>
        </is>
      </c>
      <c r="D53" s="249" t="inlineStr">
        <is>
          <t>Котлы битумные: передвижные 400 л</t>
        </is>
      </c>
      <c r="E53" s="241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2" t="n"/>
      <c r="C54" s="142" t="inlineStr">
        <is>
          <t>91.16.01-002</t>
        </is>
      </c>
      <c r="D54" s="249" t="inlineStr">
        <is>
          <t>Электростанции передвижные, мощность 4 кВт</t>
        </is>
      </c>
      <c r="E54" s="241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2" t="n"/>
      <c r="C55" s="142" t="inlineStr">
        <is>
          <t>91.17.04-042</t>
        </is>
      </c>
      <c r="D55" s="249" t="inlineStr">
        <is>
          <t>Аппарат для газовой сварки и резки</t>
        </is>
      </c>
      <c r="E55" s="241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2" t="n"/>
      <c r="C56" s="142" t="inlineStr">
        <is>
          <t>91.08.02-001</t>
        </is>
      </c>
      <c r="D56" s="249" t="inlineStr">
        <is>
          <t>Автогудронаторы 3500 л</t>
        </is>
      </c>
      <c r="E56" s="241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2" t="n"/>
      <c r="C57" s="142" t="inlineStr">
        <is>
          <t>91.07.04-002</t>
        </is>
      </c>
      <c r="D57" s="249" t="inlineStr">
        <is>
          <t>Вибратор поверхностный</t>
        </is>
      </c>
      <c r="E57" s="241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2" t="n"/>
      <c r="C58" s="142" t="inlineStr">
        <is>
          <t>91.06.03-055</t>
        </is>
      </c>
      <c r="D58" s="249" t="inlineStr">
        <is>
          <t>Лебедки электрические тяговым усилием: 19,62 кН (2 т)</t>
        </is>
      </c>
      <c r="E58" s="241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2" t="n"/>
      <c r="C59" s="142" t="inlineStr">
        <is>
          <t>91.06.03-060</t>
        </is>
      </c>
      <c r="D59" s="249" t="inlineStr">
        <is>
          <t>Лебедки электрические тяговым усилием: до 5,79 кН (0,59 т)</t>
        </is>
      </c>
      <c r="E59" s="241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0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0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1" t="inlineStr">
        <is>
          <t>Материалы</t>
        </is>
      </c>
      <c r="B62" s="308" t="n"/>
      <c r="C62" s="308" t="n"/>
      <c r="D62" s="308" t="n"/>
      <c r="E62" s="309" t="n"/>
      <c r="F62" s="231" t="n"/>
      <c r="G62" s="162" t="n"/>
      <c r="H62" s="316">
        <f>SUM(H63:H128)</f>
        <v/>
      </c>
    </row>
    <row r="63" ht="64.5" customHeight="1">
      <c r="A63" s="177" t="n">
        <v>48</v>
      </c>
      <c r="B63" s="232" t="n"/>
      <c r="C63" s="142" t="inlineStr">
        <is>
          <t>07.2.07.13-0001</t>
        </is>
      </c>
      <c r="D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1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2" t="n"/>
      <c r="C64" s="142" t="inlineStr">
        <is>
          <t>08.4.01.02-0001</t>
        </is>
      </c>
      <c r="D64" s="249" t="inlineStr">
        <is>
          <t>Детали закладные, вес до 1 кг</t>
        </is>
      </c>
      <c r="E64" s="241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2" t="n"/>
      <c r="C65" s="142" t="inlineStr">
        <is>
          <t>08.4.03.04-0001</t>
        </is>
      </c>
      <c r="D65" s="249" t="inlineStr">
        <is>
          <t>Сталь арматурная, горячекатаная, класс А-I, А-II, А-III</t>
        </is>
      </c>
      <c r="E65" s="241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2" t="n"/>
      <c r="C66" s="142" t="inlineStr">
        <is>
          <t>04.1.02.01-0001</t>
        </is>
      </c>
      <c r="D66" s="249" t="inlineStr">
        <is>
          <t>Смеси бетонные мелкозернистого бетона (БСМ), класс В3,5 (М50)</t>
        </is>
      </c>
      <c r="E66" s="241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2" t="n"/>
      <c r="C67" s="142" t="inlineStr">
        <is>
          <t>08.4.03.03-0031</t>
        </is>
      </c>
      <c r="D67" s="249" t="inlineStr">
        <is>
          <t>Сталь арматурная, горячекатаная, периодического профиля, класс А-III, диаметр 10 мм</t>
        </is>
      </c>
      <c r="E67" s="241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2" t="n"/>
      <c r="C68" s="142" t="inlineStr">
        <is>
          <t>07.2.07.13-0012</t>
        </is>
      </c>
      <c r="D68" s="249" t="inlineStr">
        <is>
          <t>Балки промежуточные</t>
        </is>
      </c>
      <c r="E68" s="241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2" t="n"/>
      <c r="C69" s="142" t="inlineStr">
        <is>
          <t>02.3.01.02-0016</t>
        </is>
      </c>
      <c r="D69" s="249" t="inlineStr">
        <is>
          <t>Песок природный для строительных: работ средний с крупностью зерен размером свыше 5 мм-до 5% по массе</t>
        </is>
      </c>
      <c r="E69" s="241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2" t="n"/>
      <c r="C70" s="142" t="inlineStr">
        <is>
          <t>25.1.01.04-0031</t>
        </is>
      </c>
      <c r="D70" s="249" t="inlineStr">
        <is>
          <t>Шпалы непропитанные для железных дорог, тип I</t>
        </is>
      </c>
      <c r="E70" s="241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2" t="n"/>
      <c r="C71" s="142" t="inlineStr">
        <is>
          <t>14.4.02.09-0301</t>
        </is>
      </c>
      <c r="D71" s="249" t="inlineStr">
        <is>
          <t>Композиция антикоррозионная цинкнаполненная</t>
        </is>
      </c>
      <c r="E71" s="241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2" t="n"/>
      <c r="C72" s="142" t="inlineStr">
        <is>
          <t>02.2.05.04-0093</t>
        </is>
      </c>
      <c r="D72" s="249" t="inlineStr">
        <is>
          <t>Щебень из природного камня для строительных работ марка: 800, фракция 20-40 мм</t>
        </is>
      </c>
      <c r="E72" s="241" t="inlineStr">
        <is>
          <t>м3</t>
        </is>
      </c>
      <c r="F72" s="241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2" t="n"/>
      <c r="C73" s="142" t="inlineStr">
        <is>
          <t>07.2.07.13-0171</t>
        </is>
      </c>
      <c r="D73" s="249" t="inlineStr">
        <is>
          <t>Подкладки металлические</t>
        </is>
      </c>
      <c r="E73" s="241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2" t="n"/>
      <c r="C74" s="142" t="inlineStr">
        <is>
          <t>04.3.01.09-0023</t>
        </is>
      </c>
      <c r="D74" s="249" t="inlineStr">
        <is>
          <t>Раствор готовый отделочный тяжелый,: цементный 1:3</t>
        </is>
      </c>
      <c r="E74" s="241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2" t="n"/>
      <c r="C75" s="142" t="inlineStr">
        <is>
          <t>08.1.02.11-0001</t>
        </is>
      </c>
      <c r="D75" s="249" t="inlineStr">
        <is>
          <t>Поковки из квадратных заготовок, масса: 1,8 кг</t>
        </is>
      </c>
      <c r="E75" s="241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2" t="n"/>
      <c r="C76" s="142" t="inlineStr">
        <is>
          <t>07.5.01.02-0041</t>
        </is>
      </c>
      <c r="D76" s="249" t="inlineStr">
        <is>
          <t>Лестницы приставные и прислоненные с ограждениями</t>
        </is>
      </c>
      <c r="E76" s="241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2" t="n"/>
      <c r="C77" s="142" t="inlineStr">
        <is>
          <t>01.2.03.03-0065</t>
        </is>
      </c>
      <c r="D77" s="249" t="inlineStr">
        <is>
          <t>Мастика битумно-резиновая: МБР-90 изолирующая (ГОСТ 15836-79)</t>
        </is>
      </c>
      <c r="E77" s="241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2" t="n"/>
      <c r="C78" s="142" t="inlineStr">
        <is>
          <t>14.4.04.08-0003</t>
        </is>
      </c>
      <c r="D78" s="249" t="inlineStr">
        <is>
          <t>Эмаль ПФ-115 серая</t>
        </is>
      </c>
      <c r="E78" s="241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2" t="n"/>
      <c r="C79" s="142" t="inlineStr">
        <is>
          <t>11.2.13.04-0011</t>
        </is>
      </c>
      <c r="D79" s="249" t="inlineStr">
        <is>
          <t>Щиты: из досок толщиной 25 мм</t>
        </is>
      </c>
      <c r="E79" s="241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2" t="n"/>
      <c r="C80" s="142" t="inlineStr">
        <is>
          <t>14.4.01.01-0003</t>
        </is>
      </c>
      <c r="D80" s="249" t="inlineStr">
        <is>
          <t>Грунтовка: ГФ-021 красно-коричневая</t>
        </is>
      </c>
      <c r="E80" s="241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2" t="n"/>
      <c r="C81" s="142" t="inlineStr">
        <is>
          <t>01.7.07.12-0021</t>
        </is>
      </c>
      <c r="D81" s="249" t="inlineStr">
        <is>
          <t>Пленка полиэтиленовая толщиной: 0,2-0,5 мм</t>
        </is>
      </c>
      <c r="E81" s="241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2" t="n"/>
      <c r="C82" s="142" t="inlineStr">
        <is>
          <t>11.1.03.06-0095</t>
        </is>
      </c>
      <c r="D82" s="249" t="inlineStr">
        <is>
          <t>Доски обрезные хвойных пород длиной: 4-6,5 м, шириной 75-150 мм, толщиной 44 мм и более, III сорта</t>
        </is>
      </c>
      <c r="E82" s="241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2" t="n"/>
      <c r="C83" s="142" t="inlineStr">
        <is>
          <t>01.7.11.07-0040</t>
        </is>
      </c>
      <c r="D83" s="249" t="inlineStr">
        <is>
          <t>Электроды диаметром: 4 мм Э50А</t>
        </is>
      </c>
      <c r="E83" s="241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2" t="n"/>
      <c r="C84" s="142" t="inlineStr">
        <is>
          <t>01.7.19.02-0031</t>
        </is>
      </c>
      <c r="D84" s="249" t="inlineStr">
        <is>
          <t>Кольца резиновые для хризотилцементных: напорных муфт САМ</t>
        </is>
      </c>
      <c r="E84" s="241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2" t="n"/>
      <c r="C85" s="142" t="inlineStr">
        <is>
          <t>24.2.06.04-0020</t>
        </is>
      </c>
      <c r="D85" s="249" t="inlineStr">
        <is>
          <t>Муфты хризотилцементные: САМ 9, для напорных труб условным проходом 150 мм</t>
        </is>
      </c>
      <c r="E85" s="241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2" t="n"/>
      <c r="C86" s="142" t="inlineStr">
        <is>
          <t>04.3.01.09-0011</t>
        </is>
      </c>
      <c r="D86" s="249" t="inlineStr">
        <is>
          <t>Раствор готовый кладочный цементный марки: 25</t>
        </is>
      </c>
      <c r="E86" s="241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2" t="n"/>
      <c r="C87" s="142" t="inlineStr">
        <is>
          <t>14.4.03.03-0002</t>
        </is>
      </c>
      <c r="D87" s="249" t="inlineStr">
        <is>
          <t>Лак битумный: БТ-123</t>
        </is>
      </c>
      <c r="E87" s="241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2" t="n"/>
      <c r="C88" s="142" t="inlineStr">
        <is>
          <t>01.7.11.07-0032</t>
        </is>
      </c>
      <c r="D88" s="249" t="inlineStr">
        <is>
          <t>Электроды диаметром: 4 мм Э42</t>
        </is>
      </c>
      <c r="E88" s="241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2" t="n"/>
      <c r="C89" s="142" t="inlineStr">
        <is>
          <t>01.7.15.03-0041</t>
        </is>
      </c>
      <c r="D89" s="249" t="inlineStr">
        <is>
          <t>Болты с гайками и шайбами строительные</t>
        </is>
      </c>
      <c r="E89" s="241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2" t="n"/>
      <c r="C90" s="142" t="inlineStr">
        <is>
          <t>01.7.15.06-0111</t>
        </is>
      </c>
      <c r="D90" s="249" t="inlineStr">
        <is>
          <t>Гвозди строительные</t>
        </is>
      </c>
      <c r="E90" s="241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2" t="n"/>
      <c r="C91" s="142" t="inlineStr">
        <is>
          <t>01.2.03.03-0013</t>
        </is>
      </c>
      <c r="D91" s="249" t="inlineStr">
        <is>
          <t>Мастика битумная кровельная горячая</t>
        </is>
      </c>
      <c r="E91" s="241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2" t="n"/>
      <c r="C92" s="142" t="inlineStr">
        <is>
          <t>999-9950</t>
        </is>
      </c>
      <c r="D92" s="249" t="inlineStr">
        <is>
          <t>Вспомогательные ненормируемые ресурсы (2% от Оплаты труда рабочих)</t>
        </is>
      </c>
      <c r="E92" s="241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2" t="n"/>
      <c r="C93" s="142" t="inlineStr">
        <is>
          <t>01.3.02.08-0001</t>
        </is>
      </c>
      <c r="D93" s="249" t="inlineStr">
        <is>
          <t>Кислород технический: газообразный</t>
        </is>
      </c>
      <c r="E93" s="241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2" t="n"/>
      <c r="C94" s="142" t="inlineStr">
        <is>
          <t>08.1.02.11-0023</t>
        </is>
      </c>
      <c r="D94" s="249" t="inlineStr">
        <is>
          <t>Поковки простые строительные /скобы, закрепы, хомуты и т,п,/ массой до 1,6 кг</t>
        </is>
      </c>
      <c r="E94" s="241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2" t="n"/>
      <c r="C95" s="142" t="inlineStr">
        <is>
          <t>01.7.15.07-0014</t>
        </is>
      </c>
      <c r="D95" s="249" t="inlineStr">
        <is>
          <t>Дюбели распорные полипропиленовые</t>
        </is>
      </c>
      <c r="E95" s="241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2" t="n"/>
      <c r="C96" s="142" t="inlineStr">
        <is>
          <t>10.3.02.03-0011</t>
        </is>
      </c>
      <c r="D96" s="249" t="inlineStr">
        <is>
          <t>Припои оловянно-свинцовые бессурьмянистые марки: ПОС30</t>
        </is>
      </c>
      <c r="E96" s="241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2" t="n"/>
      <c r="C97" s="142" t="inlineStr">
        <is>
          <t>24.2.06.04-0019</t>
        </is>
      </c>
      <c r="D97" s="249" t="inlineStr">
        <is>
          <t>Муфты хризотилцементные: САМ 9, для напорных труб условным проходом 100 мм</t>
        </is>
      </c>
      <c r="E97" s="241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2" t="n"/>
      <c r="C98" s="142" t="inlineStr">
        <is>
          <t>25.2.01.01-0001</t>
        </is>
      </c>
      <c r="D98" s="249" t="inlineStr">
        <is>
          <t>Бирки-оконцеватели</t>
        </is>
      </c>
      <c r="E98" s="241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2" t="n"/>
      <c r="C99" s="142" t="inlineStr">
        <is>
          <t>04.3.01.09-0014</t>
        </is>
      </c>
      <c r="D99" s="249" t="inlineStr">
        <is>
          <t>Раствор готовый кладочный цементный марки: 100</t>
        </is>
      </c>
      <c r="E99" s="241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2" t="n"/>
      <c r="C100" s="142" t="inlineStr">
        <is>
          <t>11.1.03.01-0079</t>
        </is>
      </c>
      <c r="D100" s="249" t="inlineStr">
        <is>
          <t>Бруски обрезные хвойных пород длиной: 4-6,5 м, шириной 75-150 мм, толщиной 40-75 мм, III сорта</t>
        </is>
      </c>
      <c r="E100" s="241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2" t="n"/>
      <c r="C101" s="142" t="inlineStr">
        <is>
          <t>14.5.09.02-0002</t>
        </is>
      </c>
      <c r="D101" s="249" t="inlineStr">
        <is>
          <t>Ксилол нефтяной марки А</t>
        </is>
      </c>
      <c r="E101" s="241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2" t="n"/>
      <c r="C102" s="142" t="inlineStr">
        <is>
          <t>01.2.01.01-0019</t>
        </is>
      </c>
      <c r="D102" s="249" t="inlineStr">
        <is>
          <t>Битумы нефтяные дорожные марки: БНД-60/90, БНД 90/130</t>
        </is>
      </c>
      <c r="E102" s="241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2" t="n"/>
      <c r="C103" s="142" t="inlineStr">
        <is>
          <t>11.2.13.04-0012</t>
        </is>
      </c>
      <c r="D103" s="249" t="inlineStr">
        <is>
          <t>Щиты: из досок толщиной 40 мм</t>
        </is>
      </c>
      <c r="E103" s="241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2" t="n"/>
      <c r="C104" s="142" t="inlineStr">
        <is>
          <t>01.7.07.12-0024</t>
        </is>
      </c>
      <c r="D104" s="249" t="inlineStr">
        <is>
          <t>Пленка полиэтиленовая толщиной: 0,15 мм</t>
        </is>
      </c>
      <c r="E104" s="241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2" t="n"/>
      <c r="C105" s="142" t="inlineStr">
        <is>
          <t>01.7.11.07-0034</t>
        </is>
      </c>
      <c r="D105" s="249" t="inlineStr">
        <is>
          <t>Электроды диаметром: 4 мм Э42А</t>
        </is>
      </c>
      <c r="E105" s="241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2" t="n"/>
      <c r="C106" s="142" t="inlineStr">
        <is>
          <t>14.5.09.11-0101</t>
        </is>
      </c>
      <c r="D106" s="249" t="inlineStr">
        <is>
          <t>Уайт-спирит</t>
        </is>
      </c>
      <c r="E106" s="241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2" t="n"/>
      <c r="C107" s="142" t="inlineStr">
        <is>
          <t>01.7.06.07-0001</t>
        </is>
      </c>
      <c r="D107" s="249" t="inlineStr">
        <is>
          <t>Лента К226</t>
        </is>
      </c>
      <c r="E107" s="241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2" t="n"/>
      <c r="C108" s="142" t="inlineStr">
        <is>
          <t>01.7.03.01-0001</t>
        </is>
      </c>
      <c r="D108" s="249" t="inlineStr">
        <is>
          <t>Вода</t>
        </is>
      </c>
      <c r="E108" s="241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2" t="n"/>
      <c r="C109" s="142" t="inlineStr">
        <is>
          <t>01.3.02.09-0022</t>
        </is>
      </c>
      <c r="D109" s="249" t="inlineStr">
        <is>
          <t>Пропан-бутан, смесь техническая</t>
        </is>
      </c>
      <c r="E109" s="241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2" t="n"/>
      <c r="C110" s="142" t="inlineStr">
        <is>
          <t>04.3.01.12-0003</t>
        </is>
      </c>
      <c r="D110" s="249" t="inlineStr">
        <is>
          <t>Раствор готовый кладочный цементно-известковый марки: 50</t>
        </is>
      </c>
      <c r="E110" s="241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2" t="n"/>
      <c r="C111" s="142" t="inlineStr">
        <is>
          <t>01.7.15.14-0165</t>
        </is>
      </c>
      <c r="D111" s="249" t="inlineStr">
        <is>
          <t>Шурупы с полукруглой головкой: 4x40 мм</t>
        </is>
      </c>
      <c r="E111" s="241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2" t="n"/>
      <c r="C112" s="142" t="inlineStr">
        <is>
          <t>01.7.06.05-0041</t>
        </is>
      </c>
      <c r="D112" s="249" t="inlineStr">
        <is>
          <t>Лента изоляционная прорезиненная односторонняя ширина 20 мм, толщина 0,25-0,35 мм</t>
        </is>
      </c>
      <c r="E112" s="241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2" t="n"/>
      <c r="C113" s="142" t="inlineStr">
        <is>
          <t>01.7.15.03-0042</t>
        </is>
      </c>
      <c r="D113" s="249" t="inlineStr">
        <is>
          <t>Болты с гайками и шайбами строительные</t>
        </is>
      </c>
      <c r="E113" s="241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2" t="n"/>
      <c r="C114" s="142" t="inlineStr">
        <is>
          <t>03.1.02.03-0011</t>
        </is>
      </c>
      <c r="D114" s="249" t="inlineStr">
        <is>
          <t>Известь строительная: негашеная комовая, сорт I</t>
        </is>
      </c>
      <c r="E114" s="241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2" t="n"/>
      <c r="C115" s="142" t="inlineStr">
        <is>
          <t>14.4.03.17-0101</t>
        </is>
      </c>
      <c r="D115" s="249" t="inlineStr">
        <is>
          <t>Лаки канифольные, марки КФ-965</t>
        </is>
      </c>
      <c r="E115" s="241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2" t="n"/>
      <c r="C116" s="142" t="inlineStr">
        <is>
          <t>01.3.01.03-0002</t>
        </is>
      </c>
      <c r="D116" s="249" t="inlineStr">
        <is>
          <t>Керосин для технических целей марок КТ-1, КТ-2</t>
        </is>
      </c>
      <c r="E116" s="241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2" t="n"/>
      <c r="C117" s="142" t="inlineStr">
        <is>
          <t>08.3.03.06-0002</t>
        </is>
      </c>
      <c r="D117" s="249" t="inlineStr">
        <is>
          <t>Проволока горячекатаная в мотках, диаметром 6,3-6,5 мм</t>
        </is>
      </c>
      <c r="E117" s="241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2" t="n"/>
      <c r="C118" s="142" t="inlineStr">
        <is>
          <t>01.3.01.02-0002</t>
        </is>
      </c>
      <c r="D118" s="249" t="inlineStr">
        <is>
          <t>Вазелин технический</t>
        </is>
      </c>
      <c r="E118" s="241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2" t="n"/>
      <c r="C119" s="142" t="inlineStr">
        <is>
          <t>01.7.11.07-0035</t>
        </is>
      </c>
      <c r="D119" s="249" t="inlineStr">
        <is>
          <t>Электроды диаметром: 4 мм Э46</t>
        </is>
      </c>
      <c r="E119" s="241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2" t="n"/>
      <c r="C120" s="142" t="inlineStr">
        <is>
          <t>08.3.11.01-0091</t>
        </is>
      </c>
      <c r="D120" s="249" t="inlineStr">
        <is>
          <t>Швеллеры № 40 из стали марки: Ст0</t>
        </is>
      </c>
      <c r="E120" s="241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2" t="n"/>
      <c r="C121" s="142" t="inlineStr">
        <is>
          <t>01.7.20.04-0005</t>
        </is>
      </c>
      <c r="D121" s="249" t="inlineStr">
        <is>
          <t>Нитки швейные</t>
        </is>
      </c>
      <c r="E121" s="241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2" t="n"/>
      <c r="C122" s="142" t="inlineStr">
        <is>
          <t>14.5.09.07-0029</t>
        </is>
      </c>
      <c r="D122" s="249" t="inlineStr">
        <is>
          <t>Растворитель марки: Р-4</t>
        </is>
      </c>
      <c r="E122" s="241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2" t="n"/>
      <c r="C123" s="142" t="inlineStr">
        <is>
          <t>01.2.01.02-0054</t>
        </is>
      </c>
      <c r="D123" s="249" t="inlineStr">
        <is>
          <t>Битумы нефтяные строительные марки: БН-90/10</t>
        </is>
      </c>
      <c r="E123" s="241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2" t="n"/>
      <c r="C124" s="142" t="inlineStr">
        <is>
          <t>07.2.07.12-0020</t>
        </is>
      </c>
      <c r="D124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1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2" t="n"/>
      <c r="C125" s="142" t="inlineStr">
        <is>
          <t>01.7.15.14-0043</t>
        </is>
      </c>
      <c r="D125" s="249" t="inlineStr">
        <is>
          <t>Шуруп самонарезающий: (LN) 3,5/11 мм</t>
        </is>
      </c>
      <c r="E125" s="241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2" t="n"/>
      <c r="C126" s="142" t="inlineStr">
        <is>
          <t>11.1.03.01-0077</t>
        </is>
      </c>
      <c r="D126" s="249" t="inlineStr">
        <is>
          <t>Бруски обрезные хвойных пород длиной: 4-6,5 м, шириной 75-150 мм, толщиной 40-75 мм, I сорта</t>
        </is>
      </c>
      <c r="E126" s="241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2" t="n"/>
      <c r="C127" s="142" t="inlineStr">
        <is>
          <t>01.7.02.09-0002</t>
        </is>
      </c>
      <c r="D127" s="249" t="inlineStr">
        <is>
          <t>Шпагат бумажный</t>
        </is>
      </c>
      <c r="E127" s="241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2" t="n"/>
      <c r="C128" s="142" t="inlineStr">
        <is>
          <t>08.2.02.11-0007</t>
        </is>
      </c>
      <c r="D128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1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2" t="n"/>
      <c r="C129" s="142" t="inlineStr">
        <is>
          <t>02.2.05.04-0093</t>
        </is>
      </c>
      <c r="D129" s="249" t="inlineStr">
        <is>
          <t>Щебень из природного камня для строительных работ марка: 800, фракция 20-40 мм</t>
        </is>
      </c>
      <c r="E129" s="241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C8:C9"/>
    <mergeCell ref="E8:E9"/>
    <mergeCell ref="F8:F9"/>
    <mergeCell ref="A2:H2"/>
    <mergeCell ref="A28:E28"/>
    <mergeCell ref="A60:E60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1000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2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44" t="inlineStr">
        <is>
          <t>КТП  блочного типа (бетонные, сэндвич-панели) 6-20 кВ, мощность 1000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1" t="n">
        <v>1</v>
      </c>
      <c r="B14" s="142" t="inlineStr">
        <is>
          <t>1-3-4</t>
        </is>
      </c>
      <c r="C14" s="249" t="inlineStr">
        <is>
          <t>Затраты труда рабочих-строителей среднего разряда (3,4)</t>
        </is>
      </c>
      <c r="D14" s="241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52" t="n">
        <v>1</v>
      </c>
      <c r="I15" s="132" t="n"/>
      <c r="J15" s="30">
        <f>SUM(J14:J14)</f>
        <v/>
      </c>
    </row>
    <row r="16" ht="13.7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8">
        <f>'Прил. 3'!F27</f>
        <v/>
      </c>
      <c r="F17" s="251">
        <f>G17/E17</f>
        <v/>
      </c>
      <c r="G17" s="30">
        <f>'Прил. 3'!H26</f>
        <v/>
      </c>
      <c r="H17" s="252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1" t="n"/>
      <c r="B18" s="230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1" t="n">
        <v>3</v>
      </c>
      <c r="B20" s="142" t="inlineStr">
        <is>
          <t>91.05.08-009</t>
        </is>
      </c>
      <c r="C20" s="249" t="inlineStr">
        <is>
          <t>Краны на пневмоколесном ходу, грузоподъемность 63 т</t>
        </is>
      </c>
      <c r="D20" s="241" t="inlineStr">
        <is>
          <t>маш.-ч</t>
        </is>
      </c>
      <c r="E20" s="139" t="n">
        <v>31.98</v>
      </c>
      <c r="F20" s="251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1" t="n">
        <v>4</v>
      </c>
      <c r="B21" s="142" t="inlineStr">
        <is>
          <t>91.05.06-009</t>
        </is>
      </c>
      <c r="C21" s="249" t="inlineStr">
        <is>
          <t>Краны на гусеничном ходу, грузоподъемность 50-63 т</t>
        </is>
      </c>
      <c r="D21" s="241" t="inlineStr">
        <is>
          <t>маш.-ч</t>
        </is>
      </c>
      <c r="E21" s="139" t="n">
        <v>8.960000000000001</v>
      </c>
      <c r="F21" s="251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1" t="n">
        <v>5</v>
      </c>
      <c r="B22" s="142" t="inlineStr">
        <is>
          <t>91.05.01-017</t>
        </is>
      </c>
      <c r="C22" s="249" t="inlineStr">
        <is>
          <t>Краны башенные, грузоподъемность 8 т</t>
        </is>
      </c>
      <c r="D22" s="241" t="inlineStr">
        <is>
          <t>маш.-ч</t>
        </is>
      </c>
      <c r="E22" s="139" t="n">
        <v>9.539999999999999</v>
      </c>
      <c r="F22" s="251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1" t="n">
        <v>6</v>
      </c>
      <c r="B23" s="142" t="inlineStr">
        <is>
          <t>91.18.01-007</t>
        </is>
      </c>
      <c r="C23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1" t="inlineStr">
        <is>
          <t>маш.-ч</t>
        </is>
      </c>
      <c r="E23" s="139" t="n">
        <v>7.85</v>
      </c>
      <c r="F23" s="251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1" t="n">
        <v>7</v>
      </c>
      <c r="B24" s="142" t="inlineStr">
        <is>
          <t>91.15.02-024</t>
        </is>
      </c>
      <c r="C24" s="249" t="inlineStr">
        <is>
          <t>Тракторы на гусеничном ходу, мощность 79 кВт (108 л.с.)</t>
        </is>
      </c>
      <c r="D24" s="241" t="inlineStr">
        <is>
          <t>маш.-ч</t>
        </is>
      </c>
      <c r="E24" s="139" t="n">
        <v>6.82</v>
      </c>
      <c r="F24" s="251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1" t="n"/>
      <c r="B25" s="241" t="n"/>
      <c r="C25" s="249" t="inlineStr">
        <is>
          <t>Итого основные машины и механизмы</t>
        </is>
      </c>
      <c r="D25" s="241" t="n"/>
      <c r="E25" s="318" t="n"/>
      <c r="F25" s="30" t="n"/>
      <c r="G25" s="30">
        <f>SUM(G20:G24)</f>
        <v/>
      </c>
      <c r="H25" s="252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1" t="n">
        <v>8</v>
      </c>
      <c r="B26" s="142" t="inlineStr">
        <is>
          <t>91.14.02-001</t>
        </is>
      </c>
      <c r="C26" s="249" t="inlineStr">
        <is>
          <t>Автомобили бортовые, грузоподъемность: до 5 т</t>
        </is>
      </c>
      <c r="D26" s="241" t="inlineStr">
        <is>
          <t>маш.час</t>
        </is>
      </c>
      <c r="E26" s="139" t="n">
        <v>8.02</v>
      </c>
      <c r="F26" s="251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1" t="n">
        <v>9</v>
      </c>
      <c r="B27" s="142" t="inlineStr">
        <is>
          <t>91.17.04-233</t>
        </is>
      </c>
      <c r="C27" s="249" t="inlineStr">
        <is>
          <t>Установки для сварки: ручной дуговой (постоянного тока)</t>
        </is>
      </c>
      <c r="D27" s="241" t="inlineStr">
        <is>
          <t>маш.час</t>
        </is>
      </c>
      <c r="E27" s="139" t="n">
        <v>48.3</v>
      </c>
      <c r="F27" s="251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1" t="n">
        <v>10</v>
      </c>
      <c r="B28" s="142" t="inlineStr">
        <is>
          <t>91.05.05-014</t>
        </is>
      </c>
      <c r="C28" s="249" t="inlineStr">
        <is>
          <t>Краны на автомобильном ходу, грузоподъемность 10 т</t>
        </is>
      </c>
      <c r="D28" s="241" t="inlineStr">
        <is>
          <t>маш.час</t>
        </is>
      </c>
      <c r="E28" s="139" t="n">
        <v>1.84</v>
      </c>
      <c r="F28" s="251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1" t="n">
        <v>11</v>
      </c>
      <c r="B29" s="142" t="inlineStr">
        <is>
          <t>91.01.05-084</t>
        </is>
      </c>
      <c r="C29" s="249" t="inlineStr">
        <is>
          <t>Экскаваторы одноковшовые дизельные на гусеничном ходу, емкость ковша 0,4 м3</t>
        </is>
      </c>
      <c r="D29" s="241" t="inlineStr">
        <is>
          <t>маш.час</t>
        </is>
      </c>
      <c r="E29" s="139" t="n">
        <v>3.23</v>
      </c>
      <c r="F29" s="251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1" t="n">
        <v>12</v>
      </c>
      <c r="B30" s="142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41" t="inlineStr">
        <is>
          <t>маш.час</t>
        </is>
      </c>
      <c r="E30" s="139" t="n">
        <v>1.89</v>
      </c>
      <c r="F30" s="251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1" t="n">
        <v>13</v>
      </c>
      <c r="B31" s="142" t="inlineStr">
        <is>
          <t>91.01.01-034</t>
        </is>
      </c>
      <c r="C31" s="249" t="inlineStr">
        <is>
          <t>Бульдозеры, мощность 59 кВт (80 л.с.)</t>
        </is>
      </c>
      <c r="D31" s="241" t="inlineStr">
        <is>
          <t>маш.час</t>
        </is>
      </c>
      <c r="E31" s="139" t="n">
        <v>1.01</v>
      </c>
      <c r="F31" s="251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1" t="n">
        <v>14</v>
      </c>
      <c r="B32" s="142" t="inlineStr">
        <is>
          <t>91.05.01-025</t>
        </is>
      </c>
      <c r="C32" s="249" t="inlineStr">
        <is>
          <t>Краны башенные, грузоподъемность 25-75 т</t>
        </is>
      </c>
      <c r="D32" s="241" t="inlineStr">
        <is>
          <t>маш.час</t>
        </is>
      </c>
      <c r="E32" s="139" t="n">
        <v>0.19</v>
      </c>
      <c r="F32" s="251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1" t="n">
        <v>15</v>
      </c>
      <c r="B33" s="142" t="inlineStr">
        <is>
          <t>91.05.02-005</t>
        </is>
      </c>
      <c r="C33" s="249" t="inlineStr">
        <is>
          <t>Краны козловые, грузоподъемность 32 т</t>
        </is>
      </c>
      <c r="D33" s="241" t="inlineStr">
        <is>
          <t>маш.час</t>
        </is>
      </c>
      <c r="E33" s="139" t="n">
        <v>0.47</v>
      </c>
      <c r="F33" s="251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1" t="n">
        <v>16</v>
      </c>
      <c r="B34" s="142" t="inlineStr">
        <is>
          <t>91.10.09-012</t>
        </is>
      </c>
      <c r="C34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1" t="inlineStr">
        <is>
          <t>маш.час</t>
        </is>
      </c>
      <c r="E34" s="139" t="n">
        <v>1.44</v>
      </c>
      <c r="F34" s="251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1" t="n">
        <v>17</v>
      </c>
      <c r="B35" s="142" t="inlineStr">
        <is>
          <t>91.05.06-012</t>
        </is>
      </c>
      <c r="C35" s="249" t="inlineStr">
        <is>
          <t>Краны на гусеничном ходу, грузоподъемность до 16 т</t>
        </is>
      </c>
      <c r="D35" s="241" t="inlineStr">
        <is>
          <t>маш.час</t>
        </is>
      </c>
      <c r="E35" s="139" t="n">
        <v>0.36</v>
      </c>
      <c r="F35" s="251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1" t="n">
        <v>18</v>
      </c>
      <c r="B36" s="142" t="inlineStr">
        <is>
          <t>91.06.03-061</t>
        </is>
      </c>
      <c r="C36" s="249" t="inlineStr">
        <is>
          <t>Лебедки электрические тяговым усилием: до 12,26 кН (1,25 т)</t>
        </is>
      </c>
      <c r="D36" s="241" t="inlineStr">
        <is>
          <t>маш.час</t>
        </is>
      </c>
      <c r="E36" s="139" t="n">
        <v>10.17</v>
      </c>
      <c r="F36" s="251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1" t="n">
        <v>19</v>
      </c>
      <c r="B37" s="142" t="inlineStr">
        <is>
          <t>91.21.01-012</t>
        </is>
      </c>
      <c r="C37" s="249" t="inlineStr">
        <is>
          <t>Агрегаты окрасочные высокого давления для окраски поверхностей конструкций, мощность 1 кВт</t>
        </is>
      </c>
      <c r="D37" s="241" t="inlineStr">
        <is>
          <t>маш.час</t>
        </is>
      </c>
      <c r="E37" s="139" t="n">
        <v>3.4</v>
      </c>
      <c r="F37" s="251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1" t="n">
        <v>20</v>
      </c>
      <c r="B38" s="142" t="inlineStr">
        <is>
          <t>91.07.04-001</t>
        </is>
      </c>
      <c r="C38" s="249" t="inlineStr">
        <is>
          <t>Вибратор глубинный</t>
        </is>
      </c>
      <c r="D38" s="241" t="inlineStr">
        <is>
          <t>маш.час</t>
        </is>
      </c>
      <c r="E38" s="139" t="n">
        <v>7.65</v>
      </c>
      <c r="F38" s="251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1" t="n">
        <v>21</v>
      </c>
      <c r="B39" s="142" t="inlineStr">
        <is>
          <t>91.08.09-001</t>
        </is>
      </c>
      <c r="C39" s="249" t="inlineStr">
        <is>
          <t>Виброплита с двигателем внутреннего сгорания</t>
        </is>
      </c>
      <c r="D39" s="241" t="inlineStr">
        <is>
          <t>маш.час</t>
        </is>
      </c>
      <c r="E39" s="139" t="n">
        <v>0.23</v>
      </c>
      <c r="F39" s="251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1" t="n">
        <v>22</v>
      </c>
      <c r="B40" s="142" t="inlineStr">
        <is>
          <t>91.06.05-011</t>
        </is>
      </c>
      <c r="C40" s="249" t="inlineStr">
        <is>
          <t>Погрузчик, грузоподъемность 5 т</t>
        </is>
      </c>
      <c r="D40" s="241" t="inlineStr">
        <is>
          <t>маш.час</t>
        </is>
      </c>
      <c r="E40" s="139" t="n">
        <v>0.11</v>
      </c>
      <c r="F40" s="251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1" t="n">
        <v>23</v>
      </c>
      <c r="B41" s="142" t="inlineStr">
        <is>
          <t>91.21.16-012</t>
        </is>
      </c>
      <c r="C41" s="249" t="inlineStr">
        <is>
          <t>Пресс: гидравлический с электроприводом</t>
        </is>
      </c>
      <c r="D41" s="241" t="inlineStr">
        <is>
          <t>маш.час</t>
        </is>
      </c>
      <c r="E41" s="139" t="n">
        <v>8.779999999999999</v>
      </c>
      <c r="F41" s="251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1" t="n">
        <v>24</v>
      </c>
      <c r="B42" s="142" t="inlineStr">
        <is>
          <t>91.17.04-171</t>
        </is>
      </c>
      <c r="C42" s="249" t="inlineStr">
        <is>
          <t>Преобразователи сварочные номинальным сварочным током 315-500 А</t>
        </is>
      </c>
      <c r="D42" s="241" t="inlineStr">
        <is>
          <t>маш.час</t>
        </is>
      </c>
      <c r="E42" s="139" t="n">
        <v>0.76</v>
      </c>
      <c r="F42" s="251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1" t="n">
        <v>25</v>
      </c>
      <c r="B43" s="142" t="inlineStr">
        <is>
          <t>91.06.01-003</t>
        </is>
      </c>
      <c r="C43" s="249" t="inlineStr">
        <is>
          <t>Домкраты гидравлические, грузоподъемность 63-100 т</t>
        </is>
      </c>
      <c r="D43" s="241" t="inlineStr">
        <is>
          <t>маш.час</t>
        </is>
      </c>
      <c r="E43" s="139" t="n">
        <v>10.23</v>
      </c>
      <c r="F43" s="251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1" t="n">
        <v>26</v>
      </c>
      <c r="B44" s="142" t="inlineStr">
        <is>
          <t>91.08.09-023</t>
        </is>
      </c>
      <c r="C44" s="249" t="inlineStr">
        <is>
          <t>Трамбовки пневматические при работе от: передвижных компрессорных станций</t>
        </is>
      </c>
      <c r="D44" s="241" t="inlineStr">
        <is>
          <t>маш.час</t>
        </is>
      </c>
      <c r="E44" s="139" t="n">
        <v>15.7</v>
      </c>
      <c r="F44" s="251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1" t="n">
        <v>27</v>
      </c>
      <c r="B45" s="142" t="inlineStr">
        <is>
          <t>91.08.04-021</t>
        </is>
      </c>
      <c r="C45" s="249" t="inlineStr">
        <is>
          <t>Котлы битумные: передвижные 400 л</t>
        </is>
      </c>
      <c r="D45" s="241" t="inlineStr">
        <is>
          <t>маш.час</t>
        </is>
      </c>
      <c r="E45" s="139" t="n">
        <v>0.27</v>
      </c>
      <c r="F45" s="251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1" t="n">
        <v>28</v>
      </c>
      <c r="B46" s="142" t="inlineStr">
        <is>
          <t>91.16.01-002</t>
        </is>
      </c>
      <c r="C46" s="249" t="inlineStr">
        <is>
          <t>Электростанции передвижные, мощность 4 кВт</t>
        </is>
      </c>
      <c r="D46" s="241" t="inlineStr">
        <is>
          <t>маш.час</t>
        </is>
      </c>
      <c r="E46" s="139" t="n">
        <v>0.17</v>
      </c>
      <c r="F46" s="251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1" t="n">
        <v>29</v>
      </c>
      <c r="B47" s="142" t="inlineStr">
        <is>
          <t>91.17.04-042</t>
        </is>
      </c>
      <c r="C47" s="249" t="inlineStr">
        <is>
          <t>Аппарат для газовой сварки и резки</t>
        </is>
      </c>
      <c r="D47" s="241" t="inlineStr">
        <is>
          <t>маш.час</t>
        </is>
      </c>
      <c r="E47" s="139" t="n">
        <v>3.78</v>
      </c>
      <c r="F47" s="251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1" t="n">
        <v>30</v>
      </c>
      <c r="B48" s="142" t="inlineStr">
        <is>
          <t>91.08.02-001</t>
        </is>
      </c>
      <c r="C48" s="249" t="inlineStr">
        <is>
          <t>Автогудронаторы 3500 л</t>
        </is>
      </c>
      <c r="D48" s="241" t="inlineStr">
        <is>
          <t>маш.час</t>
        </is>
      </c>
      <c r="E48" s="139" t="n">
        <v>0.03</v>
      </c>
      <c r="F48" s="251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1" t="n">
        <v>31</v>
      </c>
      <c r="B49" s="142" t="inlineStr">
        <is>
          <t>91.07.04-002</t>
        </is>
      </c>
      <c r="C49" s="249" t="inlineStr">
        <is>
          <t>Вибратор поверхностный</t>
        </is>
      </c>
      <c r="D49" s="241" t="inlineStr">
        <is>
          <t>маш.час</t>
        </is>
      </c>
      <c r="E49" s="139" t="n">
        <v>0.47</v>
      </c>
      <c r="F49" s="251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1" t="n">
        <v>32</v>
      </c>
      <c r="B50" s="142" t="inlineStr">
        <is>
          <t>91.06.03-055</t>
        </is>
      </c>
      <c r="C50" s="249" t="inlineStr">
        <is>
          <t>Лебедки электрические тяговым усилием: 19,62 кН (2 т)</t>
        </is>
      </c>
      <c r="D50" s="241" t="inlineStr">
        <is>
          <t>маш.час</t>
        </is>
      </c>
      <c r="E50" s="139" t="n">
        <v>0.03</v>
      </c>
      <c r="F50" s="251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1" t="n">
        <v>33</v>
      </c>
      <c r="B51" s="142" t="inlineStr">
        <is>
          <t>91.06.03-060</t>
        </is>
      </c>
      <c r="C51" s="249" t="inlineStr">
        <is>
          <t>Лебедки электрические тяговым усилием: до 5,79 кН (0,59 т)</t>
        </is>
      </c>
      <c r="D51" s="241" t="inlineStr">
        <is>
          <t>маш.час</t>
        </is>
      </c>
      <c r="E51" s="139" t="n">
        <v>0.04</v>
      </c>
      <c r="F51" s="251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1" t="n"/>
      <c r="B52" s="241" t="n"/>
      <c r="C52" s="249" t="inlineStr">
        <is>
          <t>Итого прочие машины и механизмы</t>
        </is>
      </c>
      <c r="D52" s="241" t="n"/>
      <c r="E52" s="250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1" t="n"/>
      <c r="B53" s="241" t="n"/>
      <c r="C53" s="230" t="inlineStr">
        <is>
          <t>Итого по разделу «Машины и механизмы»</t>
        </is>
      </c>
      <c r="D53" s="241" t="n"/>
      <c r="E53" s="250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1" t="n"/>
      <c r="B54" s="230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1" t="n"/>
      <c r="B55" s="249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38.25" customFormat="1" customHeight="1" s="12">
      <c r="A56" s="241" t="n">
        <v>34</v>
      </c>
      <c r="B56" s="241" t="inlineStr">
        <is>
          <t>БЦ.69_2.21</t>
        </is>
      </c>
      <c r="C56" s="176" t="inlineStr">
        <is>
          <t>КТП  блочного типа (бетонные, сэндвич-панели) БКТП 10 кВ 1000 кВА, 2 трансформатора</t>
        </is>
      </c>
      <c r="D56" s="241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15492452.83</v>
      </c>
      <c r="J56" s="30">
        <f>ROUND(I56*E56,2)</f>
        <v/>
      </c>
    </row>
    <row r="57">
      <c r="A57" s="241" t="n"/>
      <c r="B57" s="241" t="n"/>
      <c r="C57" s="249" t="inlineStr">
        <is>
          <t>Итого основное оборудование</t>
        </is>
      </c>
      <c r="D57" s="241" t="n"/>
      <c r="E57" s="139" t="n"/>
      <c r="F57" s="251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1" t="n"/>
      <c r="B58" s="241" t="n"/>
      <c r="C58" s="249" t="inlineStr">
        <is>
          <t>Итого прочее оборудование</t>
        </is>
      </c>
      <c r="D58" s="194" t="n"/>
      <c r="E58" s="139" t="n"/>
      <c r="F58" s="251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1" t="n"/>
      <c r="B59" s="241" t="n"/>
      <c r="C59" s="230" t="inlineStr">
        <is>
          <t>Итого по разделу «Оборудование»</t>
        </is>
      </c>
      <c r="D59" s="241" t="n"/>
      <c r="E59" s="250" t="n"/>
      <c r="F59" s="251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1" t="n"/>
      <c r="B60" s="241" t="n"/>
      <c r="C60" s="249" t="inlineStr">
        <is>
          <t>в том числе технологическое оборудование</t>
        </is>
      </c>
      <c r="D60" s="241" t="n"/>
      <c r="E60" s="139" t="n"/>
      <c r="F60" s="251" t="n"/>
      <c r="G60" s="30">
        <f>'Прил.6 Расчет ОБ'!G13</f>
        <v/>
      </c>
      <c r="H60" s="252" t="n"/>
      <c r="I60" s="134" t="n"/>
      <c r="J60" s="30">
        <f>J59</f>
        <v/>
      </c>
    </row>
    <row r="61" ht="13.7" customFormat="1" customHeight="1" s="12">
      <c r="A61" s="241" t="n"/>
      <c r="B61" s="230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42" t="n"/>
      <c r="B62" s="245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1" t="n">
        <v>35</v>
      </c>
      <c r="B63" s="142" t="inlineStr">
        <is>
          <t>07.2.07.13-0001</t>
        </is>
      </c>
      <c r="C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1" t="inlineStr">
        <is>
          <t>т</t>
        </is>
      </c>
      <c r="E63" s="139" t="n">
        <v>3.185</v>
      </c>
      <c r="F63" s="251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1" t="n">
        <v>36</v>
      </c>
      <c r="B64" s="142" t="inlineStr">
        <is>
          <t>08.4.01.02-0001</t>
        </is>
      </c>
      <c r="C64" s="249" t="inlineStr">
        <is>
          <t>Детали закладные, вес до 1 кг</t>
        </is>
      </c>
      <c r="D64" s="241" t="inlineStr">
        <is>
          <t>т</t>
        </is>
      </c>
      <c r="E64" s="139" t="n">
        <v>1.278</v>
      </c>
      <c r="F64" s="251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1" t="n">
        <v>37</v>
      </c>
      <c r="B65" s="142" t="inlineStr">
        <is>
          <t>08.4.03.04-0001</t>
        </is>
      </c>
      <c r="C65" s="249" t="inlineStr">
        <is>
          <t>Сталь арматурная, горячекатаная, класс А-I, А-II, А-III</t>
        </is>
      </c>
      <c r="D65" s="241" t="inlineStr">
        <is>
          <t>т</t>
        </is>
      </c>
      <c r="E65" s="139" t="n">
        <v>1.214</v>
      </c>
      <c r="F65" s="251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1" t="n">
        <v>38</v>
      </c>
      <c r="B66" s="142" t="inlineStr">
        <is>
          <t>04.1.02.01-0001</t>
        </is>
      </c>
      <c r="C66" s="249" t="inlineStr">
        <is>
          <t>Смеси бетонные мелкозернистого бетона (БСМ), класс В3,5 (М50)</t>
        </is>
      </c>
      <c r="D66" s="241" t="inlineStr">
        <is>
          <t>м3</t>
        </is>
      </c>
      <c r="E66" s="139" t="n">
        <v>12.18</v>
      </c>
      <c r="F66" s="251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1" t="n">
        <v>39</v>
      </c>
      <c r="B67" s="142" t="inlineStr">
        <is>
          <t>08.4.03.03-0031</t>
        </is>
      </c>
      <c r="C67" s="249" t="inlineStr">
        <is>
          <t>Сталь арматурная, горячекатаная, периодического профиля, класс А-III, диаметр 10 мм</t>
        </is>
      </c>
      <c r="D67" s="241" t="inlineStr">
        <is>
          <t>т</t>
        </is>
      </c>
      <c r="E67" s="139" t="n">
        <v>0.595</v>
      </c>
      <c r="F67" s="251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1" t="n">
        <v>40</v>
      </c>
      <c r="B68" s="142" t="inlineStr">
        <is>
          <t>07.2.07.13-0012</t>
        </is>
      </c>
      <c r="C68" s="249" t="inlineStr">
        <is>
          <t>Балки промежуточные</t>
        </is>
      </c>
      <c r="D68" s="241" t="inlineStr">
        <is>
          <t>т</t>
        </is>
      </c>
      <c r="E68" s="139" t="n">
        <v>0.28</v>
      </c>
      <c r="F68" s="251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1" t="n">
        <v>41</v>
      </c>
      <c r="B69" s="142" t="inlineStr">
        <is>
          <t>02.3.01.02-0016</t>
        </is>
      </c>
      <c r="C69" s="249" t="inlineStr">
        <is>
          <t>Песок природный для строительных: работ средний с крупностью зерен размером свыше 5 мм-до 5% по массе</t>
        </is>
      </c>
      <c r="D69" s="241" t="inlineStr">
        <is>
          <t>м3</t>
        </is>
      </c>
      <c r="E69" s="139" t="n">
        <v>36.96</v>
      </c>
      <c r="F69" s="251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1" t="n">
        <v>42</v>
      </c>
      <c r="B70" s="142" t="inlineStr">
        <is>
          <t>25.1.01.04-0031</t>
        </is>
      </c>
      <c r="C70" s="249" t="inlineStr">
        <is>
          <t>Шпалы непропитанные для железных дорог, тип I</t>
        </is>
      </c>
      <c r="D70" s="241" t="inlineStr">
        <is>
          <t>шт</t>
        </is>
      </c>
      <c r="E70" s="139" t="n">
        <v>6.4</v>
      </c>
      <c r="F70" s="251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1" t="n">
        <v>43</v>
      </c>
      <c r="B71" s="142" t="inlineStr">
        <is>
          <t>14.4.02.09-0301</t>
        </is>
      </c>
      <c r="C71" s="249" t="inlineStr">
        <is>
          <t>Композиция антикоррозионная цинкнаполненная</t>
        </is>
      </c>
      <c r="D71" s="241" t="inlineStr">
        <is>
          <t>кг</t>
        </is>
      </c>
      <c r="E71" s="139" t="n">
        <v>6.537</v>
      </c>
      <c r="F71" s="251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43" t="n"/>
      <c r="B72" s="147" t="n"/>
      <c r="C72" s="148" t="inlineStr">
        <is>
          <t>Итого основные материалы</t>
        </is>
      </c>
      <c r="D72" s="243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1" t="n">
        <v>44</v>
      </c>
      <c r="B73" s="142" t="inlineStr">
        <is>
          <t>02.2.05.04-0093</t>
        </is>
      </c>
      <c r="C73" s="249" t="inlineStr">
        <is>
          <t>Щебень из природного камня для строительных работ марка: 800, фракция 20-40 мм</t>
        </is>
      </c>
      <c r="D73" s="241" t="inlineStr">
        <is>
          <t>м3</t>
        </is>
      </c>
      <c r="E73" s="241" t="n">
        <v>14.2128</v>
      </c>
      <c r="F73" s="251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1" t="n">
        <v>45</v>
      </c>
      <c r="B74" s="142" t="inlineStr">
        <is>
          <t>07.2.07.13-0171</t>
        </is>
      </c>
      <c r="C74" s="249" t="inlineStr">
        <is>
          <t>Подкладки металлические</t>
        </is>
      </c>
      <c r="D74" s="241" t="inlineStr">
        <is>
          <t>кг</t>
        </is>
      </c>
      <c r="E74" s="142" t="n">
        <v>122</v>
      </c>
      <c r="F74" s="251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1" t="n">
        <v>46</v>
      </c>
      <c r="B75" s="142" t="inlineStr">
        <is>
          <t>04.3.01.09-0023</t>
        </is>
      </c>
      <c r="C75" s="249" t="inlineStr">
        <is>
          <t>Раствор готовый отделочный тяжелый,: цементный 1:3</t>
        </is>
      </c>
      <c r="D75" s="241" t="inlineStr">
        <is>
          <t>м3</t>
        </is>
      </c>
      <c r="E75" s="142" t="n">
        <v>2.389</v>
      </c>
      <c r="F75" s="251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1" t="n">
        <v>47</v>
      </c>
      <c r="B76" s="142" t="inlineStr">
        <is>
          <t>08.1.02.11-0001</t>
        </is>
      </c>
      <c r="C76" s="249" t="inlineStr">
        <is>
          <t>Поковки из квадратных заготовок, масса: 1,8 кг</t>
        </is>
      </c>
      <c r="D76" s="241" t="inlineStr">
        <is>
          <t>т</t>
        </is>
      </c>
      <c r="E76" s="142" t="n">
        <v>0.1911</v>
      </c>
      <c r="F76" s="251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1" t="n">
        <v>48</v>
      </c>
      <c r="B77" s="142" t="inlineStr">
        <is>
          <t>07.5.01.02-0041</t>
        </is>
      </c>
      <c r="C77" s="249" t="inlineStr">
        <is>
          <t>Лестницы приставные и прислоненные с ограждениями</t>
        </is>
      </c>
      <c r="D77" s="241" t="inlineStr">
        <is>
          <t>т</t>
        </is>
      </c>
      <c r="E77" s="142" t="n">
        <v>0.066</v>
      </c>
      <c r="F77" s="251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1" t="n">
        <v>49</v>
      </c>
      <c r="B78" s="142" t="inlineStr">
        <is>
          <t>01.2.03.03-0065</t>
        </is>
      </c>
      <c r="C78" s="249" t="inlineStr">
        <is>
          <t>Мастика битумно-резиновая: МБР-90 изолирующая (ГОСТ 15836-79)</t>
        </is>
      </c>
      <c r="D78" s="241" t="inlineStr">
        <is>
          <t>т</t>
        </is>
      </c>
      <c r="E78" s="142" t="n">
        <v>0.06</v>
      </c>
      <c r="F78" s="251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1" t="n">
        <v>50</v>
      </c>
      <c r="B79" s="142" t="inlineStr">
        <is>
          <t>14.4.04.08-0003</t>
        </is>
      </c>
      <c r="C79" s="249" t="inlineStr">
        <is>
          <t>Эмаль ПФ-115 серая</t>
        </is>
      </c>
      <c r="D79" s="241" t="inlineStr">
        <is>
          <t>т</t>
        </is>
      </c>
      <c r="E79" s="142" t="n">
        <v>0.0365</v>
      </c>
      <c r="F79" s="251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1" t="n">
        <v>51</v>
      </c>
      <c r="B80" s="142" t="inlineStr">
        <is>
          <t>11.2.13.04-0011</t>
        </is>
      </c>
      <c r="C80" s="249" t="inlineStr">
        <is>
          <t>Щиты: из досок толщиной 25 мм</t>
        </is>
      </c>
      <c r="D80" s="241" t="inlineStr">
        <is>
          <t>м2</t>
        </is>
      </c>
      <c r="E80" s="142" t="n">
        <v>12.36</v>
      </c>
      <c r="F80" s="251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1" t="n">
        <v>52</v>
      </c>
      <c r="B81" s="142" t="inlineStr">
        <is>
          <t>14.4.01.01-0003</t>
        </is>
      </c>
      <c r="C81" s="249" t="inlineStr">
        <is>
          <t>Грунтовка: ГФ-021 красно-коричневая</t>
        </is>
      </c>
      <c r="D81" s="241" t="inlineStr">
        <is>
          <t>т</t>
        </is>
      </c>
      <c r="E81" s="142" t="n">
        <v>0.0231</v>
      </c>
      <c r="F81" s="251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1" t="n">
        <v>53</v>
      </c>
      <c r="B82" s="142" t="inlineStr">
        <is>
          <t>01.7.07.12-0021</t>
        </is>
      </c>
      <c r="C82" s="249" t="inlineStr">
        <is>
          <t>Пленка полиэтиленовая толщиной: 0,2-0,5 мм</t>
        </is>
      </c>
      <c r="D82" s="241" t="inlineStr">
        <is>
          <t>т</t>
        </is>
      </c>
      <c r="E82" s="142" t="n">
        <v>0.0123</v>
      </c>
      <c r="F82" s="251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1" t="n">
        <v>54</v>
      </c>
      <c r="B83" s="142" t="inlineStr">
        <is>
          <t>11.1.03.06-0095</t>
        </is>
      </c>
      <c r="C83" s="249" t="inlineStr">
        <is>
          <t>Доски обрезные хвойных пород длиной: 4-6,5 м, шириной 75-150 мм, толщиной 44 мм и более, III сорта</t>
        </is>
      </c>
      <c r="D83" s="241" t="inlineStr">
        <is>
          <t>м3</t>
        </is>
      </c>
      <c r="E83" s="142" t="n">
        <v>0.2685</v>
      </c>
      <c r="F83" s="251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1" t="n">
        <v>55</v>
      </c>
      <c r="B84" s="142" t="inlineStr">
        <is>
          <t>01.7.11.07-0040</t>
        </is>
      </c>
      <c r="C84" s="249" t="inlineStr">
        <is>
          <t>Электроды диаметром: 4 мм Э50А</t>
        </is>
      </c>
      <c r="D84" s="241" t="inlineStr">
        <is>
          <t>т</t>
        </is>
      </c>
      <c r="E84" s="142" t="n">
        <v>0.021</v>
      </c>
      <c r="F84" s="251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1" t="n">
        <v>56</v>
      </c>
      <c r="B85" s="142" t="inlineStr">
        <is>
          <t>01.7.19.02-0031</t>
        </is>
      </c>
      <c r="C85" s="249" t="inlineStr">
        <is>
          <t>Кольца резиновые для хризотилцементных: напорных муфт САМ</t>
        </is>
      </c>
      <c r="D85" s="241" t="inlineStr">
        <is>
          <t>кг</t>
        </is>
      </c>
      <c r="E85" s="142" t="n">
        <v>7.536</v>
      </c>
      <c r="F85" s="251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1" t="n">
        <v>57</v>
      </c>
      <c r="B86" s="142" t="inlineStr">
        <is>
          <t>24.2.06.04-0020</t>
        </is>
      </c>
      <c r="C86" s="249" t="inlineStr">
        <is>
          <t>Муфты хризотилцементные: САМ 9, для напорных труб условным проходом 150 мм</t>
        </is>
      </c>
      <c r="D86" s="241" t="inlineStr">
        <is>
          <t>шт</t>
        </is>
      </c>
      <c r="E86" s="142" t="n">
        <v>18.14</v>
      </c>
      <c r="F86" s="251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1" t="n">
        <v>58</v>
      </c>
      <c r="B87" s="142" t="inlineStr">
        <is>
          <t>04.3.01.09-0011</t>
        </is>
      </c>
      <c r="C87" s="249" t="inlineStr">
        <is>
          <t>Раствор готовый кладочный цементный марки: 25</t>
        </is>
      </c>
      <c r="D87" s="241" t="inlineStr">
        <is>
          <t>м3</t>
        </is>
      </c>
      <c r="E87" s="142" t="n">
        <v>0.38</v>
      </c>
      <c r="F87" s="251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1" t="n">
        <v>59</v>
      </c>
      <c r="B88" s="142" t="inlineStr">
        <is>
          <t>14.4.03.03-0002</t>
        </is>
      </c>
      <c r="C88" s="249" t="inlineStr">
        <is>
          <t>Лак битумный: БТ-123</t>
        </is>
      </c>
      <c r="D88" s="241" t="inlineStr">
        <is>
          <t>т</t>
        </is>
      </c>
      <c r="E88" s="142" t="n">
        <v>0.0181</v>
      </c>
      <c r="F88" s="251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1" t="n">
        <v>60</v>
      </c>
      <c r="B89" s="142" t="inlineStr">
        <is>
          <t>01.7.11.07-0032</t>
        </is>
      </c>
      <c r="C89" s="249" t="inlineStr">
        <is>
          <t>Электроды диаметром: 4 мм Э42</t>
        </is>
      </c>
      <c r="D89" s="241" t="inlineStr">
        <is>
          <t>т</t>
        </is>
      </c>
      <c r="E89" s="142" t="n">
        <v>0.0135</v>
      </c>
      <c r="F89" s="251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1" t="n">
        <v>61</v>
      </c>
      <c r="B90" s="142" t="inlineStr">
        <is>
          <t>01.7.15.03-0041</t>
        </is>
      </c>
      <c r="C90" s="249" t="inlineStr">
        <is>
          <t>Болты с гайками и шайбами строительные</t>
        </is>
      </c>
      <c r="D90" s="241" t="inlineStr">
        <is>
          <t>т</t>
        </is>
      </c>
      <c r="E90" s="142" t="n">
        <v>0.0153</v>
      </c>
      <c r="F90" s="251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1" t="n">
        <v>62</v>
      </c>
      <c r="B91" s="142" t="inlineStr">
        <is>
          <t>01.7.15.06-0111</t>
        </is>
      </c>
      <c r="C91" s="249" t="inlineStr">
        <is>
          <t>Гвозди строительные</t>
        </is>
      </c>
      <c r="D91" s="241" t="inlineStr">
        <is>
          <t>т</t>
        </is>
      </c>
      <c r="E91" s="142" t="n">
        <v>0.0105</v>
      </c>
      <c r="F91" s="251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1" t="n">
        <v>63</v>
      </c>
      <c r="B92" s="142" t="inlineStr">
        <is>
          <t>01.2.03.03-0013</t>
        </is>
      </c>
      <c r="C92" s="249" t="inlineStr">
        <is>
          <t>Мастика битумная кровельная горячая</t>
        </is>
      </c>
      <c r="D92" s="241" t="inlineStr">
        <is>
          <t>т</t>
        </is>
      </c>
      <c r="E92" s="142" t="n">
        <v>0.0334</v>
      </c>
      <c r="F92" s="251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1" t="n">
        <v>64</v>
      </c>
      <c r="B93" s="142" t="inlineStr">
        <is>
          <t>999-9950</t>
        </is>
      </c>
      <c r="C93" s="249" t="inlineStr">
        <is>
          <t>Вспомогательные ненормируемые ресурсы (2% от Оплаты труда рабочих)</t>
        </is>
      </c>
      <c r="D93" s="241" t="inlineStr">
        <is>
          <t>руб.</t>
        </is>
      </c>
      <c r="E93" s="142" t="n">
        <v>109.009</v>
      </c>
      <c r="F93" s="251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1" t="n">
        <v>65</v>
      </c>
      <c r="B94" s="142" t="inlineStr">
        <is>
          <t>01.3.02.08-0001</t>
        </is>
      </c>
      <c r="C94" s="249" t="inlineStr">
        <is>
          <t>Кислород технический: газообразный</t>
        </is>
      </c>
      <c r="D94" s="241" t="inlineStr">
        <is>
          <t>м3</t>
        </is>
      </c>
      <c r="E94" s="142" t="n">
        <v>17.0364</v>
      </c>
      <c r="F94" s="251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1" t="n">
        <v>66</v>
      </c>
      <c r="B95" s="142" t="inlineStr">
        <is>
          <t>08.1.02.11-0023</t>
        </is>
      </c>
      <c r="C95" s="249" t="inlineStr">
        <is>
          <t>Поковки простые строительные /скобы, закрепы, хомуты и т,п,/ массой до 1,6 кг</t>
        </is>
      </c>
      <c r="D95" s="241" t="inlineStr">
        <is>
          <t>кг</t>
        </is>
      </c>
      <c r="E95" s="142" t="n">
        <v>6.4</v>
      </c>
      <c r="F95" s="251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1" t="n">
        <v>67</v>
      </c>
      <c r="B96" s="142" t="inlineStr">
        <is>
          <t>01.7.15.07-0014</t>
        </is>
      </c>
      <c r="C96" s="249" t="inlineStr">
        <is>
          <t>Дюбели распорные полипропиленовые</t>
        </is>
      </c>
      <c r="D96" s="241" t="inlineStr">
        <is>
          <t>100 шт</t>
        </is>
      </c>
      <c r="E96" s="142" t="n">
        <v>0.714</v>
      </c>
      <c r="F96" s="251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1" t="n">
        <v>68</v>
      </c>
      <c r="B97" s="142" t="inlineStr">
        <is>
          <t>10.3.02.03-0011</t>
        </is>
      </c>
      <c r="C97" s="249" t="inlineStr">
        <is>
          <t>Припои оловянно-свинцовые бессурьмянистые марки: ПОС30</t>
        </is>
      </c>
      <c r="D97" s="241" t="inlineStr">
        <is>
          <t>кг</t>
        </is>
      </c>
      <c r="E97" s="142" t="n">
        <v>0.7775</v>
      </c>
      <c r="F97" s="251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1" t="n">
        <v>69</v>
      </c>
      <c r="B98" s="142" t="inlineStr">
        <is>
          <t>24.2.06.04-0019</t>
        </is>
      </c>
      <c r="C98" s="249" t="inlineStr">
        <is>
          <t>Муфты хризотилцементные: САМ 9, для напорных труб условным проходом 100 мм</t>
        </is>
      </c>
      <c r="D98" s="241" t="inlineStr">
        <is>
          <t>шт</t>
        </is>
      </c>
      <c r="E98" s="142" t="n">
        <v>6.048</v>
      </c>
      <c r="F98" s="251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1" t="n">
        <v>70</v>
      </c>
      <c r="B99" s="142" t="inlineStr">
        <is>
          <t>25.2.01.01-0001</t>
        </is>
      </c>
      <c r="C99" s="249" t="inlineStr">
        <is>
          <t>Бирки-оконцеватели</t>
        </is>
      </c>
      <c r="D99" s="241" t="inlineStr">
        <is>
          <t>100 шт</t>
        </is>
      </c>
      <c r="E99" s="142" t="n">
        <v>0.7344000000000001</v>
      </c>
      <c r="F99" s="251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1" t="n">
        <v>71</v>
      </c>
      <c r="B100" s="142" t="inlineStr">
        <is>
          <t>04.3.01.09-0014</t>
        </is>
      </c>
      <c r="C100" s="249" t="inlineStr">
        <is>
          <t>Раствор готовый кладочный цементный марки: 100</t>
        </is>
      </c>
      <c r="D100" s="241" t="inlineStr">
        <is>
          <t>м3</t>
        </is>
      </c>
      <c r="E100" s="142" t="n">
        <v>0.0828</v>
      </c>
      <c r="F100" s="251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1" t="n">
        <v>72</v>
      </c>
      <c r="B101" s="142" t="inlineStr">
        <is>
          <t>11.1.03.01-0079</t>
        </is>
      </c>
      <c r="C101" s="249" t="inlineStr">
        <is>
          <t>Бруски обрезные хвойных пород длиной: 4-6,5 м, шириной 75-150 мм, толщиной 40-75 мм, III сорта</t>
        </is>
      </c>
      <c r="D101" s="241" t="inlineStr">
        <is>
          <t>м3</t>
        </is>
      </c>
      <c r="E101" s="142" t="n">
        <v>0.0292</v>
      </c>
      <c r="F101" s="251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1" t="n">
        <v>73</v>
      </c>
      <c r="B102" s="142" t="inlineStr">
        <is>
          <t>14.5.09.02-0002</t>
        </is>
      </c>
      <c r="C102" s="249" t="inlineStr">
        <is>
          <t>Ксилол нефтяной марки А</t>
        </is>
      </c>
      <c r="D102" s="241" t="inlineStr">
        <is>
          <t>т</t>
        </is>
      </c>
      <c r="E102" s="142" t="n">
        <v>0.0038</v>
      </c>
      <c r="F102" s="251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1" t="n">
        <v>74</v>
      </c>
      <c r="B103" s="142" t="inlineStr">
        <is>
          <t>01.2.01.01-0019</t>
        </is>
      </c>
      <c r="C103" s="249" t="inlineStr">
        <is>
          <t>Битумы нефтяные дорожные марки: БНД-60/90, БНД 90/130</t>
        </is>
      </c>
      <c r="D103" s="241" t="inlineStr">
        <is>
          <t>т</t>
        </is>
      </c>
      <c r="E103" s="142" t="n">
        <v>0.0141</v>
      </c>
      <c r="F103" s="251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1" t="n">
        <v>75</v>
      </c>
      <c r="B104" s="142" t="inlineStr">
        <is>
          <t>11.2.13.04-0012</t>
        </is>
      </c>
      <c r="C104" s="249" t="inlineStr">
        <is>
          <t>Щиты: из досок толщиной 40 мм</t>
        </is>
      </c>
      <c r="D104" s="241" t="inlineStr">
        <is>
          <t>м2</t>
        </is>
      </c>
      <c r="E104" s="142" t="n">
        <v>0.4093</v>
      </c>
      <c r="F104" s="251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1" t="n">
        <v>76</v>
      </c>
      <c r="B105" s="142" t="inlineStr">
        <is>
          <t>01.7.07.12-0024</t>
        </is>
      </c>
      <c r="C105" s="249" t="inlineStr">
        <is>
          <t>Пленка полиэтиленовая толщиной: 0,15 мм</t>
        </is>
      </c>
      <c r="D105" s="241" t="inlineStr">
        <is>
          <t>м2</t>
        </is>
      </c>
      <c r="E105" s="142" t="n">
        <v>5.861</v>
      </c>
      <c r="F105" s="251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1" t="n">
        <v>77</v>
      </c>
      <c r="B106" s="142" t="inlineStr">
        <is>
          <t>01.7.11.07-0034</t>
        </is>
      </c>
      <c r="C106" s="249" t="inlineStr">
        <is>
          <t>Электроды диаметром: 4 мм Э42А</t>
        </is>
      </c>
      <c r="D106" s="241" t="inlineStr">
        <is>
          <t>кг</t>
        </is>
      </c>
      <c r="E106" s="142" t="n">
        <v>1.819</v>
      </c>
      <c r="F106" s="251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1" t="n">
        <v>78</v>
      </c>
      <c r="B107" s="142" t="inlineStr">
        <is>
          <t>14.5.09.11-0101</t>
        </is>
      </c>
      <c r="C107" s="249" t="inlineStr">
        <is>
          <t>Уайт-спирит</t>
        </is>
      </c>
      <c r="D107" s="241" t="inlineStr">
        <is>
          <t>т</t>
        </is>
      </c>
      <c r="E107" s="142" t="n">
        <v>0.0027</v>
      </c>
      <c r="F107" s="251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1" t="n">
        <v>79</v>
      </c>
      <c r="B108" s="142" t="inlineStr">
        <is>
          <t>01.7.06.07-0001</t>
        </is>
      </c>
      <c r="C108" s="249" t="inlineStr">
        <is>
          <t>Лента К226</t>
        </is>
      </c>
      <c r="D108" s="241" t="inlineStr">
        <is>
          <t>100 м</t>
        </is>
      </c>
      <c r="E108" s="142" t="n">
        <v>0.1482</v>
      </c>
      <c r="F108" s="251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1" t="n">
        <v>80</v>
      </c>
      <c r="B109" s="142" t="inlineStr">
        <is>
          <t>01.7.03.01-0001</t>
        </is>
      </c>
      <c r="C109" s="249" t="inlineStr">
        <is>
          <t>Вода</t>
        </is>
      </c>
      <c r="D109" s="241" t="inlineStr">
        <is>
          <t>м3</t>
        </is>
      </c>
      <c r="E109" s="142" t="n">
        <v>6.6141</v>
      </c>
      <c r="F109" s="251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1" t="n">
        <v>81</v>
      </c>
      <c r="B110" s="142" t="inlineStr">
        <is>
          <t>01.3.02.09-0022</t>
        </is>
      </c>
      <c r="C110" s="249" t="inlineStr">
        <is>
          <t>Пропан-бутан, смесь техническая</t>
        </is>
      </c>
      <c r="D110" s="241" t="inlineStr">
        <is>
          <t>кг</t>
        </is>
      </c>
      <c r="E110" s="142" t="n">
        <v>2.5923</v>
      </c>
      <c r="F110" s="251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1" t="n">
        <v>82</v>
      </c>
      <c r="B111" s="142" t="inlineStr">
        <is>
          <t>04.3.01.12-0003</t>
        </is>
      </c>
      <c r="C111" s="249" t="inlineStr">
        <is>
          <t>Раствор готовый кладочный цементно-известковый марки: 50</t>
        </is>
      </c>
      <c r="D111" s="241" t="inlineStr">
        <is>
          <t>м3</t>
        </is>
      </c>
      <c r="E111" s="142" t="n">
        <v>0.024</v>
      </c>
      <c r="F111" s="251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1" t="n">
        <v>83</v>
      </c>
      <c r="B112" s="142" t="inlineStr">
        <is>
          <t>01.7.15.14-0165</t>
        </is>
      </c>
      <c r="C112" s="249" t="inlineStr">
        <is>
          <t>Шурупы с полукруглой головкой: 4x40 мм</t>
        </is>
      </c>
      <c r="D112" s="241" t="inlineStr">
        <is>
          <t>т</t>
        </is>
      </c>
      <c r="E112" s="142" t="n">
        <v>0.001</v>
      </c>
      <c r="F112" s="251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1" t="n">
        <v>84</v>
      </c>
      <c r="B113" s="142" t="inlineStr">
        <is>
          <t>01.7.06.05-0041</t>
        </is>
      </c>
      <c r="C113" s="249" t="inlineStr">
        <is>
          <t>Лента изоляционная прорезиненная односторонняя ширина 20 мм, толщина 0,25-0,35 мм</t>
        </is>
      </c>
      <c r="D113" s="241" t="inlineStr">
        <is>
          <t>кг</t>
        </is>
      </c>
      <c r="E113" s="142" t="n">
        <v>0.288</v>
      </c>
      <c r="F113" s="251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1" t="n">
        <v>85</v>
      </c>
      <c r="B114" s="142" t="inlineStr">
        <is>
          <t>01.7.15.03-0042</t>
        </is>
      </c>
      <c r="C114" s="249" t="inlineStr">
        <is>
          <t>Болты с гайками и шайбами строительные</t>
        </is>
      </c>
      <c r="D114" s="241" t="inlineStr">
        <is>
          <t>кг</t>
        </is>
      </c>
      <c r="E114" s="142" t="n">
        <v>0.8928</v>
      </c>
      <c r="F114" s="251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1" t="n">
        <v>86</v>
      </c>
      <c r="B115" s="142" t="inlineStr">
        <is>
          <t>03.1.02.03-0011</t>
        </is>
      </c>
      <c r="C115" s="249" t="inlineStr">
        <is>
          <t>Известь строительная: негашеная комовая, сорт I</t>
        </is>
      </c>
      <c r="D115" s="241" t="inlineStr">
        <is>
          <t>т</t>
        </is>
      </c>
      <c r="E115" s="142" t="n">
        <v>0.01</v>
      </c>
      <c r="F115" s="251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1" t="n">
        <v>87</v>
      </c>
      <c r="B116" s="142" t="inlineStr">
        <is>
          <t>14.4.03.17-0101</t>
        </is>
      </c>
      <c r="C116" s="249" t="inlineStr">
        <is>
          <t>Лаки канифольные, марки КФ-965</t>
        </is>
      </c>
      <c r="D116" s="241" t="inlineStr">
        <is>
          <t>т</t>
        </is>
      </c>
      <c r="E116" s="142" t="n">
        <v>0.0001</v>
      </c>
      <c r="F116" s="251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1" t="n">
        <v>88</v>
      </c>
      <c r="B117" s="142" t="inlineStr">
        <is>
          <t>01.3.01.03-0002</t>
        </is>
      </c>
      <c r="C117" s="249" t="inlineStr">
        <is>
          <t>Керосин для технических целей марок КТ-1, КТ-2</t>
        </is>
      </c>
      <c r="D117" s="241" t="inlineStr">
        <is>
          <t>т</t>
        </is>
      </c>
      <c r="E117" s="142" t="n">
        <v>0.0024</v>
      </c>
      <c r="F117" s="251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1" t="n">
        <v>89</v>
      </c>
      <c r="B118" s="142" t="inlineStr">
        <is>
          <t>08.3.03.06-0002</t>
        </is>
      </c>
      <c r="C118" s="249" t="inlineStr">
        <is>
          <t>Проволока горячекатаная в мотках, диаметром 6,3-6,5 мм</t>
        </is>
      </c>
      <c r="D118" s="241" t="inlineStr">
        <is>
          <t>т</t>
        </is>
      </c>
      <c r="E118" s="142" t="n">
        <v>0.0012</v>
      </c>
      <c r="F118" s="251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1" t="n">
        <v>90</v>
      </c>
      <c r="B119" s="142" t="inlineStr">
        <is>
          <t>01.3.01.02-0002</t>
        </is>
      </c>
      <c r="C119" s="249" t="inlineStr">
        <is>
          <t>Вазелин технический</t>
        </is>
      </c>
      <c r="D119" s="241" t="inlineStr">
        <is>
          <t>кг</t>
        </is>
      </c>
      <c r="E119" s="142" t="n">
        <v>0.07199999999999999</v>
      </c>
      <c r="F119" s="251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1" t="n">
        <v>91</v>
      </c>
      <c r="B120" s="142" t="inlineStr">
        <is>
          <t>01.7.11.07-0035</t>
        </is>
      </c>
      <c r="C120" s="249" t="inlineStr">
        <is>
          <t>Электроды диаметром: 4 мм Э46</t>
        </is>
      </c>
      <c r="D120" s="241" t="inlineStr">
        <is>
          <t>т</t>
        </is>
      </c>
      <c r="E120" s="142" t="n">
        <v>0.0003</v>
      </c>
      <c r="F120" s="251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1" t="n">
        <v>92</v>
      </c>
      <c r="B121" s="142" t="inlineStr">
        <is>
          <t>08.3.11.01-0091</t>
        </is>
      </c>
      <c r="C121" s="249" t="inlineStr">
        <is>
          <t>Швеллеры № 40 из стали марки: Ст0</t>
        </is>
      </c>
      <c r="D121" s="241" t="inlineStr">
        <is>
          <t>т</t>
        </is>
      </c>
      <c r="E121" s="142" t="n">
        <v>0.0005999999999999999</v>
      </c>
      <c r="F121" s="251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1" t="n">
        <v>93</v>
      </c>
      <c r="B122" s="142" t="inlineStr">
        <is>
          <t>01.7.20.04-0005</t>
        </is>
      </c>
      <c r="C122" s="249" t="inlineStr">
        <is>
          <t>Нитки швейные</t>
        </is>
      </c>
      <c r="D122" s="241" t="inlineStr">
        <is>
          <t>кг</t>
        </is>
      </c>
      <c r="E122" s="142" t="n">
        <v>0.0144</v>
      </c>
      <c r="F122" s="251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1" t="n">
        <v>94</v>
      </c>
      <c r="B123" s="142" t="inlineStr">
        <is>
          <t>14.5.09.07-0029</t>
        </is>
      </c>
      <c r="C123" s="249" t="inlineStr">
        <is>
          <t>Растворитель марки: Р-4</t>
        </is>
      </c>
      <c r="D123" s="241" t="inlineStr">
        <is>
          <t>т</t>
        </is>
      </c>
      <c r="E123" s="142" t="n">
        <v>0.0002</v>
      </c>
      <c r="F123" s="251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1" t="n">
        <v>95</v>
      </c>
      <c r="B124" s="142" t="inlineStr">
        <is>
          <t>01.2.01.02-0054</t>
        </is>
      </c>
      <c r="C124" s="249" t="inlineStr">
        <is>
          <t>Битумы нефтяные строительные марки: БН-90/10</t>
        </is>
      </c>
      <c r="D124" s="241" t="inlineStr">
        <is>
          <t>т</t>
        </is>
      </c>
      <c r="E124" s="142" t="n">
        <v>0.0012</v>
      </c>
      <c r="F124" s="251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1" t="n">
        <v>96</v>
      </c>
      <c r="B125" s="142" t="inlineStr">
        <is>
          <t>07.2.07.12-0020</t>
        </is>
      </c>
      <c r="C125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1" t="inlineStr">
        <is>
          <t>т</t>
        </is>
      </c>
      <c r="E125" s="142" t="n">
        <v>0.0002</v>
      </c>
      <c r="F125" s="251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1" t="n">
        <v>97</v>
      </c>
      <c r="B126" s="142" t="inlineStr">
        <is>
          <t>01.7.15.14-0043</t>
        </is>
      </c>
      <c r="C126" s="249" t="inlineStr">
        <is>
          <t>Шуруп самонарезающий: (LN) 3,5/11 мм</t>
        </is>
      </c>
      <c r="D126" s="241" t="inlineStr">
        <is>
          <t>100 шт</t>
        </is>
      </c>
      <c r="E126" s="142" t="n">
        <v>0.714</v>
      </c>
      <c r="F126" s="251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1" t="n">
        <v>98</v>
      </c>
      <c r="B127" s="142" t="inlineStr">
        <is>
          <t>11.1.03.01-0077</t>
        </is>
      </c>
      <c r="C127" s="249" t="inlineStr">
        <is>
          <t>Бруски обрезные хвойных пород длиной: 4-6,5 м, шириной 75-150 мм, толщиной 40-75 мм, I сорта</t>
        </is>
      </c>
      <c r="D127" s="241" t="inlineStr">
        <is>
          <t>м3</t>
        </is>
      </c>
      <c r="E127" s="142" t="n">
        <v>0.0004</v>
      </c>
      <c r="F127" s="251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1" t="n">
        <v>99</v>
      </c>
      <c r="B128" s="142" t="inlineStr">
        <is>
          <t>01.7.02.09-0002</t>
        </is>
      </c>
      <c r="C128" s="249" t="inlineStr">
        <is>
          <t>Шпагат бумажный</t>
        </is>
      </c>
      <c r="D128" s="241" t="inlineStr">
        <is>
          <t>кг</t>
        </is>
      </c>
      <c r="E128" s="142" t="n">
        <v>0.036</v>
      </c>
      <c r="F128" s="251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1" t="n">
        <v>100</v>
      </c>
      <c r="B129" s="142" t="inlineStr">
        <is>
          <t>08.2.02.11-0007</t>
        </is>
      </c>
      <c r="C129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1" t="inlineStr">
        <is>
          <t>10 м</t>
        </is>
      </c>
      <c r="E129" s="142" t="n">
        <v>0.0064</v>
      </c>
      <c r="F129" s="251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1" t="n"/>
      <c r="B130" s="241" t="n"/>
      <c r="C130" s="249" t="inlineStr">
        <is>
          <t>Итого прочие материалы</t>
        </is>
      </c>
      <c r="D130" s="241" t="n"/>
      <c r="E130" s="139" t="n"/>
      <c r="F130" s="251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1" t="n"/>
      <c r="B131" s="241" t="n"/>
      <c r="C131" s="230" t="inlineStr">
        <is>
          <t>Итого по разделу «Материалы»</t>
        </is>
      </c>
      <c r="D131" s="241" t="n"/>
      <c r="E131" s="250" t="n"/>
      <c r="F131" s="251" t="n"/>
      <c r="G131" s="30">
        <f>G72+G130</f>
        <v/>
      </c>
      <c r="H131" s="252">
        <f>G131/$G$131</f>
        <v/>
      </c>
      <c r="I131" s="30" t="n"/>
      <c r="J131" s="30">
        <f>J72+J130</f>
        <v/>
      </c>
    </row>
    <row r="132" ht="13.7" customFormat="1" customHeight="1" s="12">
      <c r="A132" s="241" t="n"/>
      <c r="B132" s="241" t="n"/>
      <c r="C132" s="249" t="inlineStr">
        <is>
          <t>ИТОГО ПО РМ</t>
        </is>
      </c>
      <c r="D132" s="241" t="n"/>
      <c r="E132" s="250" t="n"/>
      <c r="F132" s="251" t="n"/>
      <c r="G132" s="30">
        <f>G15+G53+G131</f>
        <v/>
      </c>
      <c r="H132" s="252" t="n"/>
      <c r="I132" s="30" t="n"/>
      <c r="J132" s="30">
        <f>J15+J53+J131</f>
        <v/>
      </c>
    </row>
    <row r="133" ht="13.7" customFormat="1" customHeight="1" s="12">
      <c r="A133" s="241" t="n"/>
      <c r="B133" s="241" t="n"/>
      <c r="C133" s="249" t="inlineStr">
        <is>
          <t>Накладные расходы</t>
        </is>
      </c>
      <c r="D133" s="140">
        <f>ROUND(G133/(G$17+$G$15),2)</f>
        <v/>
      </c>
      <c r="E133" s="250" t="n"/>
      <c r="F133" s="251" t="n"/>
      <c r="G133" s="30" t="n">
        <v>11652.14</v>
      </c>
      <c r="H133" s="252" t="n"/>
      <c r="I133" s="30" t="n"/>
      <c r="J133" s="30">
        <f>ROUND(D133*(J15+J17),2)</f>
        <v/>
      </c>
    </row>
    <row r="134" ht="13.7" customFormat="1" customHeight="1" s="12">
      <c r="A134" s="241" t="n"/>
      <c r="B134" s="241" t="n"/>
      <c r="C134" s="249" t="inlineStr">
        <is>
          <t>Сметная прибыль</t>
        </is>
      </c>
      <c r="D134" s="140">
        <f>ROUND(G134/(G$15+G$17),2)</f>
        <v/>
      </c>
      <c r="E134" s="250" t="n"/>
      <c r="F134" s="251" t="n"/>
      <c r="G134" s="30" t="n">
        <v>7940.92</v>
      </c>
      <c r="H134" s="252" t="n"/>
      <c r="I134" s="30" t="n"/>
      <c r="J134" s="30">
        <f>ROUND(D134*(J15+J17),2)</f>
        <v/>
      </c>
    </row>
    <row r="135" ht="13.7" customFormat="1" customHeight="1" s="12">
      <c r="A135" s="241" t="n"/>
      <c r="B135" s="241" t="n"/>
      <c r="C135" s="249" t="inlineStr">
        <is>
          <t>Итого СМР (с НР и СП)</t>
        </is>
      </c>
      <c r="D135" s="241" t="n"/>
      <c r="E135" s="250" t="n"/>
      <c r="F135" s="251" t="n"/>
      <c r="G135" s="30">
        <f>G15+G53+G131+G133+G134</f>
        <v/>
      </c>
      <c r="H135" s="252" t="n"/>
      <c r="I135" s="30" t="n"/>
      <c r="J135" s="30">
        <f>J15+J53+J131+J133+J134</f>
        <v/>
      </c>
    </row>
    <row r="136" ht="13.7" customFormat="1" customHeight="1" s="12">
      <c r="A136" s="241" t="n"/>
      <c r="B136" s="241" t="n"/>
      <c r="C136" s="249" t="inlineStr">
        <is>
          <t>ВСЕГО СМР + ОБОРУДОВАНИЕ</t>
        </is>
      </c>
      <c r="D136" s="241" t="n"/>
      <c r="E136" s="250" t="n"/>
      <c r="F136" s="251" t="n"/>
      <c r="G136" s="30">
        <f>G135+G59</f>
        <v/>
      </c>
      <c r="H136" s="252" t="n"/>
      <c r="I136" s="30" t="n"/>
      <c r="J136" s="30">
        <f>J135+J59</f>
        <v/>
      </c>
    </row>
    <row r="137" ht="34.5" customFormat="1" customHeight="1" s="12">
      <c r="A137" s="241" t="n"/>
      <c r="B137" s="241" t="n"/>
      <c r="C137" s="249" t="inlineStr">
        <is>
          <t>ИТОГО ПОКАЗАТЕЛЬ НА ЕД. ИЗМ.</t>
        </is>
      </c>
      <c r="D137" s="241" t="inlineStr">
        <is>
          <t>1 ед.</t>
        </is>
      </c>
      <c r="E137" s="250" t="n">
        <v>1</v>
      </c>
      <c r="F137" s="251" t="n"/>
      <c r="G137" s="30">
        <f>G136/E137</f>
        <v/>
      </c>
      <c r="H137" s="252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H2:J2"/>
    <mergeCell ref="C10:C11"/>
    <mergeCell ref="E10:E11"/>
    <mergeCell ref="A7:H7"/>
    <mergeCell ref="B16:H16"/>
    <mergeCell ref="B62:H62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0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1000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4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0" t="n"/>
      <c r="C10" s="249" t="inlineStr">
        <is>
          <t>ИТОГО ИНЖЕНЕРНОЕ ОБОРУДОВАНИЕ</t>
        </is>
      </c>
      <c r="D10" s="230" t="n"/>
      <c r="E10" s="103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8.25" customHeight="1">
      <c r="A12" s="241" t="n">
        <v>1</v>
      </c>
      <c r="B12" s="193">
        <f>'Прил.5 Расчет СМР и ОБ'!B56</f>
        <v/>
      </c>
      <c r="C12" s="249">
        <f>'Прил.5 Расчет СМР и ОБ'!C56</f>
        <v/>
      </c>
      <c r="D12" s="241">
        <f>'Прил.5 Расчет СМР и ОБ'!D56</f>
        <v/>
      </c>
      <c r="E12" s="139">
        <f>'Прил.5 Расчет СМР и ОБ'!E56</f>
        <v/>
      </c>
      <c r="F12" s="251">
        <f>'Прил.5 Расчет СМР и ОБ'!F56</f>
        <v/>
      </c>
      <c r="G12" s="30">
        <f>ROUND(E12*F12,2)</f>
        <v/>
      </c>
    </row>
    <row r="13" ht="25.5" customHeight="1">
      <c r="A13" s="241" t="n"/>
      <c r="B13" s="249" t="n"/>
      <c r="C13" s="249" t="inlineStr">
        <is>
          <t>ИТОГО ТЕХНОЛОГИЧЕСКОЕ ОБОРУДОВАНИЕ</t>
        </is>
      </c>
      <c r="D13" s="249" t="n"/>
      <c r="E13" s="261" t="n"/>
      <c r="F13" s="251" t="n"/>
      <c r="G13" s="30">
        <f>SUM(G12:G12)</f>
        <v/>
      </c>
    </row>
    <row r="14" ht="19.5" customHeight="1">
      <c r="A14" s="241" t="n"/>
      <c r="B14" s="249" t="n"/>
      <c r="C14" s="249" t="inlineStr">
        <is>
          <t>Всего по разделу «Оборудование»</t>
        </is>
      </c>
      <c r="D14" s="249" t="n"/>
      <c r="E14" s="261" t="n"/>
      <c r="F14" s="251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>
      <c r="A11" s="241" t="inlineStr">
        <is>
          <t>Э3-09-2</t>
        </is>
      </c>
      <c r="B11" s="241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3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2025-01-24T12:19:35Z</dcterms:modified>
  <cp:lastModifiedBy>112</cp:lastModifiedBy>
</cp:coreProperties>
</file>