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isedu-my.sharepoint.com/personal/yeison_quitian_correo_uis_edu_co/Documents/Tesis/Proyecto/Libro/Código general/"/>
    </mc:Choice>
  </mc:AlternateContent>
  <xr:revisionPtr revIDLastSave="260" documentId="11_73B1F1E5D31BD7147784ECC4DD873778710406BA" xr6:coauthVersionLast="47" xr6:coauthVersionMax="47" xr10:uidLastSave="{8997D5F8-4EC1-4412-9563-8714D9FFEF3F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M19" i="1" s="1"/>
  <c r="H19" i="1"/>
  <c r="G19" i="1"/>
  <c r="F19" i="1"/>
  <c r="I18" i="1"/>
  <c r="M18" i="1" s="1"/>
  <c r="H18" i="1"/>
  <c r="G18" i="1"/>
  <c r="F18" i="1"/>
  <c r="I17" i="1"/>
  <c r="M17" i="1" s="1"/>
  <c r="H17" i="1"/>
  <c r="G17" i="1"/>
  <c r="F17" i="1"/>
  <c r="I16" i="1"/>
  <c r="M16" i="1" s="1"/>
  <c r="H16" i="1"/>
  <c r="G16" i="1"/>
  <c r="F16" i="1"/>
  <c r="I15" i="1"/>
  <c r="M15" i="1" s="1"/>
  <c r="H15" i="1"/>
  <c r="G15" i="1"/>
  <c r="F15" i="1"/>
  <c r="I14" i="1"/>
  <c r="M14" i="1" s="1"/>
  <c r="H14" i="1"/>
  <c r="G14" i="1"/>
  <c r="F14" i="1"/>
  <c r="I13" i="1"/>
  <c r="M13" i="1" s="1"/>
  <c r="H13" i="1"/>
  <c r="G13" i="1"/>
  <c r="F13" i="1"/>
  <c r="I12" i="1"/>
  <c r="M12" i="1" s="1"/>
  <c r="H12" i="1"/>
  <c r="G12" i="1"/>
  <c r="F12" i="1"/>
  <c r="I11" i="1"/>
  <c r="M11" i="1" s="1"/>
  <c r="H11" i="1"/>
  <c r="G11" i="1"/>
  <c r="F11" i="1"/>
  <c r="I10" i="1"/>
  <c r="M10" i="1" s="1"/>
  <c r="H10" i="1"/>
  <c r="G10" i="1"/>
  <c r="F10" i="1"/>
  <c r="I9" i="1"/>
  <c r="M9" i="1" s="1"/>
  <c r="H9" i="1"/>
  <c r="G9" i="1"/>
  <c r="F9" i="1"/>
  <c r="I8" i="1"/>
  <c r="M8" i="1" s="1"/>
  <c r="H8" i="1"/>
  <c r="G8" i="1"/>
  <c r="F8" i="1"/>
  <c r="I7" i="1"/>
  <c r="M7" i="1" s="1"/>
  <c r="H7" i="1"/>
  <c r="G7" i="1"/>
  <c r="F7" i="1"/>
  <c r="I6" i="1"/>
  <c r="M6" i="1" s="1"/>
  <c r="H6" i="1"/>
  <c r="G6" i="1"/>
  <c r="F6" i="1"/>
  <c r="I5" i="1"/>
  <c r="M5" i="1" s="1"/>
  <c r="H5" i="1"/>
  <c r="G5" i="1"/>
  <c r="F5" i="1"/>
  <c r="I4" i="1"/>
  <c r="M4" i="1" s="1"/>
  <c r="H4" i="1"/>
  <c r="G4" i="1"/>
  <c r="F4" i="1"/>
  <c r="I3" i="1"/>
  <c r="M3" i="1" s="1"/>
  <c r="H3" i="1"/>
  <c r="G3" i="1"/>
  <c r="F3" i="1"/>
  <c r="L3" i="1" l="1"/>
  <c r="K3" i="1"/>
  <c r="L4" i="1"/>
  <c r="K4" i="1"/>
  <c r="L5" i="1"/>
  <c r="K5" i="1"/>
  <c r="L6" i="1"/>
  <c r="K6" i="1"/>
  <c r="L7" i="1"/>
  <c r="K7" i="1"/>
  <c r="L8" i="1"/>
  <c r="K8" i="1"/>
  <c r="L9" i="1"/>
  <c r="K9" i="1"/>
  <c r="L10" i="1"/>
  <c r="K10" i="1"/>
  <c r="L11" i="1"/>
  <c r="K11" i="1"/>
  <c r="L12" i="1"/>
  <c r="K12" i="1"/>
  <c r="L13" i="1"/>
  <c r="K13" i="1"/>
  <c r="L14" i="1"/>
  <c r="K14" i="1"/>
  <c r="L15" i="1"/>
  <c r="K15" i="1"/>
  <c r="L16" i="1"/>
  <c r="K16" i="1"/>
  <c r="L17" i="1"/>
  <c r="K17" i="1"/>
  <c r="L18" i="1"/>
  <c r="K18" i="1"/>
  <c r="L19" i="1"/>
  <c r="K19" i="1"/>
</calcChain>
</file>

<file path=xl/sharedStrings.xml><?xml version="1.0" encoding="utf-8"?>
<sst xmlns="http://schemas.openxmlformats.org/spreadsheetml/2006/main" count="13" uniqueCount="13">
  <si>
    <t>Peso</t>
  </si>
  <si>
    <t>Torque</t>
  </si>
  <si>
    <t>I_primera</t>
  </si>
  <si>
    <t>I_segunda</t>
  </si>
  <si>
    <t>Aumentos</t>
  </si>
  <si>
    <t>Mayores aumentos torque en relación al peso</t>
  </si>
  <si>
    <t>Mayores aumentos torque en relación a la 1° relación</t>
  </si>
  <si>
    <t>Menor aumento de tamaño en la 2° relación</t>
  </si>
  <si>
    <t>Mayor aumento de torque, el aumento de la 1° relacion esta en el promedio y el aumento de tamaño en la segunda relación fue mínimo</t>
  </si>
  <si>
    <t>Peso</t>
  </si>
  <si>
    <t>Torque</t>
  </si>
  <si>
    <t>I_primera</t>
  </si>
  <si>
    <t>I_segunda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</si>
</sst>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>
    <font>
      <sz val="11"/>
      <name val="Calibri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164" fontId="0" fillId="4" borderId="0" xfId="0" applyNumberFormat="1" applyFill="1"/>
    <xf numFmtId="165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5">
    <dxf>
      <numFmt numFmtId="164" formatCode="0.00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58ECCE-CA88-40EF-81C3-79FA8FAAB8F6}" name="Tabla1" displayName="Tabla1" ref="A1:D19" totalsRowShown="0" dataDxfId="4">
  <autoFilter ref="A1:D19" xr:uid="{CF58ECCE-CA88-40EF-81C3-79FA8FAAB8F6}"/>
  <tableColumns count="4">
    <tableColumn id="1" xr3:uid="{67ED795C-CB8B-4387-9EFB-676B61B21EB2}" name="Peso" dataDxfId="3"/>
    <tableColumn id="2" xr3:uid="{E390BFA1-9CAB-4C40-A320-B7A6C55B3BE4}" name="Torque" dataDxfId="2"/>
    <tableColumn id="3" xr3:uid="{D122DAEF-F83C-4704-81C8-20BCA1AAE2EB}" name="I_primera" dataDxfId="1"/>
    <tableColumn id="4" xr3:uid="{A4495FC9-3F29-4367-9A7F-DE49AEC0E259}" name="I_segund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workbookViewId="0">
      <selection activeCell="D19" sqref="A1:D19"/>
    </sheetView>
  </sheetViews>
  <sheetFormatPr baseColWidth="10" defaultColWidth="9.140625" defaultRowHeight="15"/>
  <cols>
    <col min="1" max="1" width="8.7109375" bestFit="1" customWidth="1"/>
    <col min="2" max="2" width="8.7109375" customWidth="1"/>
    <col min="3" max="3" width="9.7109375" customWidth="1"/>
    <col min="4" max="4" width="10.140625" customWidth="1"/>
  </cols>
  <sheetData>
    <row r="1" spans="1:21">
      <c r="A1" t="s">
        <v>9</v>
      </c>
      <c r="B1" t="s">
        <v>10</v>
      </c>
      <c r="C1" t="s">
        <v>11</v>
      </c>
      <c r="D1" t="s">
        <v>12</v>
      </c>
      <c r="F1" s="12" t="s">
        <v>4</v>
      </c>
      <c r="G1" s="12"/>
      <c r="H1" s="12"/>
      <c r="I1" s="12"/>
      <c r="O1" s="6"/>
      <c r="P1" s="13" t="s">
        <v>5</v>
      </c>
      <c r="Q1" s="13"/>
      <c r="R1" s="13"/>
      <c r="S1" s="13"/>
      <c r="T1" s="13"/>
    </row>
    <row r="2" spans="1:21">
      <c r="A2" s="4">
        <v>71.356927755368503</v>
      </c>
      <c r="B2" s="4">
        <v>1398.0988196493101</v>
      </c>
      <c r="C2" s="4">
        <v>1.312444267181154</v>
      </c>
      <c r="D2" s="5">
        <v>0.74251966273940229</v>
      </c>
      <c r="F2" s="1" t="s">
        <v>0</v>
      </c>
      <c r="G2" s="1" t="s">
        <v>1</v>
      </c>
      <c r="H2" s="1" t="s">
        <v>2</v>
      </c>
      <c r="I2" s="1" t="s">
        <v>3</v>
      </c>
      <c r="O2" s="7"/>
      <c r="P2" s="15" t="s">
        <v>6</v>
      </c>
      <c r="Q2" s="15"/>
      <c r="R2" s="15"/>
      <c r="S2" s="15"/>
      <c r="T2" s="15"/>
      <c r="U2" s="8"/>
    </row>
    <row r="3" spans="1:21">
      <c r="A3" s="4">
        <v>71.356927755368503</v>
      </c>
      <c r="B3" s="4">
        <v>1398.0988196493101</v>
      </c>
      <c r="C3" s="4">
        <v>1.312444267181154</v>
      </c>
      <c r="D3" s="5">
        <v>0.74251966273940229</v>
      </c>
      <c r="F3" s="3">
        <f>Tabla1[[#This Row],[Peso]]-A2</f>
        <v>0</v>
      </c>
      <c r="G3" s="3">
        <f>Tabla1[[#This Row],[Torque]]-B2</f>
        <v>0</v>
      </c>
      <c r="H3" s="2">
        <f>Tabla1[[#This Row],[I_primera]]-C2</f>
        <v>0</v>
      </c>
      <c r="I3" s="2">
        <f>Tabla1[[#This Row],[I_segunda]]-D2</f>
        <v>0</v>
      </c>
      <c r="K3" t="e">
        <f>G3/F3</f>
        <v>#DIV/0!</v>
      </c>
      <c r="L3" t="e">
        <f>G3/H3</f>
        <v>#DIV/0!</v>
      </c>
      <c r="M3" s="2">
        <f>I3</f>
        <v>0</v>
      </c>
      <c r="N3" s="2"/>
      <c r="O3" s="9"/>
      <c r="P3" s="13" t="s">
        <v>7</v>
      </c>
      <c r="Q3" s="13"/>
      <c r="R3" s="13"/>
      <c r="S3" s="13"/>
      <c r="T3" s="13"/>
    </row>
    <row r="4" spans="1:21">
      <c r="A4" s="10">
        <v>88.078786832463891</v>
      </c>
      <c r="B4" s="10">
        <v>1592.4582809255617</v>
      </c>
      <c r="C4" s="10">
        <v>1.598119848263968</v>
      </c>
      <c r="D4" s="11">
        <v>0.74251894007730534</v>
      </c>
      <c r="F4" s="3">
        <f>Tabla1[[#This Row],[Peso]]-A3</f>
        <v>16.721859077095388</v>
      </c>
      <c r="G4" s="3">
        <f>Tabla1[[#This Row],[Torque]]-B3</f>
        <v>194.35946127625152</v>
      </c>
      <c r="H4" s="2">
        <f>Tabla1[[#This Row],[I_primera]]-C3</f>
        <v>0.28567558108281399</v>
      </c>
      <c r="I4" s="2">
        <f>Tabla1[[#This Row],[I_segunda]]-D3</f>
        <v>-7.2266209694138439E-7</v>
      </c>
      <c r="K4" s="6">
        <f>G4/F4</f>
        <v>11.623077337284441</v>
      </c>
      <c r="L4">
        <f>G4/H4</f>
        <v>680.35027894074358</v>
      </c>
      <c r="M4" s="2">
        <f t="shared" ref="M4:M19" si="0">I4</f>
        <v>-7.2266209694138439E-7</v>
      </c>
      <c r="N4" s="2"/>
    </row>
    <row r="5" spans="1:21">
      <c r="A5" s="16">
        <v>115.86974175617244</v>
      </c>
      <c r="B5" s="16">
        <v>1880.5196257530195</v>
      </c>
      <c r="C5" s="16">
        <v>2.0215263202504943</v>
      </c>
      <c r="D5" s="17">
        <v>0.74251292083797149</v>
      </c>
      <c r="F5" s="3">
        <f>Tabla1[[#This Row],[Peso]]-A4</f>
        <v>27.790954923708554</v>
      </c>
      <c r="G5" s="3">
        <f>Tabla1[[#This Row],[Torque]]-B4</f>
        <v>288.06134482745779</v>
      </c>
      <c r="H5" s="2">
        <f>Tabla1[[#This Row],[I_primera]]-C4</f>
        <v>0.42340647198652626</v>
      </c>
      <c r="I5" s="2">
        <f>Tabla1[[#This Row],[I_segunda]]-D4</f>
        <v>-6.0192393338542871E-6</v>
      </c>
      <c r="K5" s="6">
        <f>G5/F5</f>
        <v>10.365291355343523</v>
      </c>
      <c r="L5">
        <f t="shared" ref="L5:L18" si="1">G5/H5</f>
        <v>680.34232796664605</v>
      </c>
      <c r="M5" s="9">
        <f>I5</f>
        <v>-6.0192393338542871E-6</v>
      </c>
      <c r="N5" s="2"/>
    </row>
    <row r="6" spans="1:21">
      <c r="A6" s="4">
        <v>139.33963317586623</v>
      </c>
      <c r="B6" s="4">
        <v>2099.4388707511434</v>
      </c>
      <c r="C6" s="4">
        <v>2.3432987817653022</v>
      </c>
      <c r="D6" s="5">
        <v>0.74251396039044015</v>
      </c>
      <c r="F6" s="3">
        <f>Tabla1[[#This Row],[Peso]]-A5</f>
        <v>23.469891419693781</v>
      </c>
      <c r="G6" s="3">
        <f>Tabla1[[#This Row],[Torque]]-B5</f>
        <v>218.91924499812399</v>
      </c>
      <c r="H6" s="2">
        <f>Tabla1[[#This Row],[I_primera]]-C5</f>
        <v>0.32177246151480787</v>
      </c>
      <c r="I6" s="2">
        <f>Tabla1[[#This Row],[I_segunda]]-D5</f>
        <v>1.0395524686623858E-6</v>
      </c>
      <c r="K6" s="6">
        <f>G6/F6</f>
        <v>9.3276633062915248</v>
      </c>
      <c r="L6">
        <f>G6/H6</f>
        <v>680.35419801781075</v>
      </c>
      <c r="M6" s="2">
        <f t="shared" si="0"/>
        <v>1.0395524686623858E-6</v>
      </c>
      <c r="N6" s="2"/>
      <c r="O6" s="14" t="s">
        <v>8</v>
      </c>
      <c r="P6" s="14"/>
      <c r="Q6" s="14"/>
      <c r="R6" s="14"/>
      <c r="S6" s="14"/>
    </row>
    <row r="7" spans="1:21">
      <c r="A7" s="4">
        <v>314.23157681457178</v>
      </c>
      <c r="B7" s="4">
        <v>3245.553901422657</v>
      </c>
      <c r="C7" s="4">
        <v>4.0280219052369066</v>
      </c>
      <c r="D7" s="5">
        <v>0.74238209360877527</v>
      </c>
      <c r="F7" s="3">
        <f>Tabla1[[#This Row],[Peso]]-A6</f>
        <v>174.89194363870556</v>
      </c>
      <c r="G7" s="3">
        <f>Tabla1[[#This Row],[Torque]]-B6</f>
        <v>1146.1150306715135</v>
      </c>
      <c r="H7" s="2">
        <f>Tabla1[[#This Row],[I_primera]]-C6</f>
        <v>1.6847231234716045</v>
      </c>
      <c r="I7" s="2">
        <f>Tabla1[[#This Row],[I_segunda]]-D6</f>
        <v>-1.3186678166487997E-4</v>
      </c>
      <c r="K7">
        <f t="shared" ref="K7:K18" si="2">G7/F7</f>
        <v>6.553275164230409</v>
      </c>
      <c r="L7">
        <f>G7/H7</f>
        <v>680.29874743440655</v>
      </c>
      <c r="M7" s="9">
        <f t="shared" si="0"/>
        <v>-1.3186678166487997E-4</v>
      </c>
      <c r="N7" s="2"/>
      <c r="O7" s="14"/>
      <c r="P7" s="14"/>
      <c r="Q7" s="14"/>
      <c r="R7" s="14"/>
      <c r="S7" s="14"/>
    </row>
    <row r="8" spans="1:21">
      <c r="A8" s="4">
        <v>410.14841263428787</v>
      </c>
      <c r="B8" s="4">
        <v>3729.1151232755601</v>
      </c>
      <c r="C8" s="4">
        <v>4.7387279746936635</v>
      </c>
      <c r="D8" s="5">
        <v>0.74242754961663582</v>
      </c>
      <c r="F8" s="3">
        <f>Tabla1[[#This Row],[Peso]]-A7</f>
        <v>95.916835819716084</v>
      </c>
      <c r="G8" s="3">
        <f>Tabla1[[#This Row],[Torque]]-B7</f>
        <v>483.56122185290315</v>
      </c>
      <c r="H8" s="2">
        <f>Tabla1[[#This Row],[I_primera]]-C7</f>
        <v>0.71070606945675685</v>
      </c>
      <c r="I8" s="2">
        <f>Tabla1[[#This Row],[I_segunda]]-D7</f>
        <v>4.5456007860544823E-5</v>
      </c>
      <c r="K8">
        <f t="shared" si="2"/>
        <v>5.0414634482083827</v>
      </c>
      <c r="L8">
        <f t="shared" si="1"/>
        <v>680.39551459371012</v>
      </c>
      <c r="M8" s="2">
        <f t="shared" si="0"/>
        <v>4.5456007860544823E-5</v>
      </c>
      <c r="N8" s="2"/>
      <c r="O8" s="14"/>
      <c r="P8" s="14"/>
      <c r="Q8" s="14"/>
      <c r="R8" s="14"/>
      <c r="S8" s="14"/>
    </row>
    <row r="9" spans="1:21">
      <c r="A9" s="4">
        <v>549.53456096267143</v>
      </c>
      <c r="B9" s="4">
        <v>4292.1035702716335</v>
      </c>
      <c r="C9" s="4">
        <v>5.5662339301929977</v>
      </c>
      <c r="D9" s="5">
        <v>0.74241743009055239</v>
      </c>
      <c r="F9" s="3">
        <f>Tabla1[[#This Row],[Peso]]-A8</f>
        <v>139.38614832838357</v>
      </c>
      <c r="G9" s="3">
        <f>Tabla1[[#This Row],[Torque]]-B8</f>
        <v>562.98844699607344</v>
      </c>
      <c r="H9">
        <f>Tabla1[[#This Row],[I_primera]]-C8</f>
        <v>0.82750595549933426</v>
      </c>
      <c r="I9" s="2">
        <f>Tabla1[[#This Row],[I_segunda]]-D8</f>
        <v>-1.0119526083429697E-5</v>
      </c>
      <c r="K9">
        <f t="shared" si="2"/>
        <v>4.0390559158698744</v>
      </c>
      <c r="L9" s="7">
        <f t="shared" si="1"/>
        <v>680.34368001177052</v>
      </c>
      <c r="M9" s="2">
        <f t="shared" si="0"/>
        <v>-1.0119526083429697E-5</v>
      </c>
      <c r="N9" s="2"/>
      <c r="O9" s="14"/>
      <c r="P9" s="14"/>
      <c r="Q9" s="14"/>
      <c r="R9" s="14"/>
      <c r="S9" s="14"/>
    </row>
    <row r="10" spans="1:21">
      <c r="A10" s="4">
        <v>582.22944494199589</v>
      </c>
      <c r="B10" s="4">
        <v>4444.1131183873367</v>
      </c>
      <c r="C10" s="4">
        <v>5.7896524113162116</v>
      </c>
      <c r="D10" s="5">
        <v>0.7424267453370178</v>
      </c>
      <c r="F10" s="3">
        <f>Tabla1[[#This Row],[Peso]]-A9</f>
        <v>32.694883979324459</v>
      </c>
      <c r="G10" s="3">
        <f>Tabla1[[#This Row],[Torque]]-B9</f>
        <v>152.00954811570318</v>
      </c>
      <c r="H10" s="2">
        <f>Tabla1[[#This Row],[I_primera]]-C9</f>
        <v>0.22341848112321383</v>
      </c>
      <c r="I10" s="2">
        <f>Tabla1[[#This Row],[I_segunda]]-D9</f>
        <v>9.3152464654133738E-6</v>
      </c>
      <c r="K10">
        <f t="shared" si="2"/>
        <v>4.6493374379866514</v>
      </c>
      <c r="L10">
        <f t="shared" si="1"/>
        <v>680.38036670686574</v>
      </c>
      <c r="M10" s="2">
        <f t="shared" si="0"/>
        <v>9.3152464654133738E-6</v>
      </c>
      <c r="N10" s="2"/>
    </row>
    <row r="11" spans="1:21">
      <c r="A11" s="4">
        <v>627.43664652371331</v>
      </c>
      <c r="B11" s="4">
        <v>4629.1695167988146</v>
      </c>
      <c r="C11" s="4">
        <v>6.0616361878694507</v>
      </c>
      <c r="D11" s="5">
        <v>0.74244393065568837</v>
      </c>
      <c r="F11" s="3">
        <f>Tabla1[[#This Row],[Peso]]-A10</f>
        <v>45.207201581717413</v>
      </c>
      <c r="G11" s="3">
        <f>Tabla1[[#This Row],[Torque]]-B10</f>
        <v>185.05639841147786</v>
      </c>
      <c r="H11" s="2">
        <f>Tabla1[[#This Row],[I_primera]]-C10</f>
        <v>0.27198377655323913</v>
      </c>
      <c r="I11" s="2">
        <f>Tabla1[[#This Row],[I_segunda]]-D10</f>
        <v>1.7185318670565053E-5</v>
      </c>
      <c r="K11">
        <f t="shared" si="2"/>
        <v>4.0935158987217184</v>
      </c>
      <c r="L11" s="7">
        <f t="shared" si="1"/>
        <v>680.39498810052817</v>
      </c>
      <c r="M11" s="2">
        <f t="shared" si="0"/>
        <v>1.7185318670565053E-5</v>
      </c>
      <c r="N11" s="2"/>
    </row>
    <row r="12" spans="1:21">
      <c r="A12" s="4">
        <v>749.04966421020208</v>
      </c>
      <c r="B12" s="4">
        <v>5033.2974280875105</v>
      </c>
      <c r="C12" s="4">
        <v>6.6556611763329805</v>
      </c>
      <c r="D12" s="5">
        <v>0.74241721262966176</v>
      </c>
      <c r="F12" s="3">
        <f>Tabla1[[#This Row],[Peso]]-A11</f>
        <v>121.61301768648877</v>
      </c>
      <c r="G12" s="3">
        <f>Tabla1[[#This Row],[Torque]]-B11</f>
        <v>404.12791128869594</v>
      </c>
      <c r="H12" s="2">
        <f>Tabla1[[#This Row],[I_primera]]-C11</f>
        <v>0.5940249884635298</v>
      </c>
      <c r="I12" s="2">
        <f>Tabla1[[#This Row],[I_segunda]]-D11</f>
        <v>-2.6718026026606445E-5</v>
      </c>
      <c r="K12">
        <f t="shared" si="2"/>
        <v>3.3230645779263037</v>
      </c>
      <c r="L12">
        <f t="shared" si="1"/>
        <v>680.32139916199401</v>
      </c>
      <c r="M12" s="2">
        <f t="shared" si="0"/>
        <v>-2.6718026026606445E-5</v>
      </c>
      <c r="N12" s="2"/>
    </row>
    <row r="13" spans="1:21">
      <c r="A13" s="4">
        <v>800.48943825196091</v>
      </c>
      <c r="B13" s="4">
        <v>5196.8989610326162</v>
      </c>
      <c r="C13" s="4">
        <v>6.8960920402001991</v>
      </c>
      <c r="D13" s="5">
        <v>0.74245236186316887</v>
      </c>
      <c r="F13" s="3">
        <f>Tabla1[[#This Row],[Peso]]-A12</f>
        <v>51.439774041758824</v>
      </c>
      <c r="G13" s="3">
        <f>Tabla1[[#This Row],[Torque]]-B12</f>
        <v>163.60153294510565</v>
      </c>
      <c r="H13" s="2">
        <f>Tabla1[[#This Row],[I_primera]]-C12</f>
        <v>0.24043086386721857</v>
      </c>
      <c r="I13" s="2">
        <f>Tabla1[[#This Row],[I_segunda]]-D12</f>
        <v>3.514923350711463E-5</v>
      </c>
      <c r="K13">
        <f t="shared" si="2"/>
        <v>3.1804481258470125</v>
      </c>
      <c r="L13">
        <f t="shared" si="1"/>
        <v>680.45146248551919</v>
      </c>
      <c r="M13" s="2">
        <f t="shared" si="0"/>
        <v>3.514923350711463E-5</v>
      </c>
      <c r="N13" s="2"/>
    </row>
    <row r="14" spans="1:21">
      <c r="A14" s="4">
        <v>812.71320118116762</v>
      </c>
      <c r="B14" s="4">
        <v>5242.4742477365871</v>
      </c>
      <c r="C14" s="4">
        <v>6.9631248080353725</v>
      </c>
      <c r="D14" s="5">
        <v>0.74240739843508385</v>
      </c>
      <c r="F14" s="3">
        <f>Tabla1[[#This Row],[Peso]]-A13</f>
        <v>12.223762929206714</v>
      </c>
      <c r="G14" s="3">
        <f>Tabla1[[#This Row],[Torque]]-B13</f>
        <v>45.57528670397096</v>
      </c>
      <c r="H14" s="2">
        <f>Tabla1[[#This Row],[I_primera]]-C13</f>
        <v>6.7032767835173424E-2</v>
      </c>
      <c r="I14" s="2">
        <f>Tabla1[[#This Row],[I_segunda]]-D13</f>
        <v>-4.4963428085020851E-5</v>
      </c>
      <c r="K14">
        <f t="shared" si="2"/>
        <v>3.7284170977396944</v>
      </c>
      <c r="L14">
        <f t="shared" si="1"/>
        <v>679.89564172608584</v>
      </c>
      <c r="M14" s="2">
        <f t="shared" si="0"/>
        <v>-4.4963428085020851E-5</v>
      </c>
      <c r="N14" s="2"/>
    </row>
    <row r="15" spans="1:21">
      <c r="A15" s="4">
        <v>922.27619463437816</v>
      </c>
      <c r="B15" s="4">
        <v>5582.7753546703289</v>
      </c>
      <c r="C15" s="4">
        <v>7.4633043325462021</v>
      </c>
      <c r="D15" s="5">
        <v>0.74241175952133065</v>
      </c>
      <c r="F15" s="3">
        <f>Tabla1[[#This Row],[Peso]]-A14</f>
        <v>109.56299345321054</v>
      </c>
      <c r="G15" s="3">
        <f>Tabla1[[#This Row],[Torque]]-B14</f>
        <v>340.30110693374172</v>
      </c>
      <c r="H15" s="2">
        <f>Tabla1[[#This Row],[I_primera]]-C14</f>
        <v>0.50017952451082959</v>
      </c>
      <c r="I15" s="2">
        <f>Tabla1[[#This Row],[I_segunda]]-D14</f>
        <v>4.3610862467957645E-6</v>
      </c>
      <c r="K15">
        <f t="shared" si="2"/>
        <v>3.105985846206996</v>
      </c>
      <c r="L15">
        <f t="shared" si="1"/>
        <v>680.35793201761442</v>
      </c>
      <c r="M15" s="2">
        <f t="shared" si="0"/>
        <v>4.3610862467957645E-6</v>
      </c>
      <c r="N15" s="2"/>
    </row>
    <row r="16" spans="1:21">
      <c r="A16" s="4">
        <v>993.63056980547117</v>
      </c>
      <c r="B16" s="4">
        <v>5803.4695500400921</v>
      </c>
      <c r="C16" s="4">
        <v>7.7876898414154621</v>
      </c>
      <c r="D16" s="5">
        <v>0.74240862237988681</v>
      </c>
      <c r="F16" s="3">
        <f>Tabla1[[#This Row],[Peso]]-A15</f>
        <v>71.354375171093011</v>
      </c>
      <c r="G16" s="3">
        <f>Tabla1[[#This Row],[Torque]]-B15</f>
        <v>220.69419536976329</v>
      </c>
      <c r="H16" s="2">
        <f>Tabla1[[#This Row],[I_primera]]-C15</f>
        <v>0.32438550886925999</v>
      </c>
      <c r="I16" s="2">
        <f>Tabla1[[#This Row],[I_segunda]]-D15</f>
        <v>-3.1371414438430278E-6</v>
      </c>
      <c r="K16">
        <f t="shared" si="2"/>
        <v>3.0929315103745822</v>
      </c>
      <c r="L16">
        <f t="shared" si="1"/>
        <v>680.3454202965388</v>
      </c>
      <c r="M16" s="2">
        <f t="shared" si="0"/>
        <v>-3.1371414438430278E-6</v>
      </c>
      <c r="N16" s="2"/>
    </row>
    <row r="17" spans="1:14">
      <c r="A17" s="4">
        <v>1052.0984479126412</v>
      </c>
      <c r="B17" s="4">
        <v>5985.2188980485962</v>
      </c>
      <c r="C17" s="4">
        <v>8.0548487037604399</v>
      </c>
      <c r="D17" s="5">
        <v>0.74238992866600673</v>
      </c>
      <c r="F17" s="3">
        <f>Tabla1[[#This Row],[Peso]]-A16</f>
        <v>58.467878107170009</v>
      </c>
      <c r="G17" s="3">
        <f>Tabla1[[#This Row],[Torque]]-B16</f>
        <v>181.74934800850406</v>
      </c>
      <c r="H17" s="2">
        <f>Tabla1[[#This Row],[I_primera]]-C16</f>
        <v>0.26715886234497788</v>
      </c>
      <c r="I17" s="2">
        <f>Tabla1[[#This Row],[I_segunda]]-D16</f>
        <v>-1.8693713880080232E-5</v>
      </c>
      <c r="K17">
        <f t="shared" si="2"/>
        <v>3.1085333330442149</v>
      </c>
      <c r="L17">
        <f t="shared" si="1"/>
        <v>680.30439422149539</v>
      </c>
      <c r="M17" s="2">
        <f t="shared" si="0"/>
        <v>-1.8693713880080232E-5</v>
      </c>
      <c r="N17" s="2"/>
    </row>
    <row r="18" spans="1:14">
      <c r="A18" s="4">
        <v>1098.8724997546667</v>
      </c>
      <c r="B18" s="4">
        <v>6103.4075345157307</v>
      </c>
      <c r="C18" s="4">
        <v>8.2285426503029022</v>
      </c>
      <c r="D18" s="5">
        <v>0.74241287641816511</v>
      </c>
      <c r="F18" s="3">
        <f>Tabla1[[#This Row],[Peso]]-A17</f>
        <v>46.774051842025528</v>
      </c>
      <c r="G18" s="3">
        <f>Tabla1[[#This Row],[Torque]]-B17</f>
        <v>118.18863646713453</v>
      </c>
      <c r="H18" s="2">
        <f>Tabla1[[#This Row],[I_primera]]-C17</f>
        <v>0.17369394654246229</v>
      </c>
      <c r="I18" s="2">
        <f>Tabla1[[#This Row],[I_segunda]]-D17</f>
        <v>2.2947752158386514E-5</v>
      </c>
      <c r="K18">
        <f t="shared" si="2"/>
        <v>2.5267991934139959</v>
      </c>
      <c r="L18">
        <f t="shared" si="1"/>
        <v>680.44188539547872</v>
      </c>
      <c r="M18" s="2">
        <f t="shared" si="0"/>
        <v>2.2947752158386514E-5</v>
      </c>
      <c r="N18" s="2"/>
    </row>
    <row r="19" spans="1:14">
      <c r="A19" s="4">
        <v>1160.4331371571784</v>
      </c>
      <c r="B19" s="4">
        <v>6262.5003350926736</v>
      </c>
      <c r="C19" s="4">
        <v>8.4623858798484761</v>
      </c>
      <c r="D19" s="5">
        <v>0.7424086016738437</v>
      </c>
      <c r="F19" s="3">
        <f>Tabla1[[#This Row],[Peso]]-A18</f>
        <v>61.560637402511702</v>
      </c>
      <c r="G19" s="3">
        <f>Tabla1[[#This Row],[Torque]]-B18</f>
        <v>159.09280057694286</v>
      </c>
      <c r="H19" s="3">
        <f>Tabla1[[#This Row],[I_primera]]-C18</f>
        <v>0.23384322954557391</v>
      </c>
      <c r="I19" s="2">
        <f>Tabla1[[#This Row],[I_segunda]]-D18</f>
        <v>-4.2747443214086189E-6</v>
      </c>
      <c r="K19">
        <f t="shared" ref="K19" si="3">G19/F19</f>
        <v>2.5843267271051973</v>
      </c>
      <c r="L19">
        <f t="shared" ref="L19" si="4">G19/H19</f>
        <v>680.33956290334731</v>
      </c>
      <c r="M19" s="2">
        <f t="shared" si="0"/>
        <v>-4.2747443214086189E-6</v>
      </c>
      <c r="N19" s="2"/>
    </row>
    <row r="20" spans="1:14">
      <c r="A20" s="4"/>
      <c r="B20" s="4"/>
      <c r="C20" s="4"/>
      <c r="D20" s="5"/>
    </row>
    <row r="21" spans="1:14">
      <c r="A21" s="4"/>
      <c r="B21" s="4"/>
      <c r="C21" s="4"/>
      <c r="D21" s="5"/>
    </row>
    <row r="22" spans="1:14">
      <c r="A22" s="4"/>
      <c r="B22" s="4"/>
      <c r="C22" s="4"/>
      <c r="D22" s="5"/>
    </row>
    <row r="23" spans="1:14">
      <c r="A23" s="4"/>
      <c r="B23" s="4"/>
      <c r="C23" s="4"/>
      <c r="D23" s="5"/>
    </row>
    <row r="24" spans="1:14">
      <c r="A24" s="4"/>
      <c r="B24" s="4"/>
      <c r="C24" s="4"/>
      <c r="D24" s="5"/>
    </row>
    <row r="25" spans="1:14">
      <c r="A25" s="4"/>
      <c r="B25" s="4"/>
      <c r="C25" s="4"/>
      <c r="D25" s="5"/>
    </row>
    <row r="26" spans="1:14">
      <c r="A26" s="4"/>
      <c r="B26" s="4"/>
      <c r="C26" s="4"/>
      <c r="D26" s="5"/>
    </row>
    <row r="27" spans="1:14">
      <c r="A27" s="4"/>
      <c r="B27" s="4"/>
      <c r="C27" s="4"/>
      <c r="D27" s="5"/>
    </row>
    <row r="28" spans="1:14">
      <c r="A28" s="4"/>
      <c r="B28" s="4"/>
      <c r="C28" s="4"/>
      <c r="D28" s="5"/>
    </row>
    <row r="29" spans="1:14">
      <c r="A29" s="4"/>
      <c r="B29" s="4"/>
      <c r="C29" s="4"/>
      <c r="D29" s="5"/>
    </row>
    <row r="30" spans="1:14">
      <c r="A30" s="4"/>
      <c r="B30" s="4"/>
      <c r="C30" s="4"/>
      <c r="D30" s="5"/>
    </row>
    <row r="31" spans="1:14">
      <c r="A31" s="4"/>
      <c r="B31" s="4"/>
      <c r="C31" s="4"/>
      <c r="D31" s="5"/>
    </row>
    <row r="32" spans="1:14">
      <c r="A32" s="4"/>
      <c r="B32" s="4"/>
      <c r="C32" s="4"/>
      <c r="D32" s="5"/>
    </row>
    <row r="33" spans="1:4">
      <c r="A33" s="4"/>
      <c r="B33" s="4"/>
      <c r="C33" s="4"/>
      <c r="D33" s="5"/>
    </row>
    <row r="34" spans="1:4">
      <c r="A34" s="4"/>
      <c r="B34" s="4"/>
      <c r="C34" s="4"/>
      <c r="D34" s="5"/>
    </row>
    <row r="35" spans="1:4">
      <c r="A35" s="4"/>
      <c r="B35" s="4"/>
      <c r="C35" s="4"/>
      <c r="D35" s="5"/>
    </row>
    <row r="36" spans="1:4">
      <c r="A36" s="4"/>
      <c r="B36" s="4"/>
      <c r="C36" s="4"/>
      <c r="D36" s="5"/>
    </row>
    <row r="37" spans="1:4">
      <c r="A37" s="4"/>
      <c r="B37" s="4"/>
      <c r="C37" s="4"/>
      <c r="D37" s="5"/>
    </row>
    <row r="38" spans="1:4">
      <c r="A38" s="4"/>
      <c r="B38" s="4"/>
      <c r="C38" s="4"/>
      <c r="D38" s="5"/>
    </row>
    <row r="39" spans="1:4">
      <c r="A39" s="4"/>
      <c r="B39" s="4"/>
      <c r="C39" s="4"/>
      <c r="D39" s="5"/>
    </row>
    <row r="40" spans="1:4">
      <c r="A40" s="4"/>
      <c r="B40" s="4"/>
      <c r="C40" s="4"/>
      <c r="D40" s="5"/>
    </row>
    <row r="41" spans="1:4">
      <c r="A41" s="4"/>
      <c r="B41" s="4"/>
      <c r="C41" s="4"/>
      <c r="D41" s="5"/>
    </row>
    <row r="42" spans="1:4">
      <c r="A42" s="4"/>
      <c r="B42" s="4"/>
      <c r="C42" s="4"/>
      <c r="D42" s="5"/>
    </row>
    <row r="43" spans="1:4">
      <c r="A43" s="4"/>
      <c r="B43" s="4"/>
      <c r="C43" s="4"/>
      <c r="D43" s="5"/>
    </row>
    <row r="44" spans="1:4">
      <c r="A44" s="4"/>
      <c r="B44" s="4"/>
      <c r="C44" s="4"/>
      <c r="D44" s="5"/>
    </row>
  </sheetData>
  <mergeCells count="5">
    <mergeCell ref="F1:I1"/>
    <mergeCell ref="P1:T1"/>
    <mergeCell ref="O6:S9"/>
    <mergeCell ref="P2:T2"/>
    <mergeCell ref="P3:T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Yeison Quitian</cp:lastModifiedBy>
  <dcterms:modified xsi:type="dcterms:W3CDTF">2023-04-01T15:18:23Z</dcterms:modified>
</cp:coreProperties>
</file>